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3240" windowWidth="19875" windowHeight="4755" tabRatio="890" firstSheet="17" activeTab="30"/>
  </bookViews>
  <sheets>
    <sheet name="MAR 1" sheetId="199" r:id="rId1"/>
    <sheet name="MAR 2" sheetId="200" r:id="rId2"/>
    <sheet name="MAR 3" sheetId="202" r:id="rId3"/>
    <sheet name="MAR 4" sheetId="201" r:id="rId4"/>
    <sheet name="MAR 5" sheetId="203" r:id="rId5"/>
    <sheet name="MAR 6" sheetId="204" r:id="rId6"/>
    <sheet name="MAR 7" sheetId="205" r:id="rId7"/>
    <sheet name="MAR 8" sheetId="206" r:id="rId8"/>
    <sheet name="MAR 9" sheetId="207" r:id="rId9"/>
    <sheet name="MAR 10" sheetId="209" r:id="rId10"/>
    <sheet name="MAR 11" sheetId="208" r:id="rId11"/>
    <sheet name="MAR 12" sheetId="210" r:id="rId12"/>
    <sheet name="MAR 13" sheetId="211" r:id="rId13"/>
    <sheet name="MAR 14" sheetId="212" r:id="rId14"/>
    <sheet name="MAR 15" sheetId="213" r:id="rId15"/>
    <sheet name="MAR 16" sheetId="214" r:id="rId16"/>
    <sheet name="MAR 17" sheetId="217" r:id="rId17"/>
    <sheet name="MAR 18" sheetId="215" r:id="rId18"/>
    <sheet name="MAR 19" sheetId="218" r:id="rId19"/>
    <sheet name="MAR 20" sheetId="219" r:id="rId20"/>
    <sheet name="MAR 21" sheetId="220" r:id="rId21"/>
    <sheet name="MAR 22" sheetId="221" r:id="rId22"/>
    <sheet name="MAR 23" sheetId="223" r:id="rId23"/>
    <sheet name="MAR 24" sheetId="225" r:id="rId24"/>
    <sheet name="MAR 25" sheetId="224" r:id="rId25"/>
    <sheet name="MAR 26" sheetId="226" r:id="rId26"/>
    <sheet name="MAR 27" sheetId="227" r:id="rId27"/>
    <sheet name="MAR 28" sheetId="228" r:id="rId28"/>
    <sheet name="MAR 29" sheetId="231" r:id="rId29"/>
    <sheet name="MAR 30" sheetId="232" r:id="rId30"/>
    <sheet name="MAR 31" sheetId="233" r:id="rId31"/>
  </sheet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0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_2pm___10pm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0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  <definedName name="R._MALLARI___R._REGENCIA">#REF!</definedName>
  </definedNames>
  <calcPr calcId="144525"/>
</workbook>
</file>

<file path=xl/calcChain.xml><?xml version="1.0" encoding="utf-8"?>
<calcChain xmlns="http://schemas.openxmlformats.org/spreadsheetml/2006/main">
  <c r="AP10" i="232" l="1"/>
  <c r="AQ34" i="233" l="1"/>
  <c r="AP10" i="233"/>
  <c r="AQ11" i="233" s="1"/>
  <c r="AG10" i="233"/>
  <c r="AG35" i="233" s="1"/>
  <c r="Q10" i="233"/>
  <c r="AR35" i="233"/>
  <c r="P35" i="233"/>
  <c r="AH34" i="233"/>
  <c r="V34" i="233"/>
  <c r="R34" i="233"/>
  <c r="S34" i="233" s="1"/>
  <c r="J34" i="233"/>
  <c r="K34" i="233" s="1"/>
  <c r="G34" i="233"/>
  <c r="E34" i="233"/>
  <c r="AQ33" i="233"/>
  <c r="AH33" i="233"/>
  <c r="V33" i="233"/>
  <c r="R33" i="233"/>
  <c r="S33" i="233" s="1"/>
  <c r="J33" i="233"/>
  <c r="I33" i="233" s="1"/>
  <c r="G33" i="233"/>
  <c r="E33" i="233"/>
  <c r="AW32" i="233"/>
  <c r="AQ32" i="233"/>
  <c r="AH32" i="233"/>
  <c r="V32" i="233"/>
  <c r="R32" i="233"/>
  <c r="T32" i="233" s="1"/>
  <c r="J32" i="233"/>
  <c r="K32" i="233" s="1"/>
  <c r="G32" i="233"/>
  <c r="E32" i="233"/>
  <c r="AQ31" i="233"/>
  <c r="AH31" i="233"/>
  <c r="V31" i="233"/>
  <c r="R31" i="233"/>
  <c r="T31" i="233" s="1"/>
  <c r="J31" i="233"/>
  <c r="K31" i="233" s="1"/>
  <c r="G31" i="233"/>
  <c r="E31" i="233"/>
  <c r="AQ30" i="233"/>
  <c r="AH30" i="233"/>
  <c r="V30" i="233"/>
  <c r="R30" i="233"/>
  <c r="T30" i="233" s="1"/>
  <c r="J30" i="233"/>
  <c r="K30" i="233" s="1"/>
  <c r="G30" i="233"/>
  <c r="E30" i="233"/>
  <c r="AQ29" i="233"/>
  <c r="AH29" i="233"/>
  <c r="V29" i="233"/>
  <c r="R29" i="233"/>
  <c r="T29" i="233" s="1"/>
  <c r="J29" i="233"/>
  <c r="K29" i="233" s="1"/>
  <c r="G29" i="233"/>
  <c r="E29" i="233"/>
  <c r="AQ28" i="233"/>
  <c r="AH28" i="233"/>
  <c r="V28" i="233"/>
  <c r="R28" i="233"/>
  <c r="T28" i="233" s="1"/>
  <c r="J28" i="233"/>
  <c r="K28" i="233" s="1"/>
  <c r="G28" i="233"/>
  <c r="E28" i="233"/>
  <c r="AQ27" i="233"/>
  <c r="AH27" i="233"/>
  <c r="V27" i="233"/>
  <c r="R27" i="233"/>
  <c r="T27" i="233" s="1"/>
  <c r="J27" i="233"/>
  <c r="K27" i="233" s="1"/>
  <c r="G27" i="233"/>
  <c r="E27" i="233"/>
  <c r="AQ26" i="233"/>
  <c r="AH26" i="233"/>
  <c r="V26" i="233"/>
  <c r="R26" i="233"/>
  <c r="T26" i="233" s="1"/>
  <c r="J26" i="233"/>
  <c r="K26" i="233" s="1"/>
  <c r="G26" i="233"/>
  <c r="E26" i="233"/>
  <c r="AQ25" i="233"/>
  <c r="AH25" i="233"/>
  <c r="V25" i="233"/>
  <c r="R25" i="233"/>
  <c r="T25" i="233" s="1"/>
  <c r="J25" i="233"/>
  <c r="K25" i="233" s="1"/>
  <c r="G25" i="233"/>
  <c r="E25" i="233"/>
  <c r="AQ24" i="233"/>
  <c r="AH24" i="233"/>
  <c r="V24" i="233"/>
  <c r="R24" i="233"/>
  <c r="T24" i="233" s="1"/>
  <c r="J24" i="233"/>
  <c r="K24" i="233" s="1"/>
  <c r="G24" i="233"/>
  <c r="E24" i="233"/>
  <c r="AQ23" i="233"/>
  <c r="AH23" i="233"/>
  <c r="V23" i="233"/>
  <c r="R23" i="233"/>
  <c r="J23" i="233"/>
  <c r="K23" i="233" s="1"/>
  <c r="G23" i="233"/>
  <c r="E23" i="233"/>
  <c r="AQ22" i="233"/>
  <c r="AH22" i="233"/>
  <c r="V22" i="233"/>
  <c r="R22" i="233"/>
  <c r="J22" i="233"/>
  <c r="K22" i="233" s="1"/>
  <c r="G22" i="233"/>
  <c r="E22" i="233"/>
  <c r="AQ21" i="233"/>
  <c r="AH21" i="233"/>
  <c r="V21" i="233"/>
  <c r="R21" i="233"/>
  <c r="J21" i="233"/>
  <c r="K21" i="233" s="1"/>
  <c r="G21" i="233"/>
  <c r="E21" i="233"/>
  <c r="AQ20" i="233"/>
  <c r="AH20" i="233"/>
  <c r="V20" i="233"/>
  <c r="R20" i="233"/>
  <c r="J20" i="233"/>
  <c r="K20" i="233" s="1"/>
  <c r="G20" i="233"/>
  <c r="E20" i="233"/>
  <c r="AQ19" i="233"/>
  <c r="AH19" i="233"/>
  <c r="V19" i="233"/>
  <c r="R19" i="233"/>
  <c r="J19" i="233"/>
  <c r="K19" i="233" s="1"/>
  <c r="G19" i="233"/>
  <c r="E19" i="233"/>
  <c r="AQ18" i="233"/>
  <c r="AH18" i="233"/>
  <c r="V18" i="233"/>
  <c r="R18" i="233"/>
  <c r="J18" i="233"/>
  <c r="K18" i="233" s="1"/>
  <c r="G18" i="233"/>
  <c r="E18" i="233"/>
  <c r="AQ17" i="233"/>
  <c r="AH17" i="233"/>
  <c r="V17" i="233"/>
  <c r="R17" i="233"/>
  <c r="T17" i="233" s="1"/>
  <c r="J17" i="233"/>
  <c r="K17" i="233" s="1"/>
  <c r="G17" i="233"/>
  <c r="E17" i="233"/>
  <c r="AQ16" i="233"/>
  <c r="AH16" i="233"/>
  <c r="V16" i="233"/>
  <c r="R16" i="233"/>
  <c r="T16" i="233" s="1"/>
  <c r="J16" i="233"/>
  <c r="K16" i="233" s="1"/>
  <c r="G16" i="233"/>
  <c r="E16" i="233"/>
  <c r="AQ15" i="233"/>
  <c r="AH15" i="233"/>
  <c r="V15" i="233"/>
  <c r="R15" i="233"/>
  <c r="T15" i="233" s="1"/>
  <c r="J15" i="233"/>
  <c r="K15" i="233" s="1"/>
  <c r="G15" i="233"/>
  <c r="E15" i="233"/>
  <c r="AQ14" i="233"/>
  <c r="AH14" i="233"/>
  <c r="V14" i="233"/>
  <c r="R14" i="233"/>
  <c r="T14" i="233" s="1"/>
  <c r="G14" i="233"/>
  <c r="E14" i="233"/>
  <c r="AQ13" i="233"/>
  <c r="AH13" i="233"/>
  <c r="V13" i="233"/>
  <c r="R13" i="233"/>
  <c r="T13" i="233" s="1"/>
  <c r="J13" i="233"/>
  <c r="K13" i="233" s="1"/>
  <c r="G13" i="233"/>
  <c r="E13" i="233"/>
  <c r="AQ12" i="233"/>
  <c r="AH12" i="233"/>
  <c r="V12" i="233"/>
  <c r="R12" i="233"/>
  <c r="T12" i="233" s="1"/>
  <c r="J12" i="233"/>
  <c r="K12" i="233" s="1"/>
  <c r="G12" i="233"/>
  <c r="E12" i="233"/>
  <c r="V11" i="233"/>
  <c r="J11" i="233"/>
  <c r="K11" i="233" s="1"/>
  <c r="G11" i="233"/>
  <c r="E11" i="233"/>
  <c r="Q35" i="233"/>
  <c r="AG10" i="232"/>
  <c r="AG35" i="232" s="1"/>
  <c r="Q10" i="232"/>
  <c r="Q35" i="232" s="1"/>
  <c r="AR35" i="232"/>
  <c r="P35" i="232"/>
  <c r="AQ34" i="232"/>
  <c r="AH34" i="232"/>
  <c r="V34" i="232"/>
  <c r="R34" i="232"/>
  <c r="J34" i="232"/>
  <c r="K34" i="232" s="1"/>
  <c r="G34" i="232"/>
  <c r="E34" i="232"/>
  <c r="AQ33" i="232"/>
  <c r="AH33" i="232"/>
  <c r="V33" i="232"/>
  <c r="R33" i="232"/>
  <c r="J33" i="232"/>
  <c r="K33" i="232" s="1"/>
  <c r="G33" i="232"/>
  <c r="E33" i="232"/>
  <c r="AW32" i="232"/>
  <c r="AQ32" i="232"/>
  <c r="AH32" i="232"/>
  <c r="V32" i="232"/>
  <c r="R32" i="232"/>
  <c r="J32" i="232"/>
  <c r="K32" i="232" s="1"/>
  <c r="G32" i="232"/>
  <c r="E32" i="232"/>
  <c r="AQ31" i="232"/>
  <c r="AH31" i="232"/>
  <c r="V31" i="232"/>
  <c r="R31" i="232"/>
  <c r="J31" i="232"/>
  <c r="K31" i="232" s="1"/>
  <c r="G31" i="232"/>
  <c r="E31" i="232"/>
  <c r="AQ30" i="232"/>
  <c r="AH30" i="232"/>
  <c r="V30" i="232"/>
  <c r="R30" i="232"/>
  <c r="J30" i="232"/>
  <c r="K30" i="232" s="1"/>
  <c r="G30" i="232"/>
  <c r="E30" i="232"/>
  <c r="AQ29" i="232"/>
  <c r="AH29" i="232"/>
  <c r="V29" i="232"/>
  <c r="R29" i="232"/>
  <c r="J29" i="232"/>
  <c r="K29" i="232" s="1"/>
  <c r="G29" i="232"/>
  <c r="E29" i="232"/>
  <c r="AQ28" i="232"/>
  <c r="AH28" i="232"/>
  <c r="V28" i="232"/>
  <c r="R28" i="232"/>
  <c r="J28" i="232"/>
  <c r="K28" i="232" s="1"/>
  <c r="I28" i="232"/>
  <c r="G28" i="232"/>
  <c r="E28" i="232"/>
  <c r="AQ27" i="232"/>
  <c r="AH27" i="232"/>
  <c r="V27" i="232"/>
  <c r="R27" i="232"/>
  <c r="J27" i="232"/>
  <c r="K27" i="232" s="1"/>
  <c r="I27" i="232"/>
  <c r="G27" i="232"/>
  <c r="E27" i="232"/>
  <c r="AQ26" i="232"/>
  <c r="AH26" i="232"/>
  <c r="V26" i="232"/>
  <c r="R26" i="232"/>
  <c r="J26" i="232"/>
  <c r="K26" i="232" s="1"/>
  <c r="I26" i="232"/>
  <c r="G26" i="232"/>
  <c r="E26" i="232"/>
  <c r="AQ25" i="232"/>
  <c r="AH25" i="232"/>
  <c r="V25" i="232"/>
  <c r="R25" i="232"/>
  <c r="J25" i="232"/>
  <c r="K25" i="232" s="1"/>
  <c r="I25" i="232"/>
  <c r="G25" i="232"/>
  <c r="E25" i="232"/>
  <c r="AQ24" i="232"/>
  <c r="AH24" i="232"/>
  <c r="V24" i="232"/>
  <c r="R24" i="232"/>
  <c r="J24" i="232"/>
  <c r="K24" i="232" s="1"/>
  <c r="I24" i="232"/>
  <c r="G24" i="232"/>
  <c r="E24" i="232"/>
  <c r="AQ23" i="232"/>
  <c r="AH23" i="232"/>
  <c r="V23" i="232"/>
  <c r="R23" i="232"/>
  <c r="J23" i="232"/>
  <c r="K23" i="232" s="1"/>
  <c r="I23" i="232"/>
  <c r="G23" i="232"/>
  <c r="E23" i="232"/>
  <c r="AQ22" i="232"/>
  <c r="AH22" i="232"/>
  <c r="V22" i="232"/>
  <c r="R22" i="232"/>
  <c r="J22" i="232"/>
  <c r="K22" i="232" s="1"/>
  <c r="I22" i="232"/>
  <c r="G22" i="232"/>
  <c r="E22" i="232"/>
  <c r="AQ21" i="232"/>
  <c r="AH21" i="232"/>
  <c r="V21" i="232"/>
  <c r="R21" i="232"/>
  <c r="J21" i="232"/>
  <c r="K21" i="232" s="1"/>
  <c r="I21" i="232"/>
  <c r="G21" i="232"/>
  <c r="E21" i="232"/>
  <c r="AQ20" i="232"/>
  <c r="AH20" i="232"/>
  <c r="V20" i="232"/>
  <c r="R20" i="232"/>
  <c r="J20" i="232"/>
  <c r="K20" i="232" s="1"/>
  <c r="I20" i="232"/>
  <c r="G20" i="232"/>
  <c r="E20" i="232"/>
  <c r="AQ19" i="232"/>
  <c r="AH19" i="232"/>
  <c r="V19" i="232"/>
  <c r="R19" i="232"/>
  <c r="J19" i="232"/>
  <c r="K19" i="232" s="1"/>
  <c r="I19" i="232"/>
  <c r="G19" i="232"/>
  <c r="E19" i="232"/>
  <c r="AQ18" i="232"/>
  <c r="AH18" i="232"/>
  <c r="V18" i="232"/>
  <c r="R18" i="232"/>
  <c r="J18" i="232"/>
  <c r="K18" i="232" s="1"/>
  <c r="I18" i="232"/>
  <c r="G18" i="232"/>
  <c r="E18" i="232"/>
  <c r="AQ17" i="232"/>
  <c r="AH17" i="232"/>
  <c r="V17" i="232"/>
  <c r="R17" i="232"/>
  <c r="J17" i="232"/>
  <c r="K17" i="232" s="1"/>
  <c r="I17" i="232"/>
  <c r="G17" i="232"/>
  <c r="E17" i="232"/>
  <c r="AQ16" i="232"/>
  <c r="AH16" i="232"/>
  <c r="V16" i="232"/>
  <c r="R16" i="232"/>
  <c r="J16" i="232"/>
  <c r="K16" i="232" s="1"/>
  <c r="I16" i="232"/>
  <c r="G16" i="232"/>
  <c r="E16" i="232"/>
  <c r="AQ15" i="232"/>
  <c r="AH15" i="232"/>
  <c r="V15" i="232"/>
  <c r="R15" i="232"/>
  <c r="J15" i="232"/>
  <c r="K15" i="232" s="1"/>
  <c r="I15" i="232"/>
  <c r="G15" i="232"/>
  <c r="E15" i="232"/>
  <c r="AQ14" i="232"/>
  <c r="AH14" i="232"/>
  <c r="V14" i="232"/>
  <c r="R14" i="232"/>
  <c r="S14" i="232" s="1"/>
  <c r="J14" i="232"/>
  <c r="K14" i="232" s="1"/>
  <c r="I14" i="232"/>
  <c r="G14" i="232"/>
  <c r="E14" i="232"/>
  <c r="AQ13" i="232"/>
  <c r="AH13" i="232"/>
  <c r="V13" i="232"/>
  <c r="R13" i="232"/>
  <c r="T13" i="232" s="1"/>
  <c r="J13" i="232"/>
  <c r="K13" i="232" s="1"/>
  <c r="I13" i="232"/>
  <c r="G13" i="232"/>
  <c r="E13" i="232"/>
  <c r="AQ12" i="232"/>
  <c r="AH12" i="232"/>
  <c r="V12" i="232"/>
  <c r="R12" i="232"/>
  <c r="S12" i="232" s="1"/>
  <c r="J12" i="232"/>
  <c r="K12" i="232" s="1"/>
  <c r="I12" i="232"/>
  <c r="G12" i="232"/>
  <c r="E12" i="232"/>
  <c r="AH11" i="232"/>
  <c r="V11" i="232"/>
  <c r="J11" i="232"/>
  <c r="K11" i="232" s="1"/>
  <c r="I11" i="232"/>
  <c r="G11" i="232"/>
  <c r="E11" i="232"/>
  <c r="AP35" i="232"/>
  <c r="AP10" i="231"/>
  <c r="AG10" i="231"/>
  <c r="Q10" i="231"/>
  <c r="K33" i="233" l="1"/>
  <c r="J14" i="233"/>
  <c r="K14" i="233" s="1"/>
  <c r="AH11" i="233"/>
  <c r="AH35" i="233" s="1"/>
  <c r="I12" i="233"/>
  <c r="I13" i="233"/>
  <c r="I14" i="233"/>
  <c r="I15" i="233"/>
  <c r="I16" i="233"/>
  <c r="I17" i="233"/>
  <c r="I18" i="233"/>
  <c r="I19" i="233"/>
  <c r="I20" i="233"/>
  <c r="I21" i="233"/>
  <c r="I22" i="233"/>
  <c r="I23" i="233"/>
  <c r="I24" i="233"/>
  <c r="AI24" i="233"/>
  <c r="I25" i="233"/>
  <c r="AI25" i="233"/>
  <c r="I26" i="233"/>
  <c r="AI26" i="233"/>
  <c r="I27" i="233"/>
  <c r="AI27" i="233"/>
  <c r="I28" i="233"/>
  <c r="AI28" i="233"/>
  <c r="I29" i="233"/>
  <c r="AI29" i="233"/>
  <c r="I30" i="233"/>
  <c r="AI30" i="233"/>
  <c r="I31" i="233"/>
  <c r="AI31" i="233"/>
  <c r="I32" i="233"/>
  <c r="AI32" i="233"/>
  <c r="I11" i="233"/>
  <c r="I34" i="233"/>
  <c r="T23" i="233"/>
  <c r="AI23" i="233" s="1"/>
  <c r="T22" i="233"/>
  <c r="AI22" i="233" s="1"/>
  <c r="T21" i="233"/>
  <c r="AI21" i="233" s="1"/>
  <c r="T20" i="233"/>
  <c r="AI20" i="233" s="1"/>
  <c r="T18" i="233"/>
  <c r="AI18" i="233" s="1"/>
  <c r="T19" i="233"/>
  <c r="AI19" i="233" s="1"/>
  <c r="AI17" i="233"/>
  <c r="AQ35" i="233"/>
  <c r="AI16" i="233"/>
  <c r="AI15" i="233"/>
  <c r="AI14" i="233"/>
  <c r="AI13" i="233"/>
  <c r="AI12" i="233"/>
  <c r="S34" i="232"/>
  <c r="S33" i="232"/>
  <c r="T32" i="232"/>
  <c r="AI32" i="232"/>
  <c r="T31" i="232"/>
  <c r="S32" i="232"/>
  <c r="AI31" i="232"/>
  <c r="T30" i="232"/>
  <c r="AI30" i="232" s="1"/>
  <c r="S31" i="232"/>
  <c r="T29" i="232"/>
  <c r="AI29" i="232" s="1"/>
  <c r="S30" i="232"/>
  <c r="T28" i="232"/>
  <c r="AI28" i="232"/>
  <c r="T27" i="232"/>
  <c r="AI27" i="232" s="1"/>
  <c r="S26" i="232"/>
  <c r="T25" i="232"/>
  <c r="AI25" i="232" s="1"/>
  <c r="S24" i="232"/>
  <c r="I33" i="232"/>
  <c r="I34" i="232"/>
  <c r="I32" i="232"/>
  <c r="I31" i="232"/>
  <c r="I30" i="232"/>
  <c r="I29" i="232"/>
  <c r="T23" i="232"/>
  <c r="AI23" i="232" s="1"/>
  <c r="S22" i="232"/>
  <c r="S21" i="232"/>
  <c r="T20" i="232"/>
  <c r="AI20" i="232"/>
  <c r="S19" i="232"/>
  <c r="S18" i="232"/>
  <c r="S17" i="232"/>
  <c r="T16" i="232"/>
  <c r="S15" i="232"/>
  <c r="AI16" i="232"/>
  <c r="AH35" i="232"/>
  <c r="AI13" i="232"/>
  <c r="R11" i="233"/>
  <c r="S15" i="233"/>
  <c r="S16" i="233"/>
  <c r="S18" i="233"/>
  <c r="AG8" i="233"/>
  <c r="T33" i="233"/>
  <c r="AI33" i="233" s="1"/>
  <c r="T34" i="233"/>
  <c r="AI34" i="233" s="1"/>
  <c r="AP35" i="233"/>
  <c r="S12" i="233"/>
  <c r="S13" i="233"/>
  <c r="S17" i="233"/>
  <c r="S19" i="233"/>
  <c r="S20" i="233"/>
  <c r="S21" i="233"/>
  <c r="S22" i="233"/>
  <c r="S23" i="233"/>
  <c r="S24" i="233"/>
  <c r="S25" i="233"/>
  <c r="S26" i="233"/>
  <c r="S27" i="233"/>
  <c r="S28" i="233"/>
  <c r="S29" i="233"/>
  <c r="S30" i="233"/>
  <c r="S31" i="233"/>
  <c r="S32" i="233"/>
  <c r="S14" i="233"/>
  <c r="AI14" i="232"/>
  <c r="AI15" i="232"/>
  <c r="AI26" i="232"/>
  <c r="AQ11" i="232"/>
  <c r="AQ35" i="232" s="1"/>
  <c r="T12" i="232"/>
  <c r="AI12" i="232" s="1"/>
  <c r="T14" i="232"/>
  <c r="T15" i="232"/>
  <c r="T17" i="232"/>
  <c r="AI17" i="232" s="1"/>
  <c r="T18" i="232"/>
  <c r="AI18" i="232" s="1"/>
  <c r="T19" i="232"/>
  <c r="AI19" i="232" s="1"/>
  <c r="T21" i="232"/>
  <c r="AI21" i="232" s="1"/>
  <c r="T22" i="232"/>
  <c r="AI22" i="232" s="1"/>
  <c r="T24" i="232"/>
  <c r="AI24" i="232" s="1"/>
  <c r="T26" i="232"/>
  <c r="AG8" i="232"/>
  <c r="T33" i="232"/>
  <c r="AI33" i="232" s="1"/>
  <c r="T34" i="232"/>
  <c r="AI34" i="232" s="1"/>
  <c r="R11" i="232"/>
  <c r="S16" i="232"/>
  <c r="S20" i="232"/>
  <c r="S23" i="232"/>
  <c r="S25" i="232"/>
  <c r="S27" i="232"/>
  <c r="S28" i="232"/>
  <c r="S29" i="232"/>
  <c r="S13" i="232"/>
  <c r="R35" i="233" l="1"/>
  <c r="S11" i="233"/>
  <c r="S35" i="233" s="1"/>
  <c r="T11" i="233"/>
  <c r="R35" i="232"/>
  <c r="T11" i="232"/>
  <c r="S11" i="232"/>
  <c r="S35" i="232" s="1"/>
  <c r="T35" i="233" l="1"/>
  <c r="AI35" i="233" s="1"/>
  <c r="AI11" i="233"/>
  <c r="T35" i="232"/>
  <c r="AI35" i="232" s="1"/>
  <c r="AI11" i="232"/>
  <c r="Q10" i="228" l="1"/>
  <c r="AP10" i="228" l="1"/>
  <c r="AG10" i="228"/>
  <c r="AR35" i="231" l="1"/>
  <c r="P35" i="231"/>
  <c r="AQ34" i="231"/>
  <c r="AH34" i="231"/>
  <c r="V34" i="231"/>
  <c r="R34" i="231"/>
  <c r="J34" i="231"/>
  <c r="I34" i="231" s="1"/>
  <c r="G34" i="231"/>
  <c r="E34" i="231"/>
  <c r="AQ33" i="231"/>
  <c r="AH33" i="231"/>
  <c r="V33" i="231"/>
  <c r="R33" i="231"/>
  <c r="J33" i="231"/>
  <c r="I33" i="231" s="1"/>
  <c r="G33" i="231"/>
  <c r="E33" i="231"/>
  <c r="AW32" i="231"/>
  <c r="AQ32" i="231"/>
  <c r="AH32" i="231"/>
  <c r="V32" i="231"/>
  <c r="R32" i="231"/>
  <c r="K32" i="231"/>
  <c r="J32" i="231"/>
  <c r="I32" i="231" s="1"/>
  <c r="G32" i="231"/>
  <c r="E32" i="231"/>
  <c r="AQ31" i="231"/>
  <c r="AH31" i="231"/>
  <c r="V31" i="231"/>
  <c r="R31" i="231"/>
  <c r="J31" i="231"/>
  <c r="K31" i="231" s="1"/>
  <c r="I31" i="231"/>
  <c r="G31" i="231"/>
  <c r="E31" i="231"/>
  <c r="AQ30" i="231"/>
  <c r="AH30" i="231"/>
  <c r="V30" i="231"/>
  <c r="R30" i="231"/>
  <c r="J30" i="231"/>
  <c r="I30" i="231" s="1"/>
  <c r="G30" i="231"/>
  <c r="E30" i="231"/>
  <c r="AQ29" i="231"/>
  <c r="AH29" i="231"/>
  <c r="V29" i="231"/>
  <c r="R29" i="231"/>
  <c r="K29" i="231"/>
  <c r="J29" i="231"/>
  <c r="I29" i="231" s="1"/>
  <c r="G29" i="231"/>
  <c r="E29" i="231"/>
  <c r="AQ28" i="231"/>
  <c r="AH28" i="231"/>
  <c r="V28" i="231"/>
  <c r="R28" i="231"/>
  <c r="J28" i="231"/>
  <c r="K28" i="231" s="1"/>
  <c r="G28" i="231"/>
  <c r="E28" i="231"/>
  <c r="AQ27" i="231"/>
  <c r="AH27" i="231"/>
  <c r="V27" i="231"/>
  <c r="R27" i="231"/>
  <c r="K27" i="231"/>
  <c r="J27" i="231"/>
  <c r="I27" i="231" s="1"/>
  <c r="G27" i="231"/>
  <c r="E27" i="231"/>
  <c r="AQ26" i="231"/>
  <c r="AH26" i="231"/>
  <c r="V26" i="231"/>
  <c r="R26" i="231"/>
  <c r="J26" i="231"/>
  <c r="I26" i="231" s="1"/>
  <c r="G26" i="231"/>
  <c r="E26" i="231"/>
  <c r="AQ25" i="231"/>
  <c r="AH25" i="231"/>
  <c r="V25" i="231"/>
  <c r="R25" i="231"/>
  <c r="K25" i="231"/>
  <c r="J25" i="231"/>
  <c r="I25" i="231" s="1"/>
  <c r="G25" i="231"/>
  <c r="E25" i="231"/>
  <c r="AQ24" i="231"/>
  <c r="AH24" i="231"/>
  <c r="V24" i="231"/>
  <c r="R24" i="231"/>
  <c r="J24" i="231"/>
  <c r="K24" i="231" s="1"/>
  <c r="G24" i="231"/>
  <c r="E24" i="231"/>
  <c r="AQ23" i="231"/>
  <c r="AH23" i="231"/>
  <c r="V23" i="231"/>
  <c r="R23" i="231"/>
  <c r="K23" i="231"/>
  <c r="J23" i="231"/>
  <c r="I23" i="231" s="1"/>
  <c r="G23" i="231"/>
  <c r="E23" i="231"/>
  <c r="AQ22" i="231"/>
  <c r="AH22" i="231"/>
  <c r="V22" i="231"/>
  <c r="R22" i="231"/>
  <c r="J22" i="231"/>
  <c r="I22" i="231" s="1"/>
  <c r="G22" i="231"/>
  <c r="E22" i="231"/>
  <c r="AQ21" i="231"/>
  <c r="AH21" i="231"/>
  <c r="V21" i="231"/>
  <c r="R21" i="231"/>
  <c r="K21" i="231"/>
  <c r="J21" i="231"/>
  <c r="I21" i="231" s="1"/>
  <c r="G21" i="231"/>
  <c r="E21" i="231"/>
  <c r="AQ20" i="231"/>
  <c r="AH20" i="231"/>
  <c r="V20" i="231"/>
  <c r="R20" i="231"/>
  <c r="J20" i="231"/>
  <c r="K20" i="231" s="1"/>
  <c r="G20" i="231"/>
  <c r="E20" i="231"/>
  <c r="AQ19" i="231"/>
  <c r="AH19" i="231"/>
  <c r="V19" i="231"/>
  <c r="R19" i="231"/>
  <c r="K19" i="231"/>
  <c r="J19" i="231"/>
  <c r="I19" i="231" s="1"/>
  <c r="G19" i="231"/>
  <c r="E19" i="231"/>
  <c r="AQ18" i="231"/>
  <c r="AH18" i="231"/>
  <c r="V18" i="231"/>
  <c r="R18" i="231"/>
  <c r="J18" i="231"/>
  <c r="I18" i="231" s="1"/>
  <c r="G18" i="231"/>
  <c r="E18" i="231"/>
  <c r="AQ17" i="231"/>
  <c r="AH17" i="231"/>
  <c r="V17" i="231"/>
  <c r="R17" i="231"/>
  <c r="K17" i="231"/>
  <c r="J17" i="231"/>
  <c r="I17" i="231" s="1"/>
  <c r="G17" i="231"/>
  <c r="E17" i="231"/>
  <c r="AQ16" i="231"/>
  <c r="AH16" i="231"/>
  <c r="V16" i="231"/>
  <c r="R16" i="231"/>
  <c r="J16" i="231"/>
  <c r="K16" i="231" s="1"/>
  <c r="G16" i="231"/>
  <c r="E16" i="231"/>
  <c r="AQ15" i="231"/>
  <c r="AH15" i="231"/>
  <c r="V15" i="231"/>
  <c r="R15" i="231"/>
  <c r="K15" i="231"/>
  <c r="J15" i="231"/>
  <c r="I15" i="231" s="1"/>
  <c r="G15" i="231"/>
  <c r="E15" i="231"/>
  <c r="AQ14" i="231"/>
  <c r="AH14" i="231"/>
  <c r="V14" i="231"/>
  <c r="R14" i="231"/>
  <c r="J14" i="231"/>
  <c r="I14" i="231" s="1"/>
  <c r="G14" i="231"/>
  <c r="E14" i="231"/>
  <c r="AH13" i="231"/>
  <c r="V13" i="231"/>
  <c r="R13" i="231"/>
  <c r="J13" i="231"/>
  <c r="I13" i="231" s="1"/>
  <c r="G13" i="231"/>
  <c r="E13" i="231"/>
  <c r="AQ12" i="231"/>
  <c r="AH12" i="231"/>
  <c r="V12" i="231"/>
  <c r="R12" i="231"/>
  <c r="K12" i="231"/>
  <c r="J12" i="231"/>
  <c r="I12" i="231"/>
  <c r="G12" i="231"/>
  <c r="E12" i="231"/>
  <c r="AH11" i="231"/>
  <c r="V11" i="231"/>
  <c r="J11" i="231"/>
  <c r="I11" i="231" s="1"/>
  <c r="G11" i="231"/>
  <c r="E11" i="231"/>
  <c r="AQ11" i="231"/>
  <c r="AG35" i="231"/>
  <c r="Q35" i="231"/>
  <c r="AG8" i="231"/>
  <c r="K30" i="231" l="1"/>
  <c r="S34" i="231"/>
  <c r="S33" i="231"/>
  <c r="T32" i="231"/>
  <c r="AI32" i="231" s="1"/>
  <c r="T31" i="231"/>
  <c r="S32" i="231"/>
  <c r="S31" i="231"/>
  <c r="T30" i="231"/>
  <c r="T29" i="231"/>
  <c r="S30" i="231"/>
  <c r="S29" i="231"/>
  <c r="T28" i="231"/>
  <c r="K11" i="231"/>
  <c r="K13" i="231"/>
  <c r="K14" i="231"/>
  <c r="I16" i="231"/>
  <c r="K18" i="231"/>
  <c r="I20" i="231"/>
  <c r="K22" i="231"/>
  <c r="I24" i="231"/>
  <c r="K26" i="231"/>
  <c r="I28" i="231"/>
  <c r="AI29" i="231"/>
  <c r="AI31" i="231"/>
  <c r="AI30" i="231"/>
  <c r="AI28" i="231"/>
  <c r="T27" i="231"/>
  <c r="AI27" i="231" s="1"/>
  <c r="S28" i="231"/>
  <c r="S27" i="231"/>
  <c r="T26" i="231"/>
  <c r="AI26" i="231"/>
  <c r="T25" i="231"/>
  <c r="AI25" i="231" s="1"/>
  <c r="S26" i="231"/>
  <c r="S25" i="231"/>
  <c r="T24" i="231"/>
  <c r="AI24" i="231"/>
  <c r="T23" i="231"/>
  <c r="AI23" i="231" s="1"/>
  <c r="S24" i="231"/>
  <c r="S23" i="231"/>
  <c r="T22" i="231"/>
  <c r="AI22" i="231"/>
  <c r="T21" i="231"/>
  <c r="AI21" i="231" s="1"/>
  <c r="S22" i="231"/>
  <c r="T20" i="231"/>
  <c r="AI20" i="231" s="1"/>
  <c r="T19" i="231"/>
  <c r="AI19" i="231" s="1"/>
  <c r="T18" i="231"/>
  <c r="T17" i="231"/>
  <c r="AI17" i="231" s="1"/>
  <c r="T16" i="231"/>
  <c r="AI16" i="231" s="1"/>
  <c r="T15" i="231"/>
  <c r="AI15" i="231" s="1"/>
  <c r="T14" i="231"/>
  <c r="AI14" i="231" s="1"/>
  <c r="T13" i="231"/>
  <c r="AI13" i="231" s="1"/>
  <c r="AQ35" i="231"/>
  <c r="T12" i="231"/>
  <c r="AI12" i="231" s="1"/>
  <c r="AH35" i="231"/>
  <c r="T33" i="231"/>
  <c r="AI33" i="231" s="1"/>
  <c r="T34" i="231"/>
  <c r="AI34" i="231" s="1"/>
  <c r="AI18" i="231"/>
  <c r="R11" i="231"/>
  <c r="K33" i="231"/>
  <c r="K34" i="231"/>
  <c r="AP35" i="231"/>
  <c r="S14" i="231"/>
  <c r="S16" i="231"/>
  <c r="S17" i="231"/>
  <c r="S18" i="231"/>
  <c r="S19" i="231"/>
  <c r="S20" i="231"/>
  <c r="S21" i="231"/>
  <c r="S12" i="231"/>
  <c r="S13" i="231"/>
  <c r="S15" i="231"/>
  <c r="R35" i="231" l="1"/>
  <c r="T11" i="231"/>
  <c r="S11" i="231"/>
  <c r="S35" i="231" s="1"/>
  <c r="AP10" i="227"/>
  <c r="AG10" i="227"/>
  <c r="Q10" i="227"/>
  <c r="AR35" i="228"/>
  <c r="Q35" i="228"/>
  <c r="P35" i="228"/>
  <c r="AQ34" i="228"/>
  <c r="AH34" i="228"/>
  <c r="V34" i="228"/>
  <c r="R34" i="228"/>
  <c r="J34" i="228"/>
  <c r="K34" i="228" s="1"/>
  <c r="G34" i="228"/>
  <c r="E34" i="228"/>
  <c r="AQ33" i="228"/>
  <c r="AH33" i="228"/>
  <c r="V33" i="228"/>
  <c r="R33" i="228"/>
  <c r="J33" i="228"/>
  <c r="K33" i="228" s="1"/>
  <c r="G33" i="228"/>
  <c r="E33" i="228"/>
  <c r="AW32" i="228"/>
  <c r="AQ32" i="228"/>
  <c r="AH32" i="228"/>
  <c r="V32" i="228"/>
  <c r="R32" i="228"/>
  <c r="J32" i="228"/>
  <c r="K32" i="228" s="1"/>
  <c r="G32" i="228"/>
  <c r="E32" i="228"/>
  <c r="AQ31" i="228"/>
  <c r="AH31" i="228"/>
  <c r="V31" i="228"/>
  <c r="R31" i="228"/>
  <c r="J31" i="228"/>
  <c r="K31" i="228" s="1"/>
  <c r="G31" i="228"/>
  <c r="E31" i="228"/>
  <c r="AQ30" i="228"/>
  <c r="AH30" i="228"/>
  <c r="V30" i="228"/>
  <c r="R30" i="228"/>
  <c r="J30" i="228"/>
  <c r="K30" i="228" s="1"/>
  <c r="G30" i="228"/>
  <c r="E30" i="228"/>
  <c r="AQ29" i="228"/>
  <c r="AH29" i="228"/>
  <c r="V29" i="228"/>
  <c r="R29" i="228"/>
  <c r="J29" i="228"/>
  <c r="K29" i="228" s="1"/>
  <c r="G29" i="228"/>
  <c r="E29" i="228"/>
  <c r="AQ28" i="228"/>
  <c r="AH28" i="228"/>
  <c r="V28" i="228"/>
  <c r="R28" i="228"/>
  <c r="J28" i="228"/>
  <c r="K28" i="228" s="1"/>
  <c r="G28" i="228"/>
  <c r="E28" i="228"/>
  <c r="AQ27" i="228"/>
  <c r="AH27" i="228"/>
  <c r="V27" i="228"/>
  <c r="R27" i="228"/>
  <c r="J27" i="228"/>
  <c r="K27" i="228" s="1"/>
  <c r="G27" i="228"/>
  <c r="E27" i="228"/>
  <c r="AQ26" i="228"/>
  <c r="AH26" i="228"/>
  <c r="V26" i="228"/>
  <c r="R26" i="228"/>
  <c r="J26" i="228"/>
  <c r="K26" i="228" s="1"/>
  <c r="G26" i="228"/>
  <c r="E26" i="228"/>
  <c r="AQ25" i="228"/>
  <c r="AH25" i="228"/>
  <c r="V25" i="228"/>
  <c r="R25" i="228"/>
  <c r="J25" i="228"/>
  <c r="K25" i="228" s="1"/>
  <c r="G25" i="228"/>
  <c r="E25" i="228"/>
  <c r="AQ24" i="228"/>
  <c r="AH24" i="228"/>
  <c r="V24" i="228"/>
  <c r="R24" i="228"/>
  <c r="J24" i="228"/>
  <c r="K24" i="228" s="1"/>
  <c r="G24" i="228"/>
  <c r="E24" i="228"/>
  <c r="AQ23" i="228"/>
  <c r="AH23" i="228"/>
  <c r="V23" i="228"/>
  <c r="R23" i="228"/>
  <c r="J23" i="228"/>
  <c r="K23" i="228" s="1"/>
  <c r="G23" i="228"/>
  <c r="E23" i="228"/>
  <c r="AQ22" i="228"/>
  <c r="AH22" i="228"/>
  <c r="V22" i="228"/>
  <c r="R22" i="228"/>
  <c r="J22" i="228"/>
  <c r="K22" i="228" s="1"/>
  <c r="G22" i="228"/>
  <c r="E22" i="228"/>
  <c r="AQ21" i="228"/>
  <c r="AH21" i="228"/>
  <c r="V21" i="228"/>
  <c r="R21" i="228"/>
  <c r="J21" i="228"/>
  <c r="K21" i="228" s="1"/>
  <c r="G21" i="228"/>
  <c r="E21" i="228"/>
  <c r="AQ20" i="228"/>
  <c r="AH20" i="228"/>
  <c r="V20" i="228"/>
  <c r="R20" i="228"/>
  <c r="J20" i="228"/>
  <c r="K20" i="228" s="1"/>
  <c r="G20" i="228"/>
  <c r="E20" i="228"/>
  <c r="AQ19" i="228"/>
  <c r="AH19" i="228"/>
  <c r="V19" i="228"/>
  <c r="R19" i="228"/>
  <c r="J19" i="228"/>
  <c r="K19" i="228" s="1"/>
  <c r="G19" i="228"/>
  <c r="E19" i="228"/>
  <c r="AQ18" i="228"/>
  <c r="AH18" i="228"/>
  <c r="V18" i="228"/>
  <c r="R18" i="228"/>
  <c r="J18" i="228"/>
  <c r="K18" i="228" s="1"/>
  <c r="G18" i="228"/>
  <c r="E18" i="228"/>
  <c r="AQ17" i="228"/>
  <c r="AH17" i="228"/>
  <c r="V17" i="228"/>
  <c r="R17" i="228"/>
  <c r="J17" i="228"/>
  <c r="K17" i="228" s="1"/>
  <c r="G17" i="228"/>
  <c r="E17" i="228"/>
  <c r="AQ16" i="228"/>
  <c r="AH16" i="228"/>
  <c r="V16" i="228"/>
  <c r="R16" i="228"/>
  <c r="J16" i="228"/>
  <c r="K16" i="228" s="1"/>
  <c r="G16" i="228"/>
  <c r="E16" i="228"/>
  <c r="AQ15" i="228"/>
  <c r="AH15" i="228"/>
  <c r="V15" i="228"/>
  <c r="R15" i="228"/>
  <c r="J15" i="228"/>
  <c r="K15" i="228" s="1"/>
  <c r="G15" i="228"/>
  <c r="E15" i="228"/>
  <c r="AQ14" i="228"/>
  <c r="AH14" i="228"/>
  <c r="V14" i="228"/>
  <c r="R14" i="228"/>
  <c r="G14" i="228"/>
  <c r="E14" i="228"/>
  <c r="AQ13" i="228"/>
  <c r="AH13" i="228"/>
  <c r="V13" i="228"/>
  <c r="R13" i="228"/>
  <c r="J13" i="228"/>
  <c r="K13" i="228" s="1"/>
  <c r="G13" i="228"/>
  <c r="E13" i="228"/>
  <c r="AQ12" i="228"/>
  <c r="AH12" i="228"/>
  <c r="V12" i="228"/>
  <c r="R12" i="228"/>
  <c r="J12" i="228"/>
  <c r="K12" i="228" s="1"/>
  <c r="G12" i="228"/>
  <c r="E12" i="228"/>
  <c r="AH11" i="228"/>
  <c r="V11" i="228"/>
  <c r="J11" i="228"/>
  <c r="K11" i="228" s="1"/>
  <c r="I11" i="228"/>
  <c r="G11" i="228"/>
  <c r="E11" i="228"/>
  <c r="AP35" i="228"/>
  <c r="AG8" i="228"/>
  <c r="R11" i="228"/>
  <c r="S32" i="228" l="1"/>
  <c r="T33" i="228"/>
  <c r="S31" i="228"/>
  <c r="T13" i="228"/>
  <c r="I18" i="228"/>
  <c r="I27" i="228"/>
  <c r="T34" i="228"/>
  <c r="I15" i="228"/>
  <c r="I16" i="228"/>
  <c r="I31" i="228"/>
  <c r="I33" i="228"/>
  <c r="I34" i="228"/>
  <c r="T30" i="228"/>
  <c r="AI30" i="228" s="1"/>
  <c r="T29" i="228"/>
  <c r="AI29" i="228" s="1"/>
  <c r="S28" i="228"/>
  <c r="S27" i="228"/>
  <c r="T26" i="228"/>
  <c r="AI26" i="228" s="1"/>
  <c r="S26" i="228"/>
  <c r="T25" i="228"/>
  <c r="AI25" i="228" s="1"/>
  <c r="S24" i="228"/>
  <c r="J14" i="228"/>
  <c r="I23" i="228"/>
  <c r="S30" i="228"/>
  <c r="S23" i="228"/>
  <c r="T22" i="228"/>
  <c r="AI22" i="228" s="1"/>
  <c r="S22" i="228"/>
  <c r="T21" i="228"/>
  <c r="AI21" i="228" s="1"/>
  <c r="T20" i="228"/>
  <c r="T19" i="228"/>
  <c r="AI19" i="228" s="1"/>
  <c r="S19" i="228"/>
  <c r="T18" i="228"/>
  <c r="AI18" i="228" s="1"/>
  <c r="T17" i="228"/>
  <c r="S16" i="228"/>
  <c r="T23" i="228"/>
  <c r="AI23" i="228" s="1"/>
  <c r="T24" i="228"/>
  <c r="AI24" i="228" s="1"/>
  <c r="T27" i="228"/>
  <c r="AI27" i="228" s="1"/>
  <c r="T28" i="228"/>
  <c r="AI28" i="228" s="1"/>
  <c r="T31" i="228"/>
  <c r="AI31" i="228" s="1"/>
  <c r="T32" i="228"/>
  <c r="AI32" i="228" s="1"/>
  <c r="T16" i="228"/>
  <c r="AI16" i="228" s="1"/>
  <c r="S18" i="228"/>
  <c r="I19" i="228"/>
  <c r="S17" i="228"/>
  <c r="S21" i="228"/>
  <c r="I22" i="228"/>
  <c r="S25" i="228"/>
  <c r="I26" i="228"/>
  <c r="S29" i="228"/>
  <c r="I30" i="228"/>
  <c r="AI17" i="228"/>
  <c r="I17" i="228"/>
  <c r="S20" i="228"/>
  <c r="AI20" i="228"/>
  <c r="I21" i="228"/>
  <c r="I25" i="228"/>
  <c r="I29" i="228"/>
  <c r="I12" i="228"/>
  <c r="I13" i="228"/>
  <c r="I20" i="228"/>
  <c r="I24" i="228"/>
  <c r="I28" i="228"/>
  <c r="I32" i="228"/>
  <c r="T15" i="228"/>
  <c r="AI15" i="228" s="1"/>
  <c r="S15" i="228"/>
  <c r="S14" i="228"/>
  <c r="T14" i="228"/>
  <c r="AI14" i="228" s="1"/>
  <c r="S13" i="228"/>
  <c r="AI13" i="228"/>
  <c r="S12" i="228"/>
  <c r="T12" i="228"/>
  <c r="AI12" i="228" s="1"/>
  <c r="AH35" i="228"/>
  <c r="T35" i="231"/>
  <c r="AI35" i="231" s="1"/>
  <c r="AI11" i="231"/>
  <c r="AI34" i="228"/>
  <c r="R35" i="228"/>
  <c r="T11" i="228"/>
  <c r="S11" i="228"/>
  <c r="AG35" i="228"/>
  <c r="AQ11" i="228"/>
  <c r="AQ35" i="228" s="1"/>
  <c r="S33" i="228"/>
  <c r="AI33" i="228"/>
  <c r="S34" i="228"/>
  <c r="E16" i="226"/>
  <c r="E17" i="226"/>
  <c r="K14" i="228" l="1"/>
  <c r="I14" i="228"/>
  <c r="S35" i="228"/>
  <c r="T35" i="228"/>
  <c r="AI35" i="228" s="1"/>
  <c r="AI11" i="228"/>
  <c r="AP10" i="226"/>
  <c r="AG10" i="226"/>
  <c r="Q10" i="226"/>
  <c r="AR35" i="227"/>
  <c r="P35" i="227"/>
  <c r="AQ34" i="227"/>
  <c r="AH34" i="227"/>
  <c r="V34" i="227"/>
  <c r="R34" i="227"/>
  <c r="J34" i="227"/>
  <c r="I34" i="227" s="1"/>
  <c r="G34" i="227"/>
  <c r="E34" i="227"/>
  <c r="AQ33" i="227"/>
  <c r="AH33" i="227"/>
  <c r="V33" i="227"/>
  <c r="R33" i="227"/>
  <c r="J33" i="227"/>
  <c r="K33" i="227" s="1"/>
  <c r="G33" i="227"/>
  <c r="E33" i="227"/>
  <c r="AW32" i="227"/>
  <c r="AQ32" i="227"/>
  <c r="AH32" i="227"/>
  <c r="V32" i="227"/>
  <c r="R32" i="227"/>
  <c r="K32" i="227"/>
  <c r="J32" i="227"/>
  <c r="I32" i="227"/>
  <c r="G32" i="227"/>
  <c r="E32" i="227"/>
  <c r="AQ31" i="227"/>
  <c r="AH31" i="227"/>
  <c r="V31" i="227"/>
  <c r="R31" i="227"/>
  <c r="K31" i="227"/>
  <c r="J31" i="227"/>
  <c r="I31" i="227"/>
  <c r="G31" i="227"/>
  <c r="E31" i="227"/>
  <c r="AQ30" i="227"/>
  <c r="AH30" i="227"/>
  <c r="V30" i="227"/>
  <c r="R30" i="227"/>
  <c r="K30" i="227"/>
  <c r="J30" i="227"/>
  <c r="I30" i="227"/>
  <c r="G30" i="227"/>
  <c r="E30" i="227"/>
  <c r="AQ29" i="227"/>
  <c r="AH29" i="227"/>
  <c r="V29" i="227"/>
  <c r="R29" i="227"/>
  <c r="K29" i="227"/>
  <c r="J29" i="227"/>
  <c r="I29" i="227"/>
  <c r="G29" i="227"/>
  <c r="E29" i="227"/>
  <c r="AQ28" i="227"/>
  <c r="AH28" i="227"/>
  <c r="V28" i="227"/>
  <c r="R28" i="227"/>
  <c r="K28" i="227"/>
  <c r="J28" i="227"/>
  <c r="I28" i="227"/>
  <c r="G28" i="227"/>
  <c r="E28" i="227"/>
  <c r="AQ27" i="227"/>
  <c r="AH27" i="227"/>
  <c r="V27" i="227"/>
  <c r="R27" i="227"/>
  <c r="K27" i="227"/>
  <c r="J27" i="227"/>
  <c r="I27" i="227"/>
  <c r="G27" i="227"/>
  <c r="E27" i="227"/>
  <c r="AQ26" i="227"/>
  <c r="AH26" i="227"/>
  <c r="V26" i="227"/>
  <c r="R26" i="227"/>
  <c r="J26" i="227"/>
  <c r="K26" i="227" s="1"/>
  <c r="I26" i="227"/>
  <c r="G26" i="227"/>
  <c r="E26" i="227"/>
  <c r="AQ25" i="227"/>
  <c r="AH25" i="227"/>
  <c r="V25" i="227"/>
  <c r="R25" i="227"/>
  <c r="K25" i="227"/>
  <c r="J25" i="227"/>
  <c r="I25" i="227"/>
  <c r="G25" i="227"/>
  <c r="E25" i="227"/>
  <c r="AQ24" i="227"/>
  <c r="AH24" i="227"/>
  <c r="V24" i="227"/>
  <c r="R24" i="227"/>
  <c r="J24" i="227"/>
  <c r="K24" i="227" s="1"/>
  <c r="I24" i="227"/>
  <c r="G24" i="227"/>
  <c r="E24" i="227"/>
  <c r="AQ23" i="227"/>
  <c r="AH23" i="227"/>
  <c r="V23" i="227"/>
  <c r="R23" i="227"/>
  <c r="K23" i="227"/>
  <c r="J23" i="227"/>
  <c r="I23" i="227"/>
  <c r="G23" i="227"/>
  <c r="E23" i="227"/>
  <c r="AQ22" i="227"/>
  <c r="AH22" i="227"/>
  <c r="V22" i="227"/>
  <c r="S22" i="227"/>
  <c r="R22" i="227"/>
  <c r="J22" i="227"/>
  <c r="K22" i="227" s="1"/>
  <c r="I22" i="227"/>
  <c r="G22" i="227"/>
  <c r="E22" i="227"/>
  <c r="AQ21" i="227"/>
  <c r="AH21" i="227"/>
  <c r="V21" i="227"/>
  <c r="R21" i="227"/>
  <c r="J21" i="227"/>
  <c r="K21" i="227" s="1"/>
  <c r="G21" i="227"/>
  <c r="E21" i="227"/>
  <c r="AQ20" i="227"/>
  <c r="AH20" i="227"/>
  <c r="V20" i="227"/>
  <c r="R20" i="227"/>
  <c r="J20" i="227"/>
  <c r="K20" i="227" s="1"/>
  <c r="I20" i="227"/>
  <c r="G20" i="227"/>
  <c r="E20" i="227"/>
  <c r="AQ19" i="227"/>
  <c r="AH19" i="227"/>
  <c r="V19" i="227"/>
  <c r="R19" i="227"/>
  <c r="J19" i="227"/>
  <c r="K19" i="227" s="1"/>
  <c r="I19" i="227"/>
  <c r="G19" i="227"/>
  <c r="E19" i="227"/>
  <c r="AQ18" i="227"/>
  <c r="AH18" i="227"/>
  <c r="V18" i="227"/>
  <c r="R18" i="227"/>
  <c r="K18" i="227"/>
  <c r="J18" i="227"/>
  <c r="I18" i="227"/>
  <c r="G18" i="227"/>
  <c r="E18" i="227"/>
  <c r="AQ17" i="227"/>
  <c r="AH17" i="227"/>
  <c r="V17" i="227"/>
  <c r="R17" i="227"/>
  <c r="J17" i="227"/>
  <c r="K17" i="227" s="1"/>
  <c r="I17" i="227"/>
  <c r="G17" i="227"/>
  <c r="E17" i="227"/>
  <c r="AQ16" i="227"/>
  <c r="AH16" i="227"/>
  <c r="V16" i="227"/>
  <c r="R16" i="227"/>
  <c r="J16" i="227"/>
  <c r="I16" i="227" s="1"/>
  <c r="G16" i="227"/>
  <c r="E16" i="227"/>
  <c r="AQ15" i="227"/>
  <c r="AH15" i="227"/>
  <c r="V15" i="227"/>
  <c r="R15" i="227"/>
  <c r="K15" i="227"/>
  <c r="J15" i="227"/>
  <c r="I15" i="227"/>
  <c r="G15" i="227"/>
  <c r="E15" i="227"/>
  <c r="AQ14" i="227"/>
  <c r="AH14" i="227"/>
  <c r="V14" i="227"/>
  <c r="R14" i="227"/>
  <c r="J14" i="227"/>
  <c r="K14" i="227" s="1"/>
  <c r="I14" i="227"/>
  <c r="G14" i="227"/>
  <c r="E14" i="227"/>
  <c r="AQ13" i="227"/>
  <c r="AH13" i="227"/>
  <c r="V13" i="227"/>
  <c r="R13" i="227"/>
  <c r="J13" i="227"/>
  <c r="K13" i="227" s="1"/>
  <c r="I13" i="227"/>
  <c r="G13" i="227"/>
  <c r="E13" i="227"/>
  <c r="AQ12" i="227"/>
  <c r="AH12" i="227"/>
  <c r="V12" i="227"/>
  <c r="R12" i="227"/>
  <c r="J12" i="227"/>
  <c r="K12" i="227" s="1"/>
  <c r="G12" i="227"/>
  <c r="E12" i="227"/>
  <c r="AH11" i="227"/>
  <c r="V11" i="227"/>
  <c r="J11" i="227"/>
  <c r="K11" i="227" s="1"/>
  <c r="I11" i="227"/>
  <c r="G11" i="227"/>
  <c r="E11" i="227"/>
  <c r="AQ11" i="227"/>
  <c r="AG35" i="227"/>
  <c r="Q35" i="227"/>
  <c r="S26" i="227" l="1"/>
  <c r="S24" i="227"/>
  <c r="K16" i="227"/>
  <c r="S20" i="227"/>
  <c r="T23" i="227"/>
  <c r="AI23" i="227" s="1"/>
  <c r="T25" i="227"/>
  <c r="AI25" i="227" s="1"/>
  <c r="T12" i="227"/>
  <c r="S18" i="227"/>
  <c r="S23" i="227"/>
  <c r="S25" i="227"/>
  <c r="AI27" i="227"/>
  <c r="S28" i="227"/>
  <c r="AI29" i="227"/>
  <c r="S30" i="227"/>
  <c r="S31" i="227"/>
  <c r="S32" i="227"/>
  <c r="S33" i="227"/>
  <c r="K34" i="227"/>
  <c r="I12" i="227"/>
  <c r="T13" i="227"/>
  <c r="S16" i="227"/>
  <c r="I21" i="227"/>
  <c r="T24" i="227"/>
  <c r="AI24" i="227" s="1"/>
  <c r="T26" i="227"/>
  <c r="AI26" i="227" s="1"/>
  <c r="T27" i="227"/>
  <c r="T28" i="227"/>
  <c r="AI28" i="227" s="1"/>
  <c r="T29" i="227"/>
  <c r="T30" i="227"/>
  <c r="AI30" i="227" s="1"/>
  <c r="T31" i="227"/>
  <c r="AI31" i="227" s="1"/>
  <c r="T32" i="227"/>
  <c r="AI32" i="227" s="1"/>
  <c r="I33" i="227"/>
  <c r="S34" i="227"/>
  <c r="T14" i="227"/>
  <c r="AI14" i="227" s="1"/>
  <c r="S27" i="227"/>
  <c r="S29" i="227"/>
  <c r="S21" i="227"/>
  <c r="T22" i="227"/>
  <c r="AI22" i="227" s="1"/>
  <c r="T21" i="227"/>
  <c r="AI21" i="227" s="1"/>
  <c r="T20" i="227"/>
  <c r="AI20" i="227" s="1"/>
  <c r="T19" i="227"/>
  <c r="AI19" i="227" s="1"/>
  <c r="S19" i="227"/>
  <c r="S17" i="227"/>
  <c r="T18" i="227"/>
  <c r="AI18" i="227" s="1"/>
  <c r="T17" i="227"/>
  <c r="AI17" i="227" s="1"/>
  <c r="T15" i="227"/>
  <c r="AI15" i="227" s="1"/>
  <c r="T16" i="227"/>
  <c r="AI16" i="227" s="1"/>
  <c r="AQ35" i="227"/>
  <c r="AI13" i="227"/>
  <c r="AI12" i="227"/>
  <c r="AH35" i="227"/>
  <c r="S14" i="227"/>
  <c r="S13" i="227"/>
  <c r="S15" i="227"/>
  <c r="S12" i="227"/>
  <c r="AI34" i="227"/>
  <c r="T33" i="227"/>
  <c r="AI33" i="227" s="1"/>
  <c r="T34" i="227"/>
  <c r="AG8" i="227"/>
  <c r="R11" i="227"/>
  <c r="AP35" i="227"/>
  <c r="AP10" i="224"/>
  <c r="AG10" i="224"/>
  <c r="Q10" i="224"/>
  <c r="AR35" i="226"/>
  <c r="P35" i="226"/>
  <c r="AQ34" i="226"/>
  <c r="AH34" i="226"/>
  <c r="V34" i="226"/>
  <c r="R34" i="226"/>
  <c r="J34" i="226"/>
  <c r="K34" i="226" s="1"/>
  <c r="G34" i="226"/>
  <c r="E34" i="226"/>
  <c r="AQ33" i="226"/>
  <c r="AH33" i="226"/>
  <c r="V33" i="226"/>
  <c r="R33" i="226"/>
  <c r="K33" i="226"/>
  <c r="J33" i="226"/>
  <c r="I33" i="226"/>
  <c r="G33" i="226"/>
  <c r="E33" i="226"/>
  <c r="AW32" i="226"/>
  <c r="AQ32" i="226"/>
  <c r="AH32" i="226"/>
  <c r="V32" i="226"/>
  <c r="R32" i="226"/>
  <c r="K32" i="226"/>
  <c r="J32" i="226"/>
  <c r="I32" i="226"/>
  <c r="G32" i="226"/>
  <c r="E32" i="226"/>
  <c r="AQ31" i="226"/>
  <c r="AH31" i="226"/>
  <c r="V31" i="226"/>
  <c r="R31" i="226"/>
  <c r="K31" i="226"/>
  <c r="J31" i="226"/>
  <c r="I31" i="226"/>
  <c r="G31" i="226"/>
  <c r="E31" i="226"/>
  <c r="AQ30" i="226"/>
  <c r="AH30" i="226"/>
  <c r="V30" i="226"/>
  <c r="R30" i="226"/>
  <c r="K30" i="226"/>
  <c r="J30" i="226"/>
  <c r="I30" i="226"/>
  <c r="G30" i="226"/>
  <c r="E30" i="226"/>
  <c r="AQ29" i="226"/>
  <c r="AH29" i="226"/>
  <c r="V29" i="226"/>
  <c r="R29" i="226"/>
  <c r="J29" i="226"/>
  <c r="I29" i="226" s="1"/>
  <c r="G29" i="226"/>
  <c r="E29" i="226"/>
  <c r="AQ28" i="226"/>
  <c r="AH28" i="226"/>
  <c r="V28" i="226"/>
  <c r="R28" i="226"/>
  <c r="K28" i="226"/>
  <c r="J28" i="226"/>
  <c r="I28" i="226"/>
  <c r="G28" i="226"/>
  <c r="E28" i="226"/>
  <c r="AQ27" i="226"/>
  <c r="AH27" i="226"/>
  <c r="V27" i="226"/>
  <c r="R27" i="226"/>
  <c r="J27" i="226"/>
  <c r="K27" i="226" s="1"/>
  <c r="G27" i="226"/>
  <c r="E27" i="226"/>
  <c r="AQ26" i="226"/>
  <c r="AH26" i="226"/>
  <c r="V26" i="226"/>
  <c r="R26" i="226"/>
  <c r="K26" i="226"/>
  <c r="J26" i="226"/>
  <c r="I26" i="226"/>
  <c r="G26" i="226"/>
  <c r="E26" i="226"/>
  <c r="AQ25" i="226"/>
  <c r="AH25" i="226"/>
  <c r="V25" i="226"/>
  <c r="R25" i="226"/>
  <c r="J25" i="226"/>
  <c r="I25" i="226" s="1"/>
  <c r="G25" i="226"/>
  <c r="E25" i="226"/>
  <c r="AQ24" i="226"/>
  <c r="AH24" i="226"/>
  <c r="V24" i="226"/>
  <c r="R24" i="226"/>
  <c r="K24" i="226"/>
  <c r="J24" i="226"/>
  <c r="I24" i="226" s="1"/>
  <c r="G24" i="226"/>
  <c r="E24" i="226"/>
  <c r="AQ23" i="226"/>
  <c r="AH23" i="226"/>
  <c r="V23" i="226"/>
  <c r="R23" i="226"/>
  <c r="K23" i="226"/>
  <c r="J23" i="226"/>
  <c r="I23" i="226" s="1"/>
  <c r="G23" i="226"/>
  <c r="E23" i="226"/>
  <c r="AQ22" i="226"/>
  <c r="AH22" i="226"/>
  <c r="V22" i="226"/>
  <c r="R22" i="226"/>
  <c r="K22" i="226"/>
  <c r="J22" i="226"/>
  <c r="I22" i="226"/>
  <c r="G22" i="226"/>
  <c r="E22" i="226"/>
  <c r="AQ21" i="226"/>
  <c r="AH21" i="226"/>
  <c r="V21" i="226"/>
  <c r="R21" i="226"/>
  <c r="J21" i="226"/>
  <c r="I21" i="226" s="1"/>
  <c r="G21" i="226"/>
  <c r="E21" i="226"/>
  <c r="AQ20" i="226"/>
  <c r="AH20" i="226"/>
  <c r="V20" i="226"/>
  <c r="R20" i="226"/>
  <c r="K20" i="226"/>
  <c r="J20" i="226"/>
  <c r="I20" i="226" s="1"/>
  <c r="G20" i="226"/>
  <c r="E20" i="226"/>
  <c r="AQ19" i="226"/>
  <c r="AH19" i="226"/>
  <c r="V19" i="226"/>
  <c r="R19" i="226"/>
  <c r="K19" i="226"/>
  <c r="J19" i="226"/>
  <c r="I19" i="226" s="1"/>
  <c r="G19" i="226"/>
  <c r="E19" i="226"/>
  <c r="AQ18" i="226"/>
  <c r="AH18" i="226"/>
  <c r="V18" i="226"/>
  <c r="R18" i="226"/>
  <c r="K18" i="226"/>
  <c r="J18" i="226"/>
  <c r="I18" i="226"/>
  <c r="G18" i="226"/>
  <c r="E18" i="226"/>
  <c r="AQ17" i="226"/>
  <c r="AH17" i="226"/>
  <c r="V17" i="226"/>
  <c r="R17" i="226"/>
  <c r="J17" i="226"/>
  <c r="I17" i="226" s="1"/>
  <c r="G17" i="226"/>
  <c r="AQ16" i="226"/>
  <c r="AH16" i="226"/>
  <c r="V16" i="226"/>
  <c r="R16" i="226"/>
  <c r="J16" i="226"/>
  <c r="I16" i="226" s="1"/>
  <c r="G16" i="226"/>
  <c r="AQ15" i="226"/>
  <c r="AH15" i="226"/>
  <c r="V15" i="226"/>
  <c r="R15" i="226"/>
  <c r="J15" i="226"/>
  <c r="I15" i="226" s="1"/>
  <c r="G15" i="226"/>
  <c r="E15" i="226"/>
  <c r="AQ14" i="226"/>
  <c r="AH14" i="226"/>
  <c r="V14" i="226"/>
  <c r="R14" i="226"/>
  <c r="G14" i="226"/>
  <c r="E14" i="226"/>
  <c r="AQ13" i="226"/>
  <c r="AH13" i="226"/>
  <c r="V13" i="226"/>
  <c r="R13" i="226"/>
  <c r="K13" i="226"/>
  <c r="J13" i="226"/>
  <c r="I13" i="226" s="1"/>
  <c r="G13" i="226"/>
  <c r="E13" i="226"/>
  <c r="AQ12" i="226"/>
  <c r="AH12" i="226"/>
  <c r="V12" i="226"/>
  <c r="R12" i="226"/>
  <c r="J12" i="226"/>
  <c r="K12" i="226" s="1"/>
  <c r="I12" i="226"/>
  <c r="G12" i="226"/>
  <c r="E12" i="226"/>
  <c r="AH11" i="226"/>
  <c r="V11" i="226"/>
  <c r="K11" i="226"/>
  <c r="J11" i="226"/>
  <c r="I11" i="226"/>
  <c r="G11" i="226"/>
  <c r="E11" i="226"/>
  <c r="AQ11" i="226"/>
  <c r="AG35" i="226"/>
  <c r="Q35" i="226"/>
  <c r="AG8" i="226"/>
  <c r="S32" i="226" l="1"/>
  <c r="S31" i="226"/>
  <c r="S30" i="226"/>
  <c r="I34" i="226"/>
  <c r="K15" i="226"/>
  <c r="K16" i="226"/>
  <c r="K17" i="226"/>
  <c r="T20" i="226"/>
  <c r="AI20" i="226" s="1"/>
  <c r="K21" i="226"/>
  <c r="T24" i="226"/>
  <c r="AI24" i="226" s="1"/>
  <c r="K25" i="226"/>
  <c r="I27" i="226"/>
  <c r="T28" i="226"/>
  <c r="K29" i="226"/>
  <c r="T31" i="226"/>
  <c r="AI31" i="226" s="1"/>
  <c r="T23" i="226"/>
  <c r="AI23" i="226" s="1"/>
  <c r="T21" i="226"/>
  <c r="AI21" i="226" s="1"/>
  <c r="T25" i="226"/>
  <c r="AI25" i="226" s="1"/>
  <c r="T29" i="226"/>
  <c r="AI29" i="226" s="1"/>
  <c r="S33" i="226"/>
  <c r="T27" i="226"/>
  <c r="AI27" i="226" s="1"/>
  <c r="J14" i="226"/>
  <c r="T22" i="226"/>
  <c r="AI22" i="226" s="1"/>
  <c r="T26" i="226"/>
  <c r="AI26" i="226" s="1"/>
  <c r="AI28" i="226"/>
  <c r="T30" i="226"/>
  <c r="AI30" i="226" s="1"/>
  <c r="T32" i="226"/>
  <c r="AI32" i="226" s="1"/>
  <c r="S34" i="226"/>
  <c r="T19" i="226"/>
  <c r="AI19" i="226" s="1"/>
  <c r="T18" i="226"/>
  <c r="T17" i="226"/>
  <c r="AI17" i="226" s="1"/>
  <c r="T16" i="226"/>
  <c r="AI16" i="226" s="1"/>
  <c r="AQ35" i="226"/>
  <c r="T15" i="226"/>
  <c r="AI15" i="226" s="1"/>
  <c r="AH35" i="226"/>
  <c r="T14" i="226"/>
  <c r="AI14" i="226" s="1"/>
  <c r="T13" i="226"/>
  <c r="AI13" i="226" s="1"/>
  <c r="T12" i="226"/>
  <c r="AI12" i="226" s="1"/>
  <c r="R35" i="227"/>
  <c r="T11" i="227"/>
  <c r="S11" i="227"/>
  <c r="S35" i="227" s="1"/>
  <c r="AI18" i="226"/>
  <c r="T33" i="226"/>
  <c r="AI33" i="226" s="1"/>
  <c r="T34" i="226"/>
  <c r="AI34" i="226" s="1"/>
  <c r="AP35" i="226"/>
  <c r="R11" i="226"/>
  <c r="S12" i="226"/>
  <c r="S13" i="226"/>
  <c r="S14" i="226"/>
  <c r="S15" i="226"/>
  <c r="S16" i="226"/>
  <c r="S17" i="226"/>
  <c r="S18" i="226"/>
  <c r="S19" i="226"/>
  <c r="S20" i="226"/>
  <c r="S21" i="226"/>
  <c r="S22" i="226"/>
  <c r="S23" i="226"/>
  <c r="S24" i="226"/>
  <c r="S25" i="226"/>
  <c r="S26" i="226"/>
  <c r="S27" i="226"/>
  <c r="S28" i="226"/>
  <c r="S29" i="226"/>
  <c r="AP10" i="225"/>
  <c r="AQ11" i="225" s="1"/>
  <c r="AG10" i="225"/>
  <c r="AG35" i="225" s="1"/>
  <c r="Q10" i="225"/>
  <c r="Q35" i="225" s="1"/>
  <c r="AR35" i="225"/>
  <c r="P35" i="225"/>
  <c r="AQ34" i="225"/>
  <c r="AH34" i="225"/>
  <c r="V34" i="225"/>
  <c r="R34" i="225"/>
  <c r="K34" i="225"/>
  <c r="J34" i="225"/>
  <c r="I34" i="225"/>
  <c r="G34" i="225"/>
  <c r="E34" i="225"/>
  <c r="AQ33" i="225"/>
  <c r="AH33" i="225"/>
  <c r="V33" i="225"/>
  <c r="R33" i="225"/>
  <c r="K33" i="225"/>
  <c r="J33" i="225"/>
  <c r="I33" i="225"/>
  <c r="G33" i="225"/>
  <c r="E33" i="225"/>
  <c r="AW32" i="225"/>
  <c r="AQ32" i="225"/>
  <c r="AH32" i="225"/>
  <c r="V32" i="225"/>
  <c r="R32" i="225"/>
  <c r="J32" i="225"/>
  <c r="K32" i="225" s="1"/>
  <c r="I32" i="225"/>
  <c r="G32" i="225"/>
  <c r="E32" i="225"/>
  <c r="AQ31" i="225"/>
  <c r="AH31" i="225"/>
  <c r="V31" i="225"/>
  <c r="R31" i="225"/>
  <c r="J31" i="225"/>
  <c r="K31" i="225" s="1"/>
  <c r="I31" i="225"/>
  <c r="G31" i="225"/>
  <c r="E31" i="225"/>
  <c r="AQ30" i="225"/>
  <c r="AH30" i="225"/>
  <c r="V30" i="225"/>
  <c r="R30" i="225"/>
  <c r="J30" i="225"/>
  <c r="K30" i="225" s="1"/>
  <c r="I30" i="225"/>
  <c r="G30" i="225"/>
  <c r="E30" i="225"/>
  <c r="AQ29" i="225"/>
  <c r="AH29" i="225"/>
  <c r="V29" i="225"/>
  <c r="R29" i="225"/>
  <c r="J29" i="225"/>
  <c r="K29" i="225" s="1"/>
  <c r="I29" i="225"/>
  <c r="G29" i="225"/>
  <c r="E29" i="225"/>
  <c r="AQ28" i="225"/>
  <c r="AH28" i="225"/>
  <c r="V28" i="225"/>
  <c r="R28" i="225"/>
  <c r="J28" i="225"/>
  <c r="K28" i="225" s="1"/>
  <c r="I28" i="225"/>
  <c r="G28" i="225"/>
  <c r="E28" i="225"/>
  <c r="AQ27" i="225"/>
  <c r="AH27" i="225"/>
  <c r="V27" i="225"/>
  <c r="R27" i="225"/>
  <c r="J27" i="225"/>
  <c r="K27" i="225" s="1"/>
  <c r="I27" i="225"/>
  <c r="G27" i="225"/>
  <c r="E27" i="225"/>
  <c r="AQ26" i="225"/>
  <c r="AH26" i="225"/>
  <c r="V26" i="225"/>
  <c r="R26" i="225"/>
  <c r="J26" i="225"/>
  <c r="K26" i="225" s="1"/>
  <c r="I26" i="225"/>
  <c r="G26" i="225"/>
  <c r="E26" i="225"/>
  <c r="AQ25" i="225"/>
  <c r="AH25" i="225"/>
  <c r="V25" i="225"/>
  <c r="R25" i="225"/>
  <c r="J25" i="225"/>
  <c r="K25" i="225" s="1"/>
  <c r="I25" i="225"/>
  <c r="G25" i="225"/>
  <c r="E25" i="225"/>
  <c r="AQ24" i="225"/>
  <c r="AH24" i="225"/>
  <c r="V24" i="225"/>
  <c r="R24" i="225"/>
  <c r="J24" i="225"/>
  <c r="K24" i="225" s="1"/>
  <c r="I24" i="225"/>
  <c r="G24" i="225"/>
  <c r="E24" i="225"/>
  <c r="AQ23" i="225"/>
  <c r="AH23" i="225"/>
  <c r="V23" i="225"/>
  <c r="R23" i="225"/>
  <c r="J23" i="225"/>
  <c r="K23" i="225" s="1"/>
  <c r="I23" i="225"/>
  <c r="G23" i="225"/>
  <c r="E23" i="225"/>
  <c r="AQ22" i="225"/>
  <c r="AH22" i="225"/>
  <c r="V22" i="225"/>
  <c r="R22" i="225"/>
  <c r="J22" i="225"/>
  <c r="K22" i="225" s="1"/>
  <c r="I22" i="225"/>
  <c r="G22" i="225"/>
  <c r="E22" i="225"/>
  <c r="AQ21" i="225"/>
  <c r="AH21" i="225"/>
  <c r="V21" i="225"/>
  <c r="R21" i="225"/>
  <c r="J21" i="225"/>
  <c r="K21" i="225" s="1"/>
  <c r="I21" i="225"/>
  <c r="G21" i="225"/>
  <c r="E21" i="225"/>
  <c r="AQ20" i="225"/>
  <c r="AH20" i="225"/>
  <c r="V20" i="225"/>
  <c r="S20" i="225"/>
  <c r="R20" i="225"/>
  <c r="J20" i="225"/>
  <c r="K20" i="225" s="1"/>
  <c r="I20" i="225"/>
  <c r="G20" i="225"/>
  <c r="E20" i="225"/>
  <c r="AQ19" i="225"/>
  <c r="AH19" i="225"/>
  <c r="V19" i="225"/>
  <c r="R19" i="225"/>
  <c r="J19" i="225"/>
  <c r="K19" i="225" s="1"/>
  <c r="I19" i="225"/>
  <c r="G19" i="225"/>
  <c r="E19" i="225"/>
  <c r="AQ18" i="225"/>
  <c r="AH18" i="225"/>
  <c r="V18" i="225"/>
  <c r="R18" i="225"/>
  <c r="J18" i="225"/>
  <c r="K18" i="225" s="1"/>
  <c r="I18" i="225"/>
  <c r="G18" i="225"/>
  <c r="E18" i="225"/>
  <c r="AQ17" i="225"/>
  <c r="AH17" i="225"/>
  <c r="V17" i="225"/>
  <c r="S17" i="225"/>
  <c r="R17" i="225"/>
  <c r="T17" i="225" s="1"/>
  <c r="J17" i="225"/>
  <c r="K17" i="225" s="1"/>
  <c r="I17" i="225"/>
  <c r="G17" i="225"/>
  <c r="E17" i="225"/>
  <c r="AQ16" i="225"/>
  <c r="AH16" i="225"/>
  <c r="V16" i="225"/>
  <c r="R16" i="225"/>
  <c r="T16" i="225" s="1"/>
  <c r="J16" i="225"/>
  <c r="K16" i="225" s="1"/>
  <c r="I16" i="225"/>
  <c r="G16" i="225"/>
  <c r="E16" i="225"/>
  <c r="AQ15" i="225"/>
  <c r="AH15" i="225"/>
  <c r="V15" i="225"/>
  <c r="R15" i="225"/>
  <c r="T15" i="225" s="1"/>
  <c r="J15" i="225"/>
  <c r="K15" i="225" s="1"/>
  <c r="I15" i="225"/>
  <c r="G15" i="225"/>
  <c r="E15" i="225"/>
  <c r="AQ14" i="225"/>
  <c r="AH14" i="225"/>
  <c r="V14" i="225"/>
  <c r="S14" i="225"/>
  <c r="R14" i="225"/>
  <c r="T14" i="225" s="1"/>
  <c r="J14" i="225"/>
  <c r="K14" i="225" s="1"/>
  <c r="I14" i="225"/>
  <c r="G14" i="225"/>
  <c r="E14" i="225"/>
  <c r="AQ13" i="225"/>
  <c r="AH13" i="225"/>
  <c r="V13" i="225"/>
  <c r="R13" i="225"/>
  <c r="T13" i="225" s="1"/>
  <c r="J13" i="225"/>
  <c r="K13" i="225" s="1"/>
  <c r="I13" i="225"/>
  <c r="G13" i="225"/>
  <c r="E13" i="225"/>
  <c r="AQ12" i="225"/>
  <c r="AH12" i="225"/>
  <c r="V12" i="225"/>
  <c r="R12" i="225"/>
  <c r="T12" i="225" s="1"/>
  <c r="J12" i="225"/>
  <c r="K12" i="225" s="1"/>
  <c r="I12" i="225"/>
  <c r="G12" i="225"/>
  <c r="E12" i="225"/>
  <c r="AH11" i="225"/>
  <c r="V11" i="225"/>
  <c r="J11" i="225"/>
  <c r="K11" i="225" s="1"/>
  <c r="I11" i="225"/>
  <c r="G11" i="225"/>
  <c r="E11" i="225"/>
  <c r="I14" i="226" l="1"/>
  <c r="K14" i="226"/>
  <c r="AI11" i="227"/>
  <c r="T35" i="227"/>
  <c r="AI35" i="227" s="1"/>
  <c r="R35" i="226"/>
  <c r="T11" i="226"/>
  <c r="S11" i="226"/>
  <c r="S35" i="226" s="1"/>
  <c r="S34" i="225"/>
  <c r="S33" i="225"/>
  <c r="S32" i="225"/>
  <c r="S31" i="225"/>
  <c r="T32" i="225"/>
  <c r="AI32" i="225" s="1"/>
  <c r="T31" i="225"/>
  <c r="AI31" i="225" s="1"/>
  <c r="T30" i="225"/>
  <c r="AI30" i="225" s="1"/>
  <c r="T29" i="225"/>
  <c r="AI29" i="225" s="1"/>
  <c r="S30" i="225"/>
  <c r="S29" i="225"/>
  <c r="T28" i="225"/>
  <c r="AI28" i="225" s="1"/>
  <c r="S28" i="225"/>
  <c r="T27" i="225"/>
  <c r="AI27" i="225" s="1"/>
  <c r="T26" i="225"/>
  <c r="AI26" i="225" s="1"/>
  <c r="S27" i="225"/>
  <c r="T25" i="225"/>
  <c r="AI25" i="225" s="1"/>
  <c r="S26" i="225"/>
  <c r="S25" i="225"/>
  <c r="T24" i="225"/>
  <c r="AI24" i="225" s="1"/>
  <c r="S24" i="225"/>
  <c r="T23" i="225"/>
  <c r="AI23" i="225" s="1"/>
  <c r="T22" i="225"/>
  <c r="S23" i="225"/>
  <c r="AI22" i="225"/>
  <c r="T21" i="225"/>
  <c r="AI21" i="225" s="1"/>
  <c r="S22" i="225"/>
  <c r="S21" i="225"/>
  <c r="T20" i="225"/>
  <c r="AI20" i="225"/>
  <c r="T19" i="225"/>
  <c r="AI19" i="225"/>
  <c r="T18" i="225"/>
  <c r="AI18" i="225" s="1"/>
  <c r="S19" i="225"/>
  <c r="S18" i="225"/>
  <c r="AI17" i="225"/>
  <c r="AI16" i="225"/>
  <c r="AI15" i="225"/>
  <c r="AI14" i="225"/>
  <c r="AI13" i="225"/>
  <c r="AI12" i="225"/>
  <c r="AH35" i="225"/>
  <c r="S16" i="225"/>
  <c r="S15" i="225"/>
  <c r="S13" i="225"/>
  <c r="S12" i="225"/>
  <c r="AQ35" i="225"/>
  <c r="AG8" i="225"/>
  <c r="T33" i="225"/>
  <c r="AI33" i="225" s="1"/>
  <c r="T34" i="225"/>
  <c r="AI34" i="225" s="1"/>
  <c r="R11" i="225"/>
  <c r="AP35" i="225"/>
  <c r="AP10" i="223"/>
  <c r="AG10" i="223"/>
  <c r="Q10" i="223"/>
  <c r="AR35" i="224"/>
  <c r="P35" i="224"/>
  <c r="AQ34" i="224"/>
  <c r="AH34" i="224"/>
  <c r="V34" i="224"/>
  <c r="R34" i="224"/>
  <c r="S34" i="224" s="1"/>
  <c r="K34" i="224"/>
  <c r="J34" i="224"/>
  <c r="I34" i="224"/>
  <c r="G34" i="224"/>
  <c r="E34" i="224"/>
  <c r="AQ33" i="224"/>
  <c r="AH33" i="224"/>
  <c r="V33" i="224"/>
  <c r="R33" i="224"/>
  <c r="S33" i="224" s="1"/>
  <c r="K33" i="224"/>
  <c r="J33" i="224"/>
  <c r="I33" i="224"/>
  <c r="G33" i="224"/>
  <c r="E33" i="224"/>
  <c r="AW32" i="224"/>
  <c r="AQ32" i="224"/>
  <c r="AH32" i="224"/>
  <c r="V32" i="224"/>
  <c r="R32" i="224"/>
  <c r="K32" i="224"/>
  <c r="J32" i="224"/>
  <c r="I32" i="224"/>
  <c r="G32" i="224"/>
  <c r="E32" i="224"/>
  <c r="AQ31" i="224"/>
  <c r="AH31" i="224"/>
  <c r="V31" i="224"/>
  <c r="S31" i="224"/>
  <c r="R31" i="224"/>
  <c r="K31" i="224"/>
  <c r="J31" i="224"/>
  <c r="I31" i="224"/>
  <c r="G31" i="224"/>
  <c r="E31" i="224"/>
  <c r="AQ30" i="224"/>
  <c r="AH30" i="224"/>
  <c r="V30" i="224"/>
  <c r="R30" i="224"/>
  <c r="K30" i="224"/>
  <c r="J30" i="224"/>
  <c r="I30" i="224"/>
  <c r="G30" i="224"/>
  <c r="E30" i="224"/>
  <c r="AQ29" i="224"/>
  <c r="AH29" i="224"/>
  <c r="V29" i="224"/>
  <c r="R29" i="224"/>
  <c r="K29" i="224"/>
  <c r="J29" i="224"/>
  <c r="I29" i="224"/>
  <c r="G29" i="224"/>
  <c r="E29" i="224"/>
  <c r="AQ28" i="224"/>
  <c r="AH28" i="224"/>
  <c r="V28" i="224"/>
  <c r="R28" i="224"/>
  <c r="K28" i="224"/>
  <c r="J28" i="224"/>
  <c r="I28" i="224"/>
  <c r="G28" i="224"/>
  <c r="E28" i="224"/>
  <c r="AQ27" i="224"/>
  <c r="AH27" i="224"/>
  <c r="V27" i="224"/>
  <c r="R27" i="224"/>
  <c r="K27" i="224"/>
  <c r="J27" i="224"/>
  <c r="I27" i="224"/>
  <c r="G27" i="224"/>
  <c r="E27" i="224"/>
  <c r="AQ26" i="224"/>
  <c r="AH26" i="224"/>
  <c r="V26" i="224"/>
  <c r="R26" i="224"/>
  <c r="K26" i="224"/>
  <c r="J26" i="224"/>
  <c r="I26" i="224"/>
  <c r="G26" i="224"/>
  <c r="E26" i="224"/>
  <c r="AQ25" i="224"/>
  <c r="AH25" i="224"/>
  <c r="V25" i="224"/>
  <c r="R25" i="224"/>
  <c r="K25" i="224"/>
  <c r="J25" i="224"/>
  <c r="I25" i="224"/>
  <c r="G25" i="224"/>
  <c r="E25" i="224"/>
  <c r="AQ24" i="224"/>
  <c r="AH24" i="224"/>
  <c r="V24" i="224"/>
  <c r="R24" i="224"/>
  <c r="K24" i="224"/>
  <c r="J24" i="224"/>
  <c r="I24" i="224"/>
  <c r="G24" i="224"/>
  <c r="E24" i="224"/>
  <c r="AQ23" i="224"/>
  <c r="AH23" i="224"/>
  <c r="V23" i="224"/>
  <c r="R23" i="224"/>
  <c r="K23" i="224"/>
  <c r="J23" i="224"/>
  <c r="I23" i="224"/>
  <c r="G23" i="224"/>
  <c r="E23" i="224"/>
  <c r="AQ22" i="224"/>
  <c r="AH22" i="224"/>
  <c r="V22" i="224"/>
  <c r="R22" i="224"/>
  <c r="K22" i="224"/>
  <c r="J22" i="224"/>
  <c r="I22" i="224"/>
  <c r="G22" i="224"/>
  <c r="E22" i="224"/>
  <c r="AQ21" i="224"/>
  <c r="AH21" i="224"/>
  <c r="V21" i="224"/>
  <c r="R21" i="224"/>
  <c r="K21" i="224"/>
  <c r="J21" i="224"/>
  <c r="I21" i="224"/>
  <c r="G21" i="224"/>
  <c r="E21" i="224"/>
  <c r="AQ20" i="224"/>
  <c r="AH20" i="224"/>
  <c r="V20" i="224"/>
  <c r="R20" i="224"/>
  <c r="K20" i="224"/>
  <c r="J20" i="224"/>
  <c r="I20" i="224"/>
  <c r="G20" i="224"/>
  <c r="E20" i="224"/>
  <c r="AQ19" i="224"/>
  <c r="AH19" i="224"/>
  <c r="V19" i="224"/>
  <c r="R19" i="224"/>
  <c r="K19" i="224"/>
  <c r="J19" i="224"/>
  <c r="I19" i="224"/>
  <c r="G19" i="224"/>
  <c r="E19" i="224"/>
  <c r="AQ18" i="224"/>
  <c r="AH18" i="224"/>
  <c r="V18" i="224"/>
  <c r="R18" i="224"/>
  <c r="K18" i="224"/>
  <c r="J18" i="224"/>
  <c r="I18" i="224"/>
  <c r="G18" i="224"/>
  <c r="E18" i="224"/>
  <c r="AQ17" i="224"/>
  <c r="AH17" i="224"/>
  <c r="V17" i="224"/>
  <c r="R17" i="224"/>
  <c r="K17" i="224"/>
  <c r="J17" i="224"/>
  <c r="I17" i="224"/>
  <c r="G17" i="224"/>
  <c r="E17" i="224"/>
  <c r="AQ16" i="224"/>
  <c r="AH16" i="224"/>
  <c r="V16" i="224"/>
  <c r="R16" i="224"/>
  <c r="K16" i="224"/>
  <c r="J16" i="224"/>
  <c r="I16" i="224"/>
  <c r="G16" i="224"/>
  <c r="E16" i="224"/>
  <c r="AQ15" i="224"/>
  <c r="AH15" i="224"/>
  <c r="V15" i="224"/>
  <c r="R15" i="224"/>
  <c r="K15" i="224"/>
  <c r="J15" i="224"/>
  <c r="I15" i="224"/>
  <c r="G15" i="224"/>
  <c r="E15" i="224"/>
  <c r="AQ14" i="224"/>
  <c r="AH14" i="224"/>
  <c r="V14" i="224"/>
  <c r="R14" i="224"/>
  <c r="T14" i="224" s="1"/>
  <c r="K14" i="224"/>
  <c r="J14" i="224"/>
  <c r="I14" i="224"/>
  <c r="G14" i="224"/>
  <c r="E14" i="224"/>
  <c r="AQ13" i="224"/>
  <c r="AH13" i="224"/>
  <c r="V13" i="224"/>
  <c r="R13" i="224"/>
  <c r="T13" i="224" s="1"/>
  <c r="K13" i="224"/>
  <c r="J13" i="224"/>
  <c r="I13" i="224"/>
  <c r="G13" i="224"/>
  <c r="E13" i="224"/>
  <c r="AQ12" i="224"/>
  <c r="AH12" i="224"/>
  <c r="V12" i="224"/>
  <c r="R12" i="224"/>
  <c r="T12" i="224" s="1"/>
  <c r="K12" i="224"/>
  <c r="J12" i="224"/>
  <c r="I12" i="224"/>
  <c r="G12" i="224"/>
  <c r="E12" i="224"/>
  <c r="AH11" i="224"/>
  <c r="V11" i="224"/>
  <c r="J11" i="224"/>
  <c r="I11" i="224" s="1"/>
  <c r="AQ11" i="224"/>
  <c r="AG35" i="224"/>
  <c r="Q35" i="224"/>
  <c r="AG8" i="224"/>
  <c r="K11" i="224" l="1"/>
  <c r="T32" i="224"/>
  <c r="AI32" i="224" s="1"/>
  <c r="S32" i="224"/>
  <c r="T31" i="224"/>
  <c r="AI31" i="224" s="1"/>
  <c r="T30" i="224"/>
  <c r="AI30" i="224" s="1"/>
  <c r="S30" i="224"/>
  <c r="S29" i="224"/>
  <c r="T29" i="224"/>
  <c r="AI29" i="224" s="1"/>
  <c r="S27" i="224"/>
  <c r="T28" i="224"/>
  <c r="AI28" i="224" s="1"/>
  <c r="S28" i="224"/>
  <c r="T27" i="224"/>
  <c r="AI27" i="224" s="1"/>
  <c r="S25" i="224"/>
  <c r="T26" i="224"/>
  <c r="AI26" i="224" s="1"/>
  <c r="S26" i="224"/>
  <c r="T25" i="224"/>
  <c r="AI25" i="224" s="1"/>
  <c r="T24" i="224"/>
  <c r="AI24" i="224" s="1"/>
  <c r="S24" i="224"/>
  <c r="S23" i="224"/>
  <c r="T23" i="224"/>
  <c r="AI23" i="224" s="1"/>
  <c r="S21" i="224"/>
  <c r="T22" i="224"/>
  <c r="AI22" i="224" s="1"/>
  <c r="S22" i="224"/>
  <c r="T21" i="224"/>
  <c r="AI21" i="224" s="1"/>
  <c r="S19" i="224"/>
  <c r="T20" i="224"/>
  <c r="AI20" i="224" s="1"/>
  <c r="S20" i="224"/>
  <c r="T19" i="224"/>
  <c r="AI19" i="224" s="1"/>
  <c r="T18" i="224"/>
  <c r="AI18" i="224" s="1"/>
  <c r="S18" i="224"/>
  <c r="S17" i="224"/>
  <c r="T17" i="224"/>
  <c r="AI17" i="224" s="1"/>
  <c r="T15" i="224"/>
  <c r="T16" i="224"/>
  <c r="AI16" i="224" s="1"/>
  <c r="S16" i="224"/>
  <c r="AQ35" i="224"/>
  <c r="AI14" i="224"/>
  <c r="AI12" i="224"/>
  <c r="AI15" i="224"/>
  <c r="AI13" i="224"/>
  <c r="AH35" i="224"/>
  <c r="S13" i="224"/>
  <c r="S15" i="224"/>
  <c r="S14" i="224"/>
  <c r="S12" i="224"/>
  <c r="T35" i="226"/>
  <c r="AI35" i="226" s="1"/>
  <c r="AI11" i="226"/>
  <c r="R35" i="225"/>
  <c r="T11" i="225"/>
  <c r="S11" i="225"/>
  <c r="S35" i="225" s="1"/>
  <c r="T33" i="224"/>
  <c r="AI33" i="224" s="1"/>
  <c r="T34" i="224"/>
  <c r="AI34" i="224" s="1"/>
  <c r="R11" i="224"/>
  <c r="AP35" i="224"/>
  <c r="T35" i="225" l="1"/>
  <c r="AI35" i="225" s="1"/>
  <c r="AI11" i="225"/>
  <c r="R35" i="224"/>
  <c r="T11" i="224"/>
  <c r="S11" i="224"/>
  <c r="S35" i="224" s="1"/>
  <c r="AP10" i="221"/>
  <c r="AG10" i="221"/>
  <c r="Q10" i="221"/>
  <c r="AI11" i="224" l="1"/>
  <c r="T35" i="224"/>
  <c r="AI35" i="224" s="1"/>
  <c r="AR35" i="223" l="1"/>
  <c r="AP35" i="223"/>
  <c r="P35" i="223"/>
  <c r="AQ34" i="223"/>
  <c r="AH34" i="223"/>
  <c r="V34" i="223"/>
  <c r="R34" i="223"/>
  <c r="T34" i="223" s="1"/>
  <c r="K34" i="223"/>
  <c r="J34" i="223"/>
  <c r="I34" i="223" s="1"/>
  <c r="G34" i="223"/>
  <c r="E34" i="223"/>
  <c r="AQ33" i="223"/>
  <c r="AH33" i="223"/>
  <c r="V33" i="223"/>
  <c r="R33" i="223"/>
  <c r="K33" i="223"/>
  <c r="J33" i="223"/>
  <c r="I33" i="223" s="1"/>
  <c r="G33" i="223"/>
  <c r="E33" i="223"/>
  <c r="AW32" i="223"/>
  <c r="AQ32" i="223"/>
  <c r="AH32" i="223"/>
  <c r="V32" i="223"/>
  <c r="R32" i="223"/>
  <c r="J32" i="223"/>
  <c r="K32" i="223" s="1"/>
  <c r="G32" i="223"/>
  <c r="E32" i="223"/>
  <c r="AQ31" i="223"/>
  <c r="AH31" i="223"/>
  <c r="V31" i="223"/>
  <c r="R31" i="223"/>
  <c r="J31" i="223"/>
  <c r="K31" i="223" s="1"/>
  <c r="G31" i="223"/>
  <c r="E31" i="223"/>
  <c r="AQ30" i="223"/>
  <c r="AH30" i="223"/>
  <c r="V30" i="223"/>
  <c r="R30" i="223"/>
  <c r="J30" i="223"/>
  <c r="I30" i="223" s="1"/>
  <c r="G30" i="223"/>
  <c r="E30" i="223"/>
  <c r="AQ29" i="223"/>
  <c r="AH29" i="223"/>
  <c r="V29" i="223"/>
  <c r="R29" i="223"/>
  <c r="J29" i="223"/>
  <c r="I29" i="223" s="1"/>
  <c r="G29" i="223"/>
  <c r="E29" i="223"/>
  <c r="AQ28" i="223"/>
  <c r="AH28" i="223"/>
  <c r="V28" i="223"/>
  <c r="R28" i="223"/>
  <c r="J28" i="223"/>
  <c r="I28" i="223" s="1"/>
  <c r="G28" i="223"/>
  <c r="E28" i="223"/>
  <c r="AQ27" i="223"/>
  <c r="AH27" i="223"/>
  <c r="V27" i="223"/>
  <c r="R27" i="223"/>
  <c r="J27" i="223"/>
  <c r="K27" i="223" s="1"/>
  <c r="G27" i="223"/>
  <c r="E27" i="223"/>
  <c r="AQ26" i="223"/>
  <c r="AH26" i="223"/>
  <c r="V26" i="223"/>
  <c r="R26" i="223"/>
  <c r="J26" i="223"/>
  <c r="I26" i="223" s="1"/>
  <c r="G26" i="223"/>
  <c r="E26" i="223"/>
  <c r="AQ25" i="223"/>
  <c r="AH25" i="223"/>
  <c r="V25" i="223"/>
  <c r="R25" i="223"/>
  <c r="J25" i="223"/>
  <c r="I25" i="223" s="1"/>
  <c r="G25" i="223"/>
  <c r="E25" i="223"/>
  <c r="AQ24" i="223"/>
  <c r="AH24" i="223"/>
  <c r="V24" i="223"/>
  <c r="R24" i="223"/>
  <c r="J24" i="223"/>
  <c r="I24" i="223" s="1"/>
  <c r="G24" i="223"/>
  <c r="E24" i="223"/>
  <c r="AQ23" i="223"/>
  <c r="AH23" i="223"/>
  <c r="V23" i="223"/>
  <c r="R23" i="223"/>
  <c r="J23" i="223"/>
  <c r="K23" i="223" s="1"/>
  <c r="G23" i="223"/>
  <c r="E23" i="223"/>
  <c r="AQ22" i="223"/>
  <c r="AH22" i="223"/>
  <c r="V22" i="223"/>
  <c r="R22" i="223"/>
  <c r="J22" i="223"/>
  <c r="I22" i="223" s="1"/>
  <c r="G22" i="223"/>
  <c r="E22" i="223"/>
  <c r="AQ21" i="223"/>
  <c r="AH21" i="223"/>
  <c r="V21" i="223"/>
  <c r="R21" i="223"/>
  <c r="J21" i="223"/>
  <c r="I21" i="223" s="1"/>
  <c r="G21" i="223"/>
  <c r="E21" i="223"/>
  <c r="AQ20" i="223"/>
  <c r="AH20" i="223"/>
  <c r="V20" i="223"/>
  <c r="R20" i="223"/>
  <c r="J20" i="223"/>
  <c r="I20" i="223" s="1"/>
  <c r="G20" i="223"/>
  <c r="E20" i="223"/>
  <c r="AQ19" i="223"/>
  <c r="AH19" i="223"/>
  <c r="V19" i="223"/>
  <c r="R19" i="223"/>
  <c r="J19" i="223"/>
  <c r="K19" i="223" s="1"/>
  <c r="G19" i="223"/>
  <c r="E19" i="223"/>
  <c r="AQ18" i="223"/>
  <c r="AH18" i="223"/>
  <c r="V18" i="223"/>
  <c r="R18" i="223"/>
  <c r="J18" i="223"/>
  <c r="I18" i="223" s="1"/>
  <c r="G18" i="223"/>
  <c r="E18" i="223"/>
  <c r="AQ17" i="223"/>
  <c r="AH17" i="223"/>
  <c r="V17" i="223"/>
  <c r="R17" i="223"/>
  <c r="J17" i="223"/>
  <c r="I17" i="223" s="1"/>
  <c r="G17" i="223"/>
  <c r="E17" i="223"/>
  <c r="AQ16" i="223"/>
  <c r="AH16" i="223"/>
  <c r="V16" i="223"/>
  <c r="R16" i="223"/>
  <c r="J16" i="223"/>
  <c r="I16" i="223" s="1"/>
  <c r="G16" i="223"/>
  <c r="E16" i="223"/>
  <c r="AQ15" i="223"/>
  <c r="AH15" i="223"/>
  <c r="V15" i="223"/>
  <c r="R15" i="223"/>
  <c r="J15" i="223"/>
  <c r="K15" i="223" s="1"/>
  <c r="G15" i="223"/>
  <c r="E15" i="223"/>
  <c r="AQ14" i="223"/>
  <c r="AH14" i="223"/>
  <c r="V14" i="223"/>
  <c r="R14" i="223"/>
  <c r="G14" i="223"/>
  <c r="E14" i="223"/>
  <c r="AQ13" i="223"/>
  <c r="AH13" i="223"/>
  <c r="V13" i="223"/>
  <c r="R13" i="223"/>
  <c r="J13" i="223"/>
  <c r="I13" i="223" s="1"/>
  <c r="G13" i="223"/>
  <c r="E13" i="223"/>
  <c r="AQ12" i="223"/>
  <c r="AH12" i="223"/>
  <c r="V12" i="223"/>
  <c r="R12" i="223"/>
  <c r="J12" i="223"/>
  <c r="I12" i="223" s="1"/>
  <c r="G12" i="223"/>
  <c r="E12" i="223"/>
  <c r="AH11" i="223"/>
  <c r="V11" i="223"/>
  <c r="J11" i="223"/>
  <c r="I11" i="223" s="1"/>
  <c r="G11" i="223"/>
  <c r="E11" i="223"/>
  <c r="AQ11" i="223"/>
  <c r="AG35" i="223"/>
  <c r="Q35" i="223"/>
  <c r="AG8" i="223"/>
  <c r="J14" i="223" l="1"/>
  <c r="I14" i="223" s="1"/>
  <c r="K13" i="223"/>
  <c r="K16" i="223"/>
  <c r="K17" i="223"/>
  <c r="K20" i="223"/>
  <c r="K21" i="223"/>
  <c r="K24" i="223"/>
  <c r="K25" i="223"/>
  <c r="K28" i="223"/>
  <c r="K29" i="223"/>
  <c r="K12" i="223"/>
  <c r="K11" i="223"/>
  <c r="I15" i="223"/>
  <c r="I19" i="223"/>
  <c r="I23" i="223"/>
  <c r="I27" i="223"/>
  <c r="I31" i="223"/>
  <c r="I32" i="223"/>
  <c r="T32" i="223"/>
  <c r="K22" i="223"/>
  <c r="T25" i="223"/>
  <c r="AI25" i="223" s="1"/>
  <c r="K26" i="223"/>
  <c r="T29" i="223"/>
  <c r="AI29" i="223" s="1"/>
  <c r="K30" i="223"/>
  <c r="S33" i="223"/>
  <c r="AI34" i="223"/>
  <c r="T26" i="223"/>
  <c r="AI26" i="223" s="1"/>
  <c r="T30" i="223"/>
  <c r="AI30" i="223" s="1"/>
  <c r="T33" i="223"/>
  <c r="AI33" i="223" s="1"/>
  <c r="S34" i="223"/>
  <c r="T24" i="223"/>
  <c r="AI24" i="223" s="1"/>
  <c r="T28" i="223"/>
  <c r="AI28" i="223" s="1"/>
  <c r="K14" i="223"/>
  <c r="K18" i="223"/>
  <c r="T27" i="223"/>
  <c r="AI27" i="223" s="1"/>
  <c r="T31" i="223"/>
  <c r="AI31" i="223" s="1"/>
  <c r="T23" i="223"/>
  <c r="AI23" i="223" s="1"/>
  <c r="T22" i="223"/>
  <c r="AI22" i="223" s="1"/>
  <c r="T21" i="223"/>
  <c r="AI21" i="223" s="1"/>
  <c r="T20" i="223"/>
  <c r="AI20" i="223" s="1"/>
  <c r="T19" i="223"/>
  <c r="AI19" i="223" s="1"/>
  <c r="AQ35" i="223"/>
  <c r="AH35" i="223"/>
  <c r="T17" i="223"/>
  <c r="T18" i="223"/>
  <c r="AI18" i="223" s="1"/>
  <c r="AI17" i="223"/>
  <c r="T16" i="223"/>
  <c r="AI16" i="223" s="1"/>
  <c r="T13" i="223"/>
  <c r="T14" i="223"/>
  <c r="AI14" i="223" s="1"/>
  <c r="AI13" i="223"/>
  <c r="T15" i="223"/>
  <c r="AI15" i="223" s="1"/>
  <c r="T12" i="223"/>
  <c r="AI12" i="223" s="1"/>
  <c r="AI32" i="223"/>
  <c r="R11" i="223"/>
  <c r="S13" i="223"/>
  <c r="S14" i="223"/>
  <c r="S19" i="223"/>
  <c r="S22" i="223"/>
  <c r="S25" i="223"/>
  <c r="S26" i="223"/>
  <c r="S27" i="223"/>
  <c r="S29" i="223"/>
  <c r="S30" i="223"/>
  <c r="S31" i="223"/>
  <c r="S32" i="223"/>
  <c r="S12" i="223"/>
  <c r="S15" i="223"/>
  <c r="S16" i="223"/>
  <c r="S17" i="223"/>
  <c r="S18" i="223"/>
  <c r="S20" i="223"/>
  <c r="S21" i="223"/>
  <c r="S23" i="223"/>
  <c r="S24" i="223"/>
  <c r="S28" i="223"/>
  <c r="AP10" i="220"/>
  <c r="AG10" i="220"/>
  <c r="Q10" i="220"/>
  <c r="AR35" i="221"/>
  <c r="P35" i="221"/>
  <c r="AQ34" i="221"/>
  <c r="AH34" i="221"/>
  <c r="V34" i="221"/>
  <c r="R34" i="221"/>
  <c r="J34" i="221"/>
  <c r="I34" i="221" s="1"/>
  <c r="G34" i="221"/>
  <c r="E34" i="221"/>
  <c r="AQ33" i="221"/>
  <c r="AH33" i="221"/>
  <c r="V33" i="221"/>
  <c r="R33" i="221"/>
  <c r="J33" i="221"/>
  <c r="I33" i="221" s="1"/>
  <c r="G33" i="221"/>
  <c r="E33" i="221"/>
  <c r="AW32" i="221"/>
  <c r="AQ32" i="221"/>
  <c r="AH32" i="221"/>
  <c r="V32" i="221"/>
  <c r="R32" i="221"/>
  <c r="K32" i="221"/>
  <c r="J32" i="221"/>
  <c r="I32" i="221"/>
  <c r="G32" i="221"/>
  <c r="E32" i="221"/>
  <c r="AQ31" i="221"/>
  <c r="AH31" i="221"/>
  <c r="V31" i="221"/>
  <c r="R31" i="221"/>
  <c r="K31" i="221"/>
  <c r="J31" i="221"/>
  <c r="I31" i="221" s="1"/>
  <c r="G31" i="221"/>
  <c r="E31" i="221"/>
  <c r="AQ30" i="221"/>
  <c r="AH30" i="221"/>
  <c r="V30" i="221"/>
  <c r="R30" i="221"/>
  <c r="K30" i="221"/>
  <c r="J30" i="221"/>
  <c r="I30" i="221" s="1"/>
  <c r="G30" i="221"/>
  <c r="E30" i="221"/>
  <c r="AQ29" i="221"/>
  <c r="AH29" i="221"/>
  <c r="V29" i="221"/>
  <c r="R29" i="221"/>
  <c r="J29" i="221"/>
  <c r="I29" i="221" s="1"/>
  <c r="G29" i="221"/>
  <c r="E29" i="221"/>
  <c r="AQ28" i="221"/>
  <c r="AH28" i="221"/>
  <c r="V28" i="221"/>
  <c r="R28" i="221"/>
  <c r="K28" i="221"/>
  <c r="J28" i="221"/>
  <c r="I28" i="221" s="1"/>
  <c r="G28" i="221"/>
  <c r="E28" i="221"/>
  <c r="AQ27" i="221"/>
  <c r="AH27" i="221"/>
  <c r="V27" i="221"/>
  <c r="R27" i="221"/>
  <c r="K27" i="221"/>
  <c r="J27" i="221"/>
  <c r="I27" i="221" s="1"/>
  <c r="G27" i="221"/>
  <c r="E27" i="221"/>
  <c r="AQ26" i="221"/>
  <c r="AH26" i="221"/>
  <c r="V26" i="221"/>
  <c r="R26" i="221"/>
  <c r="J26" i="221"/>
  <c r="K26" i="221" s="1"/>
  <c r="G26" i="221"/>
  <c r="E26" i="221"/>
  <c r="AQ25" i="221"/>
  <c r="AH25" i="221"/>
  <c r="V25" i="221"/>
  <c r="R25" i="221"/>
  <c r="K25" i="221"/>
  <c r="J25" i="221"/>
  <c r="I25" i="221" s="1"/>
  <c r="G25" i="221"/>
  <c r="E25" i="221"/>
  <c r="AQ24" i="221"/>
  <c r="AH24" i="221"/>
  <c r="V24" i="221"/>
  <c r="R24" i="221"/>
  <c r="K24" i="221"/>
  <c r="J24" i="221"/>
  <c r="I24" i="221"/>
  <c r="G24" i="221"/>
  <c r="E24" i="221"/>
  <c r="AQ23" i="221"/>
  <c r="AH23" i="221"/>
  <c r="V23" i="221"/>
  <c r="R23" i="221"/>
  <c r="J23" i="221"/>
  <c r="K23" i="221" s="1"/>
  <c r="G23" i="221"/>
  <c r="E23" i="221"/>
  <c r="AQ22" i="221"/>
  <c r="AH22" i="221"/>
  <c r="V22" i="221"/>
  <c r="R22" i="221"/>
  <c r="K22" i="221"/>
  <c r="J22" i="221"/>
  <c r="I22" i="221" s="1"/>
  <c r="G22" i="221"/>
  <c r="E22" i="221"/>
  <c r="AQ21" i="221"/>
  <c r="AH21" i="221"/>
  <c r="V21" i="221"/>
  <c r="R21" i="221"/>
  <c r="K21" i="221"/>
  <c r="J21" i="221"/>
  <c r="I21" i="221" s="1"/>
  <c r="G21" i="221"/>
  <c r="E21" i="221"/>
  <c r="AQ20" i="221"/>
  <c r="AH20" i="221"/>
  <c r="V20" i="221"/>
  <c r="R20" i="221"/>
  <c r="K20" i="221"/>
  <c r="J20" i="221"/>
  <c r="I20" i="221"/>
  <c r="G20" i="221"/>
  <c r="E20" i="221"/>
  <c r="AQ19" i="221"/>
  <c r="AH19" i="221"/>
  <c r="V19" i="221"/>
  <c r="R19" i="221"/>
  <c r="J19" i="221"/>
  <c r="K19" i="221" s="1"/>
  <c r="G19" i="221"/>
  <c r="E19" i="221"/>
  <c r="AQ18" i="221"/>
  <c r="AH18" i="221"/>
  <c r="V18" i="221"/>
  <c r="R18" i="221"/>
  <c r="K18" i="221"/>
  <c r="J18" i="221"/>
  <c r="I18" i="221" s="1"/>
  <c r="G18" i="221"/>
  <c r="E18" i="221"/>
  <c r="AQ17" i="221"/>
  <c r="AH17" i="221"/>
  <c r="V17" i="221"/>
  <c r="R17" i="221"/>
  <c r="J17" i="221"/>
  <c r="I17" i="221" s="1"/>
  <c r="G17" i="221"/>
  <c r="E17" i="221"/>
  <c r="AQ16" i="221"/>
  <c r="AH16" i="221"/>
  <c r="V16" i="221"/>
  <c r="R16" i="221"/>
  <c r="J16" i="221"/>
  <c r="K16" i="221" s="1"/>
  <c r="I16" i="221"/>
  <c r="G16" i="221"/>
  <c r="E16" i="221"/>
  <c r="AQ15" i="221"/>
  <c r="AH15" i="221"/>
  <c r="V15" i="221"/>
  <c r="R15" i="221"/>
  <c r="J15" i="221"/>
  <c r="K15" i="221" s="1"/>
  <c r="G15" i="221"/>
  <c r="E15" i="221"/>
  <c r="AQ14" i="221"/>
  <c r="AH14" i="221"/>
  <c r="V14" i="221"/>
  <c r="R14" i="221"/>
  <c r="G14" i="221"/>
  <c r="E14" i="221"/>
  <c r="AQ13" i="221"/>
  <c r="AH13" i="221"/>
  <c r="V13" i="221"/>
  <c r="R13" i="221"/>
  <c r="K13" i="221"/>
  <c r="J13" i="221"/>
  <c r="I13" i="221" s="1"/>
  <c r="G13" i="221"/>
  <c r="E13" i="221"/>
  <c r="AQ12" i="221"/>
  <c r="AH12" i="221"/>
  <c r="V12" i="221"/>
  <c r="R12" i="221"/>
  <c r="K12" i="221"/>
  <c r="J12" i="221"/>
  <c r="I12" i="221" s="1"/>
  <c r="G12" i="221"/>
  <c r="E12" i="221"/>
  <c r="AH11" i="221"/>
  <c r="V11" i="221"/>
  <c r="J11" i="221"/>
  <c r="I11" i="221" s="1"/>
  <c r="G11" i="221"/>
  <c r="E11" i="221"/>
  <c r="AQ11" i="221"/>
  <c r="AG35" i="221"/>
  <c r="Q35" i="221"/>
  <c r="AG8" i="221"/>
  <c r="T33" i="221" l="1"/>
  <c r="S32" i="221"/>
  <c r="S31" i="221"/>
  <c r="S30" i="221"/>
  <c r="S29" i="221"/>
  <c r="S28" i="221"/>
  <c r="S27" i="221"/>
  <c r="S26" i="221"/>
  <c r="S24" i="221"/>
  <c r="T25" i="221"/>
  <c r="T14" i="221"/>
  <c r="T21" i="221"/>
  <c r="AI21" i="221" s="1"/>
  <c r="T22" i="221"/>
  <c r="T24" i="221"/>
  <c r="AI24" i="221" s="1"/>
  <c r="I26" i="221"/>
  <c r="T27" i="221"/>
  <c r="AI27" i="221" s="1"/>
  <c r="T32" i="221"/>
  <c r="AI32" i="221" s="1"/>
  <c r="AI33" i="221"/>
  <c r="S33" i="221"/>
  <c r="S34" i="221"/>
  <c r="K11" i="221"/>
  <c r="T12" i="221"/>
  <c r="AI12" i="221" s="1"/>
  <c r="T13" i="221"/>
  <c r="S25" i="221"/>
  <c r="T28" i="221"/>
  <c r="AI28" i="221" s="1"/>
  <c r="K29" i="221"/>
  <c r="T31" i="221"/>
  <c r="AI31" i="221" s="1"/>
  <c r="T34" i="221"/>
  <c r="AI34" i="221" s="1"/>
  <c r="T30" i="221"/>
  <c r="AI30" i="221" s="1"/>
  <c r="T15" i="221"/>
  <c r="AI15" i="221" s="1"/>
  <c r="K17" i="221"/>
  <c r="T23" i="221"/>
  <c r="AI23" i="221" s="1"/>
  <c r="T26" i="221"/>
  <c r="AI26" i="221" s="1"/>
  <c r="T29" i="221"/>
  <c r="AI29" i="221" s="1"/>
  <c r="T20" i="221"/>
  <c r="AI20" i="221" s="1"/>
  <c r="T19" i="221"/>
  <c r="AI19" i="221" s="1"/>
  <c r="T18" i="221"/>
  <c r="AI18" i="221" s="1"/>
  <c r="T17" i="221"/>
  <c r="T16" i="221"/>
  <c r="J14" i="221"/>
  <c r="I15" i="221"/>
  <c r="I19" i="221"/>
  <c r="I23" i="221"/>
  <c r="AI25" i="221"/>
  <c r="AQ35" i="221"/>
  <c r="AI16" i="221"/>
  <c r="AH35" i="221"/>
  <c r="R35" i="223"/>
  <c r="T11" i="223"/>
  <c r="S11" i="223"/>
  <c r="S35" i="223" s="1"/>
  <c r="AI13" i="221"/>
  <c r="AI17" i="221"/>
  <c r="AI14" i="221"/>
  <c r="AI22" i="221"/>
  <c r="R11" i="221"/>
  <c r="K33" i="221"/>
  <c r="K34" i="221"/>
  <c r="AP35" i="221"/>
  <c r="S12" i="221"/>
  <c r="S16" i="221"/>
  <c r="S17" i="221"/>
  <c r="S18" i="221"/>
  <c r="S19" i="221"/>
  <c r="S20" i="221"/>
  <c r="S21" i="221"/>
  <c r="S22" i="221"/>
  <c r="S23" i="221"/>
  <c r="S13" i="221"/>
  <c r="S14" i="221"/>
  <c r="S15" i="221"/>
  <c r="AH22" i="219"/>
  <c r="I14" i="221" l="1"/>
  <c r="K14" i="221"/>
  <c r="T35" i="223"/>
  <c r="AI35" i="223" s="1"/>
  <c r="AI11" i="223"/>
  <c r="R35" i="221"/>
  <c r="T11" i="221"/>
  <c r="S11" i="221"/>
  <c r="S35" i="221" s="1"/>
  <c r="T35" i="221" l="1"/>
  <c r="AI35" i="221" s="1"/>
  <c r="AI11" i="221"/>
  <c r="AP10" i="219" l="1"/>
  <c r="AG10" i="219"/>
  <c r="V14" i="219"/>
  <c r="Q10" i="219"/>
  <c r="AR35" i="220"/>
  <c r="P35" i="220"/>
  <c r="AQ34" i="220"/>
  <c r="AH34" i="220"/>
  <c r="V34" i="220"/>
  <c r="R34" i="220"/>
  <c r="J34" i="220"/>
  <c r="K34" i="220" s="1"/>
  <c r="G34" i="220"/>
  <c r="E34" i="220"/>
  <c r="AQ33" i="220"/>
  <c r="AH33" i="220"/>
  <c r="V33" i="220"/>
  <c r="R33" i="220"/>
  <c r="J33" i="220"/>
  <c r="K33" i="220" s="1"/>
  <c r="G33" i="220"/>
  <c r="E33" i="220"/>
  <c r="AW32" i="220"/>
  <c r="AQ32" i="220"/>
  <c r="AH32" i="220"/>
  <c r="V32" i="220"/>
  <c r="R32" i="220"/>
  <c r="J32" i="220"/>
  <c r="K32" i="220" s="1"/>
  <c r="G32" i="220"/>
  <c r="E32" i="220"/>
  <c r="AQ31" i="220"/>
  <c r="AH31" i="220"/>
  <c r="V31" i="220"/>
  <c r="R31" i="220"/>
  <c r="S31" i="220" s="1"/>
  <c r="J31" i="220"/>
  <c r="K31" i="220" s="1"/>
  <c r="G31" i="220"/>
  <c r="E31" i="220"/>
  <c r="AQ30" i="220"/>
  <c r="AH30" i="220"/>
  <c r="V30" i="220"/>
  <c r="R30" i="220"/>
  <c r="J30" i="220"/>
  <c r="K30" i="220" s="1"/>
  <c r="G30" i="220"/>
  <c r="E30" i="220"/>
  <c r="AQ29" i="220"/>
  <c r="AH29" i="220"/>
  <c r="V29" i="220"/>
  <c r="R29" i="220"/>
  <c r="J29" i="220"/>
  <c r="K29" i="220" s="1"/>
  <c r="I29" i="220"/>
  <c r="G29" i="220"/>
  <c r="E29" i="220"/>
  <c r="AQ28" i="220"/>
  <c r="AH28" i="220"/>
  <c r="V28" i="220"/>
  <c r="R28" i="220"/>
  <c r="S28" i="220" s="1"/>
  <c r="J28" i="220"/>
  <c r="K28" i="220" s="1"/>
  <c r="I28" i="220"/>
  <c r="G28" i="220"/>
  <c r="E28" i="220"/>
  <c r="AQ27" i="220"/>
  <c r="AH27" i="220"/>
  <c r="V27" i="220"/>
  <c r="R27" i="220"/>
  <c r="J27" i="220"/>
  <c r="K27" i="220" s="1"/>
  <c r="I27" i="220"/>
  <c r="G27" i="220"/>
  <c r="E27" i="220"/>
  <c r="AQ26" i="220"/>
  <c r="AH26" i="220"/>
  <c r="V26" i="220"/>
  <c r="R26" i="220"/>
  <c r="J26" i="220"/>
  <c r="K26" i="220" s="1"/>
  <c r="G26" i="220"/>
  <c r="E26" i="220"/>
  <c r="AQ25" i="220"/>
  <c r="AH25" i="220"/>
  <c r="V25" i="220"/>
  <c r="R25" i="220"/>
  <c r="J25" i="220"/>
  <c r="K25" i="220" s="1"/>
  <c r="I25" i="220"/>
  <c r="G25" i="220"/>
  <c r="E25" i="220"/>
  <c r="AQ24" i="220"/>
  <c r="AH24" i="220"/>
  <c r="V24" i="220"/>
  <c r="R24" i="220"/>
  <c r="J24" i="220"/>
  <c r="K24" i="220" s="1"/>
  <c r="I24" i="220"/>
  <c r="G24" i="220"/>
  <c r="E24" i="220"/>
  <c r="AQ23" i="220"/>
  <c r="AH23" i="220"/>
  <c r="V23" i="220"/>
  <c r="R23" i="220"/>
  <c r="J23" i="220"/>
  <c r="K23" i="220" s="1"/>
  <c r="I23" i="220"/>
  <c r="G23" i="220"/>
  <c r="E23" i="220"/>
  <c r="AQ22" i="220"/>
  <c r="AH22" i="220"/>
  <c r="V22" i="220"/>
  <c r="R22" i="220"/>
  <c r="J22" i="220"/>
  <c r="K22" i="220" s="1"/>
  <c r="I22" i="220"/>
  <c r="G22" i="220"/>
  <c r="E22" i="220"/>
  <c r="AQ21" i="220"/>
  <c r="AH21" i="220"/>
  <c r="V21" i="220"/>
  <c r="R21" i="220"/>
  <c r="J21" i="220"/>
  <c r="K21" i="220" s="1"/>
  <c r="I21" i="220"/>
  <c r="G21" i="220"/>
  <c r="E21" i="220"/>
  <c r="AQ20" i="220"/>
  <c r="AH20" i="220"/>
  <c r="V20" i="220"/>
  <c r="R20" i="220"/>
  <c r="J20" i="220"/>
  <c r="K20" i="220" s="1"/>
  <c r="I20" i="220"/>
  <c r="G20" i="220"/>
  <c r="E20" i="220"/>
  <c r="AQ19" i="220"/>
  <c r="AH19" i="220"/>
  <c r="V19" i="220"/>
  <c r="R19" i="220"/>
  <c r="J19" i="220"/>
  <c r="K19" i="220" s="1"/>
  <c r="I19" i="220"/>
  <c r="G19" i="220"/>
  <c r="E19" i="220"/>
  <c r="AQ18" i="220"/>
  <c r="AH18" i="220"/>
  <c r="V18" i="220"/>
  <c r="R18" i="220"/>
  <c r="J18" i="220"/>
  <c r="K18" i="220" s="1"/>
  <c r="I18" i="220"/>
  <c r="G18" i="220"/>
  <c r="E18" i="220"/>
  <c r="AQ17" i="220"/>
  <c r="AH17" i="220"/>
  <c r="V17" i="220"/>
  <c r="R17" i="220"/>
  <c r="J17" i="220"/>
  <c r="K17" i="220" s="1"/>
  <c r="I17" i="220"/>
  <c r="G17" i="220"/>
  <c r="E17" i="220"/>
  <c r="AQ16" i="220"/>
  <c r="AH16" i="220"/>
  <c r="V16" i="220"/>
  <c r="R16" i="220"/>
  <c r="J16" i="220"/>
  <c r="K16" i="220" s="1"/>
  <c r="I16" i="220"/>
  <c r="G16" i="220"/>
  <c r="E16" i="220"/>
  <c r="AQ15" i="220"/>
  <c r="AH15" i="220"/>
  <c r="V15" i="220"/>
  <c r="R15" i="220"/>
  <c r="J15" i="220"/>
  <c r="K15" i="220" s="1"/>
  <c r="I15" i="220"/>
  <c r="G15" i="220"/>
  <c r="E15" i="220"/>
  <c r="AQ14" i="220"/>
  <c r="AH14" i="220"/>
  <c r="V14" i="220"/>
  <c r="R14" i="220"/>
  <c r="J14" i="220"/>
  <c r="K14" i="220" s="1"/>
  <c r="I14" i="220"/>
  <c r="G14" i="220"/>
  <c r="E14" i="220"/>
  <c r="AQ13" i="220"/>
  <c r="AH13" i="220"/>
  <c r="V13" i="220"/>
  <c r="R13" i="220"/>
  <c r="J13" i="220"/>
  <c r="K13" i="220" s="1"/>
  <c r="I13" i="220"/>
  <c r="G13" i="220"/>
  <c r="E13" i="220"/>
  <c r="AQ12" i="220"/>
  <c r="AH12" i="220"/>
  <c r="V12" i="220"/>
  <c r="R12" i="220"/>
  <c r="J12" i="220"/>
  <c r="K12" i="220" s="1"/>
  <c r="I12" i="220"/>
  <c r="G12" i="220"/>
  <c r="E12" i="220"/>
  <c r="AH11" i="220"/>
  <c r="V11" i="220"/>
  <c r="J11" i="220"/>
  <c r="K11" i="220" s="1"/>
  <c r="G11" i="220"/>
  <c r="E11" i="220"/>
  <c r="AP35" i="220"/>
  <c r="AG35" i="220"/>
  <c r="Q35" i="220"/>
  <c r="S32" i="220" l="1"/>
  <c r="I31" i="220"/>
  <c r="I32" i="220"/>
  <c r="S27" i="220"/>
  <c r="S24" i="220"/>
  <c r="T25" i="220"/>
  <c r="AI25" i="220" s="1"/>
  <c r="I11" i="220"/>
  <c r="T21" i="220"/>
  <c r="T22" i="220"/>
  <c r="T23" i="220"/>
  <c r="T24" i="220"/>
  <c r="AI24" i="220" s="1"/>
  <c r="I26" i="220"/>
  <c r="T28" i="220"/>
  <c r="AI28" i="220" s="1"/>
  <c r="I30" i="220"/>
  <c r="T32" i="220"/>
  <c r="AI32" i="220" s="1"/>
  <c r="I33" i="220"/>
  <c r="S34" i="220"/>
  <c r="T29" i="220"/>
  <c r="AI29" i="220" s="1"/>
  <c r="I34" i="220"/>
  <c r="AI21" i="220"/>
  <c r="AI22" i="220"/>
  <c r="AI23" i="220"/>
  <c r="S25" i="220"/>
  <c r="T26" i="220"/>
  <c r="AI26" i="220" s="1"/>
  <c r="S29" i="220"/>
  <c r="T30" i="220"/>
  <c r="AI30" i="220" s="1"/>
  <c r="S26" i="220"/>
  <c r="T27" i="220"/>
  <c r="AI27" i="220" s="1"/>
  <c r="S30" i="220"/>
  <c r="T31" i="220"/>
  <c r="AI31" i="220" s="1"/>
  <c r="S33" i="220"/>
  <c r="T20" i="220"/>
  <c r="AI20" i="220" s="1"/>
  <c r="S19" i="220"/>
  <c r="S18" i="220"/>
  <c r="S16" i="220"/>
  <c r="S17" i="220"/>
  <c r="AH35" i="220"/>
  <c r="S15" i="220"/>
  <c r="S13" i="220"/>
  <c r="T14" i="220"/>
  <c r="AI14" i="220" s="1"/>
  <c r="T12" i="220"/>
  <c r="AI12" i="220" s="1"/>
  <c r="S20" i="220"/>
  <c r="S22" i="220"/>
  <c r="S23" i="220"/>
  <c r="AQ11" i="220"/>
  <c r="AQ35" i="220" s="1"/>
  <c r="T13" i="220"/>
  <c r="AI13" i="220" s="1"/>
  <c r="T15" i="220"/>
  <c r="AI15" i="220" s="1"/>
  <c r="T16" i="220"/>
  <c r="AI16" i="220" s="1"/>
  <c r="T17" i="220"/>
  <c r="AI17" i="220" s="1"/>
  <c r="T18" i="220"/>
  <c r="AI18" i="220" s="1"/>
  <c r="T19" i="220"/>
  <c r="AI19" i="220" s="1"/>
  <c r="AG8" i="220"/>
  <c r="T33" i="220"/>
  <c r="AI33" i="220" s="1"/>
  <c r="T34" i="220"/>
  <c r="AI34" i="220" s="1"/>
  <c r="R11" i="220"/>
  <c r="S14" i="220"/>
  <c r="S21" i="220"/>
  <c r="S12" i="220"/>
  <c r="R35" i="220" l="1"/>
  <c r="T11" i="220"/>
  <c r="S11" i="220"/>
  <c r="S35" i="220" s="1"/>
  <c r="T35" i="220" l="1"/>
  <c r="AI35" i="220" s="1"/>
  <c r="AI11" i="220"/>
  <c r="AP10" i="218" l="1"/>
  <c r="AG10" i="218"/>
  <c r="Q10" i="218"/>
  <c r="AR35" i="219" l="1"/>
  <c r="P35" i="219"/>
  <c r="AQ34" i="219"/>
  <c r="AH34" i="219"/>
  <c r="V34" i="219"/>
  <c r="R34" i="219"/>
  <c r="J34" i="219"/>
  <c r="I34" i="219" s="1"/>
  <c r="G34" i="219"/>
  <c r="E34" i="219"/>
  <c r="AQ33" i="219"/>
  <c r="AH33" i="219"/>
  <c r="V33" i="219"/>
  <c r="R33" i="219"/>
  <c r="J33" i="219"/>
  <c r="I33" i="219" s="1"/>
  <c r="G33" i="219"/>
  <c r="E33" i="219"/>
  <c r="AW32" i="219"/>
  <c r="AQ32" i="219"/>
  <c r="AH32" i="219"/>
  <c r="V32" i="219"/>
  <c r="R32" i="219"/>
  <c r="K32" i="219"/>
  <c r="J32" i="219"/>
  <c r="I32" i="219"/>
  <c r="G32" i="219"/>
  <c r="E32" i="219"/>
  <c r="AQ31" i="219"/>
  <c r="AH31" i="219"/>
  <c r="V31" i="219"/>
  <c r="R31" i="219"/>
  <c r="K31" i="219"/>
  <c r="J31" i="219"/>
  <c r="I31" i="219" s="1"/>
  <c r="G31" i="219"/>
  <c r="E31" i="219"/>
  <c r="AQ30" i="219"/>
  <c r="AH30" i="219"/>
  <c r="V30" i="219"/>
  <c r="R30" i="219"/>
  <c r="J30" i="219"/>
  <c r="K30" i="219" s="1"/>
  <c r="G30" i="219"/>
  <c r="E30" i="219"/>
  <c r="AQ29" i="219"/>
  <c r="AH29" i="219"/>
  <c r="V29" i="219"/>
  <c r="R29" i="219"/>
  <c r="J29" i="219"/>
  <c r="I29" i="219" s="1"/>
  <c r="G29" i="219"/>
  <c r="E29" i="219"/>
  <c r="AQ28" i="219"/>
  <c r="AH28" i="219"/>
  <c r="V28" i="219"/>
  <c r="R28" i="219"/>
  <c r="K28" i="219"/>
  <c r="J28" i="219"/>
  <c r="I28" i="219"/>
  <c r="G28" i="219"/>
  <c r="E28" i="219"/>
  <c r="AQ27" i="219"/>
  <c r="AH27" i="219"/>
  <c r="V27" i="219"/>
  <c r="R27" i="219"/>
  <c r="J27" i="219"/>
  <c r="I27" i="219" s="1"/>
  <c r="G27" i="219"/>
  <c r="E27" i="219"/>
  <c r="AQ26" i="219"/>
  <c r="AH26" i="219"/>
  <c r="V26" i="219"/>
  <c r="R26" i="219"/>
  <c r="J26" i="219"/>
  <c r="I26" i="219" s="1"/>
  <c r="G26" i="219"/>
  <c r="E26" i="219"/>
  <c r="AQ25" i="219"/>
  <c r="AH25" i="219"/>
  <c r="V25" i="219"/>
  <c r="R25" i="219"/>
  <c r="J25" i="219"/>
  <c r="I25" i="219" s="1"/>
  <c r="G25" i="219"/>
  <c r="E25" i="219"/>
  <c r="AQ24" i="219"/>
  <c r="AH24" i="219"/>
  <c r="V24" i="219"/>
  <c r="R24" i="219"/>
  <c r="J24" i="219"/>
  <c r="K24" i="219" s="1"/>
  <c r="I24" i="219"/>
  <c r="G24" i="219"/>
  <c r="E24" i="219"/>
  <c r="AQ23" i="219"/>
  <c r="AH23" i="219"/>
  <c r="V23" i="219"/>
  <c r="R23" i="219"/>
  <c r="K23" i="219"/>
  <c r="J23" i="219"/>
  <c r="I23" i="219" s="1"/>
  <c r="G23" i="219"/>
  <c r="E23" i="219"/>
  <c r="AQ22" i="219"/>
  <c r="V22" i="219"/>
  <c r="R22" i="219"/>
  <c r="J22" i="219"/>
  <c r="K22" i="219" s="1"/>
  <c r="I22" i="219"/>
  <c r="G22" i="219"/>
  <c r="E22" i="219"/>
  <c r="AQ21" i="219"/>
  <c r="AH21" i="219"/>
  <c r="V21" i="219"/>
  <c r="R21" i="219"/>
  <c r="J21" i="219"/>
  <c r="I21" i="219" s="1"/>
  <c r="G21" i="219"/>
  <c r="E21" i="219"/>
  <c r="AQ20" i="219"/>
  <c r="AH20" i="219"/>
  <c r="V20" i="219"/>
  <c r="R20" i="219"/>
  <c r="K20" i="219"/>
  <c r="J20" i="219"/>
  <c r="I20" i="219"/>
  <c r="G20" i="219"/>
  <c r="E20" i="219"/>
  <c r="AQ19" i="219"/>
  <c r="AH19" i="219"/>
  <c r="V19" i="219"/>
  <c r="R19" i="219"/>
  <c r="J19" i="219"/>
  <c r="I19" i="219" s="1"/>
  <c r="G19" i="219"/>
  <c r="E19" i="219"/>
  <c r="AQ18" i="219"/>
  <c r="AH18" i="219"/>
  <c r="V18" i="219"/>
  <c r="R18" i="219"/>
  <c r="J18" i="219"/>
  <c r="K18" i="219" s="1"/>
  <c r="G18" i="219"/>
  <c r="E18" i="219"/>
  <c r="AQ17" i="219"/>
  <c r="AH17" i="219"/>
  <c r="V17" i="219"/>
  <c r="R17" i="219"/>
  <c r="J17" i="219"/>
  <c r="I17" i="219" s="1"/>
  <c r="G17" i="219"/>
  <c r="E17" i="219"/>
  <c r="AQ16" i="219"/>
  <c r="AH16" i="219"/>
  <c r="V16" i="219"/>
  <c r="R16" i="219"/>
  <c r="J16" i="219"/>
  <c r="K16" i="219" s="1"/>
  <c r="I16" i="219"/>
  <c r="G16" i="219"/>
  <c r="E16" i="219"/>
  <c r="AQ15" i="219"/>
  <c r="AH15" i="219"/>
  <c r="V15" i="219"/>
  <c r="R15" i="219"/>
  <c r="J15" i="219"/>
  <c r="K15" i="219" s="1"/>
  <c r="I15" i="219"/>
  <c r="G15" i="219"/>
  <c r="E15" i="219"/>
  <c r="AQ14" i="219"/>
  <c r="AH14" i="219"/>
  <c r="R14" i="219"/>
  <c r="G14" i="219"/>
  <c r="E14" i="219"/>
  <c r="AQ13" i="219"/>
  <c r="AH13" i="219"/>
  <c r="V13" i="219"/>
  <c r="R13" i="219"/>
  <c r="J13" i="219"/>
  <c r="I13" i="219" s="1"/>
  <c r="G13" i="219"/>
  <c r="E13" i="219"/>
  <c r="AQ12" i="219"/>
  <c r="AH12" i="219"/>
  <c r="V12" i="219"/>
  <c r="R12" i="219"/>
  <c r="J12" i="219"/>
  <c r="I12" i="219" s="1"/>
  <c r="G12" i="219"/>
  <c r="E12" i="219"/>
  <c r="AH11" i="219"/>
  <c r="V11" i="219"/>
  <c r="J11" i="219"/>
  <c r="I11" i="219" s="1"/>
  <c r="G11" i="219"/>
  <c r="E11" i="219"/>
  <c r="AQ11" i="219"/>
  <c r="AG35" i="219"/>
  <c r="Q35" i="219"/>
  <c r="AG8" i="219"/>
  <c r="T34" i="219" l="1"/>
  <c r="AI34" i="219" s="1"/>
  <c r="T33" i="219"/>
  <c r="S32" i="219"/>
  <c r="S31" i="219"/>
  <c r="S27" i="219"/>
  <c r="S24" i="219"/>
  <c r="S19" i="219"/>
  <c r="T12" i="219"/>
  <c r="T18" i="219"/>
  <c r="AI18" i="219" s="1"/>
  <c r="T22" i="219"/>
  <c r="AI22" i="219" s="1"/>
  <c r="T25" i="219"/>
  <c r="AI25" i="219" s="1"/>
  <c r="T30" i="219"/>
  <c r="AI30" i="219" s="1"/>
  <c r="S33" i="219"/>
  <c r="S34" i="219"/>
  <c r="I18" i="219"/>
  <c r="T20" i="219"/>
  <c r="AI20" i="219" s="1"/>
  <c r="K21" i="219"/>
  <c r="S22" i="219"/>
  <c r="T23" i="219"/>
  <c r="AI23" i="219" s="1"/>
  <c r="S25" i="219"/>
  <c r="K26" i="219"/>
  <c r="T28" i="219"/>
  <c r="AI28" i="219" s="1"/>
  <c r="K29" i="219"/>
  <c r="I30" i="219"/>
  <c r="S30" i="219"/>
  <c r="T31" i="219"/>
  <c r="AI31" i="219" s="1"/>
  <c r="J14" i="219"/>
  <c r="T17" i="219"/>
  <c r="AI17" i="219" s="1"/>
  <c r="S20" i="219"/>
  <c r="T21" i="219"/>
  <c r="AI21" i="219" s="1"/>
  <c r="S23" i="219"/>
  <c r="T26" i="219"/>
  <c r="AI26" i="219" s="1"/>
  <c r="K27" i="219"/>
  <c r="S28" i="219"/>
  <c r="T29" i="219"/>
  <c r="K12" i="219"/>
  <c r="T13" i="219"/>
  <c r="AI13" i="219" s="1"/>
  <c r="T14" i="219"/>
  <c r="AI14" i="219" s="1"/>
  <c r="S17" i="219"/>
  <c r="T19" i="219"/>
  <c r="AI19" i="219" s="1"/>
  <c r="S21" i="219"/>
  <c r="T24" i="219"/>
  <c r="AI24" i="219" s="1"/>
  <c r="K25" i="219"/>
  <c r="S26" i="219"/>
  <c r="T27" i="219"/>
  <c r="AI27" i="219" s="1"/>
  <c r="S29" i="219"/>
  <c r="T32" i="219"/>
  <c r="AI32" i="219" s="1"/>
  <c r="AI33" i="219"/>
  <c r="T15" i="219"/>
  <c r="T16" i="219"/>
  <c r="AI16" i="219" s="1"/>
  <c r="K11" i="219"/>
  <c r="AI29" i="219"/>
  <c r="K13" i="219"/>
  <c r="S16" i="219"/>
  <c r="K17" i="219"/>
  <c r="S18" i="219"/>
  <c r="K19" i="219"/>
  <c r="AQ35" i="219"/>
  <c r="AI15" i="219"/>
  <c r="AH35" i="219"/>
  <c r="AI12" i="219"/>
  <c r="S15" i="219"/>
  <c r="S14" i="219"/>
  <c r="S13" i="219"/>
  <c r="S12" i="219"/>
  <c r="R11" i="219"/>
  <c r="K33" i="219"/>
  <c r="K34" i="219"/>
  <c r="AP35" i="219"/>
  <c r="K14" i="219" l="1"/>
  <c r="I14" i="219"/>
  <c r="R35" i="219"/>
  <c r="T11" i="219"/>
  <c r="S11" i="219"/>
  <c r="S35" i="219" s="1"/>
  <c r="AI11" i="219" l="1"/>
  <c r="T35" i="219"/>
  <c r="AI35" i="219" s="1"/>
  <c r="AP10" i="215" l="1"/>
  <c r="AG10" i="215"/>
  <c r="Q10" i="215"/>
  <c r="AR35" i="218"/>
  <c r="P35" i="218"/>
  <c r="AQ34" i="218"/>
  <c r="AH34" i="218"/>
  <c r="V34" i="218"/>
  <c r="R34" i="218"/>
  <c r="J34" i="218"/>
  <c r="I34" i="218" s="1"/>
  <c r="G34" i="218"/>
  <c r="E34" i="218"/>
  <c r="AQ33" i="218"/>
  <c r="AH33" i="218"/>
  <c r="V33" i="218"/>
  <c r="R33" i="218"/>
  <c r="J33" i="218"/>
  <c r="I33" i="218" s="1"/>
  <c r="G33" i="218"/>
  <c r="E33" i="218"/>
  <c r="AW32" i="218"/>
  <c r="AQ32" i="218"/>
  <c r="AH32" i="218"/>
  <c r="V32" i="218"/>
  <c r="R32" i="218"/>
  <c r="K32" i="218"/>
  <c r="J32" i="218"/>
  <c r="I32" i="218"/>
  <c r="G32" i="218"/>
  <c r="E32" i="218"/>
  <c r="AQ31" i="218"/>
  <c r="AH31" i="218"/>
  <c r="V31" i="218"/>
  <c r="S31" i="218"/>
  <c r="R31" i="218"/>
  <c r="J31" i="218"/>
  <c r="K31" i="218" s="1"/>
  <c r="G31" i="218"/>
  <c r="E31" i="218"/>
  <c r="AQ30" i="218"/>
  <c r="AH30" i="218"/>
  <c r="V30" i="218"/>
  <c r="R30" i="218"/>
  <c r="S30" i="218" s="1"/>
  <c r="J30" i="218"/>
  <c r="K30" i="218" s="1"/>
  <c r="I30" i="218"/>
  <c r="G30" i="218"/>
  <c r="E30" i="218"/>
  <c r="AQ29" i="218"/>
  <c r="AH29" i="218"/>
  <c r="V29" i="218"/>
  <c r="R29" i="218"/>
  <c r="S29" i="218" s="1"/>
  <c r="J29" i="218"/>
  <c r="K29" i="218" s="1"/>
  <c r="G29" i="218"/>
  <c r="E29" i="218"/>
  <c r="AQ28" i="218"/>
  <c r="AH28" i="218"/>
  <c r="V28" i="218"/>
  <c r="R28" i="218"/>
  <c r="J28" i="218"/>
  <c r="I28" i="218" s="1"/>
  <c r="G28" i="218"/>
  <c r="E28" i="218"/>
  <c r="AQ27" i="218"/>
  <c r="AH27" i="218"/>
  <c r="V27" i="218"/>
  <c r="R27" i="218"/>
  <c r="S27" i="218" s="1"/>
  <c r="J27" i="218"/>
  <c r="K27" i="218" s="1"/>
  <c r="G27" i="218"/>
  <c r="E27" i="218"/>
  <c r="AQ26" i="218"/>
  <c r="AH26" i="218"/>
  <c r="V26" i="218"/>
  <c r="R26" i="218"/>
  <c r="J26" i="218"/>
  <c r="I26" i="218" s="1"/>
  <c r="G26" i="218"/>
  <c r="E26" i="218"/>
  <c r="AQ25" i="218"/>
  <c r="AH25" i="218"/>
  <c r="V25" i="218"/>
  <c r="R25" i="218"/>
  <c r="S25" i="218" s="1"/>
  <c r="J25" i="218"/>
  <c r="K25" i="218" s="1"/>
  <c r="G25" i="218"/>
  <c r="E25" i="218"/>
  <c r="AQ24" i="218"/>
  <c r="AH24" i="218"/>
  <c r="V24" i="218"/>
  <c r="R24" i="218"/>
  <c r="J24" i="218"/>
  <c r="I24" i="218" s="1"/>
  <c r="G24" i="218"/>
  <c r="E24" i="218"/>
  <c r="AQ23" i="218"/>
  <c r="AH23" i="218"/>
  <c r="V23" i="218"/>
  <c r="R23" i="218"/>
  <c r="S23" i="218" s="1"/>
  <c r="J23" i="218"/>
  <c r="K23" i="218" s="1"/>
  <c r="G23" i="218"/>
  <c r="E23" i="218"/>
  <c r="AQ22" i="218"/>
  <c r="AH22" i="218"/>
  <c r="V22" i="218"/>
  <c r="R22" i="218"/>
  <c r="J22" i="218"/>
  <c r="I22" i="218" s="1"/>
  <c r="G22" i="218"/>
  <c r="E22" i="218"/>
  <c r="AQ21" i="218"/>
  <c r="AH21" i="218"/>
  <c r="V21" i="218"/>
  <c r="R21" i="218"/>
  <c r="J21" i="218"/>
  <c r="I21" i="218" s="1"/>
  <c r="G21" i="218"/>
  <c r="E21" i="218"/>
  <c r="AQ20" i="218"/>
  <c r="AH20" i="218"/>
  <c r="V20" i="218"/>
  <c r="R20" i="218"/>
  <c r="J20" i="218"/>
  <c r="K20" i="218" s="1"/>
  <c r="G20" i="218"/>
  <c r="E20" i="218"/>
  <c r="AQ19" i="218"/>
  <c r="AH19" i="218"/>
  <c r="V19" i="218"/>
  <c r="R19" i="218"/>
  <c r="J19" i="218"/>
  <c r="I19" i="218" s="1"/>
  <c r="G19" i="218"/>
  <c r="E19" i="218"/>
  <c r="AQ18" i="218"/>
  <c r="AH18" i="218"/>
  <c r="V18" i="218"/>
  <c r="R18" i="218"/>
  <c r="J18" i="218"/>
  <c r="I18" i="218" s="1"/>
  <c r="G18" i="218"/>
  <c r="E18" i="218"/>
  <c r="AQ17" i="218"/>
  <c r="AH17" i="218"/>
  <c r="V17" i="218"/>
  <c r="R17" i="218"/>
  <c r="J17" i="218"/>
  <c r="I17" i="218" s="1"/>
  <c r="G17" i="218"/>
  <c r="E17" i="218"/>
  <c r="AQ16" i="218"/>
  <c r="AH16" i="218"/>
  <c r="V16" i="218"/>
  <c r="R16" i="218"/>
  <c r="J16" i="218"/>
  <c r="K16" i="218" s="1"/>
  <c r="G16" i="218"/>
  <c r="E16" i="218"/>
  <c r="AQ15" i="218"/>
  <c r="AH15" i="218"/>
  <c r="V15" i="218"/>
  <c r="R15" i="218"/>
  <c r="J15" i="218"/>
  <c r="I15" i="218" s="1"/>
  <c r="G15" i="218"/>
  <c r="E15" i="218"/>
  <c r="AQ14" i="218"/>
  <c r="AH14" i="218"/>
  <c r="V14" i="218"/>
  <c r="R14" i="218"/>
  <c r="G14" i="218"/>
  <c r="E14" i="218"/>
  <c r="AQ13" i="218"/>
  <c r="AH13" i="218"/>
  <c r="V13" i="218"/>
  <c r="R13" i="218"/>
  <c r="K13" i="218"/>
  <c r="J13" i="218"/>
  <c r="I13" i="218"/>
  <c r="G13" i="218"/>
  <c r="E13" i="218"/>
  <c r="AQ12" i="218"/>
  <c r="AH12" i="218"/>
  <c r="V12" i="218"/>
  <c r="R12" i="218"/>
  <c r="J12" i="218"/>
  <c r="K12" i="218" s="1"/>
  <c r="I12" i="218"/>
  <c r="G12" i="218"/>
  <c r="E12" i="218"/>
  <c r="AH11" i="218"/>
  <c r="V11" i="218"/>
  <c r="K11" i="218"/>
  <c r="J11" i="218"/>
  <c r="I11" i="218" s="1"/>
  <c r="G11" i="218"/>
  <c r="E11" i="218"/>
  <c r="AQ11" i="218"/>
  <c r="AG35" i="218"/>
  <c r="R11" i="218"/>
  <c r="AG8" i="218"/>
  <c r="K17" i="218" l="1"/>
  <c r="K21" i="218"/>
  <c r="K22" i="218"/>
  <c r="K24" i="218"/>
  <c r="K26" i="218"/>
  <c r="K28" i="218"/>
  <c r="I16" i="218"/>
  <c r="I20" i="218"/>
  <c r="K18" i="218"/>
  <c r="T17" i="218"/>
  <c r="T21" i="218"/>
  <c r="T14" i="218"/>
  <c r="K15" i="218"/>
  <c r="T18" i="218"/>
  <c r="AI18" i="218" s="1"/>
  <c r="K19" i="218"/>
  <c r="T12" i="218"/>
  <c r="J14" i="218"/>
  <c r="T20" i="218"/>
  <c r="AI20" i="218" s="1"/>
  <c r="I23" i="218"/>
  <c r="I25" i="218"/>
  <c r="I27" i="218"/>
  <c r="I29" i="218"/>
  <c r="I31" i="218"/>
  <c r="T24" i="218"/>
  <c r="AI24" i="218" s="1"/>
  <c r="T28" i="218"/>
  <c r="AI28" i="218" s="1"/>
  <c r="S34" i="218"/>
  <c r="S28" i="218"/>
  <c r="S33" i="218"/>
  <c r="T13" i="218"/>
  <c r="AI13" i="218" s="1"/>
  <c r="T26" i="218"/>
  <c r="AI26" i="218" s="1"/>
  <c r="T30" i="218"/>
  <c r="AI30" i="218" s="1"/>
  <c r="T32" i="218"/>
  <c r="AI32" i="218" s="1"/>
  <c r="T22" i="218"/>
  <c r="AI22" i="218" s="1"/>
  <c r="S24" i="218"/>
  <c r="S26" i="218"/>
  <c r="S32" i="218"/>
  <c r="T19" i="218"/>
  <c r="AI19" i="218" s="1"/>
  <c r="T23" i="218"/>
  <c r="AI23" i="218" s="1"/>
  <c r="T25" i="218"/>
  <c r="AI25" i="218" s="1"/>
  <c r="T27" i="218"/>
  <c r="AI27" i="218" s="1"/>
  <c r="T29" i="218"/>
  <c r="AI29" i="218" s="1"/>
  <c r="T31" i="218"/>
  <c r="AI31" i="218" s="1"/>
  <c r="T15" i="218"/>
  <c r="AI15" i="218" s="1"/>
  <c r="T16" i="218"/>
  <c r="AI16" i="218" s="1"/>
  <c r="AQ35" i="218"/>
  <c r="AH35" i="218"/>
  <c r="AI14" i="218"/>
  <c r="R35" i="218"/>
  <c r="T11" i="218"/>
  <c r="AI11" i="218" s="1"/>
  <c r="S11" i="218"/>
  <c r="AI12" i="218"/>
  <c r="AI17" i="218"/>
  <c r="AI21" i="218"/>
  <c r="T33" i="218"/>
  <c r="AI33" i="218" s="1"/>
  <c r="T34" i="218"/>
  <c r="AI34" i="218" s="1"/>
  <c r="K33" i="218"/>
  <c r="K34" i="218"/>
  <c r="AP35" i="218"/>
  <c r="S15" i="218"/>
  <c r="S17" i="218"/>
  <c r="S18" i="218"/>
  <c r="S19" i="218"/>
  <c r="S21" i="218"/>
  <c r="S22" i="218"/>
  <c r="Q35" i="218"/>
  <c r="S12" i="218"/>
  <c r="S13" i="218"/>
  <c r="S14" i="218"/>
  <c r="S16" i="218"/>
  <c r="S20" i="218"/>
  <c r="I14" i="218" l="1"/>
  <c r="K14" i="218"/>
  <c r="T35" i="218"/>
  <c r="AI35" i="218" s="1"/>
  <c r="S35" i="218"/>
  <c r="AP10" i="217" l="1"/>
  <c r="AQ11" i="217" s="1"/>
  <c r="AG10" i="217"/>
  <c r="AH11" i="217" s="1"/>
  <c r="Q10" i="217"/>
  <c r="AR35" i="217"/>
  <c r="P35" i="217"/>
  <c r="AQ34" i="217"/>
  <c r="AH34" i="217"/>
  <c r="V34" i="217"/>
  <c r="R34" i="217"/>
  <c r="K34" i="217"/>
  <c r="J34" i="217"/>
  <c r="I34" i="217"/>
  <c r="G34" i="217"/>
  <c r="E34" i="217"/>
  <c r="AQ33" i="217"/>
  <c r="AH33" i="217"/>
  <c r="V33" i="217"/>
  <c r="R33" i="217"/>
  <c r="K33" i="217"/>
  <c r="J33" i="217"/>
  <c r="I33" i="217"/>
  <c r="G33" i="217"/>
  <c r="E33" i="217"/>
  <c r="AW32" i="217"/>
  <c r="AQ32" i="217"/>
  <c r="AH32" i="217"/>
  <c r="V32" i="217"/>
  <c r="R32" i="217"/>
  <c r="K32" i="217"/>
  <c r="J32" i="217"/>
  <c r="I32" i="217" s="1"/>
  <c r="G32" i="217"/>
  <c r="E32" i="217"/>
  <c r="AQ31" i="217"/>
  <c r="AH31" i="217"/>
  <c r="V31" i="217"/>
  <c r="R31" i="217"/>
  <c r="K31" i="217"/>
  <c r="J31" i="217"/>
  <c r="I31" i="217" s="1"/>
  <c r="G31" i="217"/>
  <c r="E31" i="217"/>
  <c r="AQ30" i="217"/>
  <c r="AH30" i="217"/>
  <c r="V30" i="217"/>
  <c r="R30" i="217"/>
  <c r="K30" i="217"/>
  <c r="J30" i="217"/>
  <c r="I30" i="217" s="1"/>
  <c r="G30" i="217"/>
  <c r="E30" i="217"/>
  <c r="AQ29" i="217"/>
  <c r="AH29" i="217"/>
  <c r="V29" i="217"/>
  <c r="R29" i="217"/>
  <c r="K29" i="217"/>
  <c r="J29" i="217"/>
  <c r="I29" i="217" s="1"/>
  <c r="G29" i="217"/>
  <c r="E29" i="217"/>
  <c r="AQ28" i="217"/>
  <c r="AH28" i="217"/>
  <c r="V28" i="217"/>
  <c r="R28" i="217"/>
  <c r="K28" i="217"/>
  <c r="J28" i="217"/>
  <c r="I28" i="217" s="1"/>
  <c r="G28" i="217"/>
  <c r="E28" i="217"/>
  <c r="AQ27" i="217"/>
  <c r="AH27" i="217"/>
  <c r="V27" i="217"/>
  <c r="R27" i="217"/>
  <c r="K27" i="217"/>
  <c r="J27" i="217"/>
  <c r="I27" i="217" s="1"/>
  <c r="G27" i="217"/>
  <c r="E27" i="217"/>
  <c r="AQ26" i="217"/>
  <c r="AH26" i="217"/>
  <c r="V26" i="217"/>
  <c r="R26" i="217"/>
  <c r="K26" i="217"/>
  <c r="J26" i="217"/>
  <c r="I26" i="217" s="1"/>
  <c r="G26" i="217"/>
  <c r="E26" i="217"/>
  <c r="AQ25" i="217"/>
  <c r="AH25" i="217"/>
  <c r="V25" i="217"/>
  <c r="T25" i="217"/>
  <c r="R25" i="217"/>
  <c r="K25" i="217"/>
  <c r="J25" i="217"/>
  <c r="I25" i="217" s="1"/>
  <c r="G25" i="217"/>
  <c r="E25" i="217"/>
  <c r="AQ24" i="217"/>
  <c r="AH24" i="217"/>
  <c r="V24" i="217"/>
  <c r="R24" i="217"/>
  <c r="K24" i="217"/>
  <c r="J24" i="217"/>
  <c r="I24" i="217" s="1"/>
  <c r="G24" i="217"/>
  <c r="E24" i="217"/>
  <c r="AQ23" i="217"/>
  <c r="AH23" i="217"/>
  <c r="V23" i="217"/>
  <c r="R23" i="217"/>
  <c r="K23" i="217"/>
  <c r="J23" i="217"/>
  <c r="I23" i="217" s="1"/>
  <c r="G23" i="217"/>
  <c r="E23" i="217"/>
  <c r="AQ22" i="217"/>
  <c r="AH22" i="217"/>
  <c r="V22" i="217"/>
  <c r="R22" i="217"/>
  <c r="K22" i="217"/>
  <c r="J22" i="217"/>
  <c r="I22" i="217" s="1"/>
  <c r="G22" i="217"/>
  <c r="E22" i="217"/>
  <c r="AQ21" i="217"/>
  <c r="AH21" i="217"/>
  <c r="V21" i="217"/>
  <c r="R21" i="217"/>
  <c r="K21" i="217"/>
  <c r="J21" i="217"/>
  <c r="I21" i="217" s="1"/>
  <c r="G21" i="217"/>
  <c r="E21" i="217"/>
  <c r="AQ20" i="217"/>
  <c r="AH20" i="217"/>
  <c r="V20" i="217"/>
  <c r="R20" i="217"/>
  <c r="K20" i="217"/>
  <c r="J20" i="217"/>
  <c r="I20" i="217" s="1"/>
  <c r="G20" i="217"/>
  <c r="E20" i="217"/>
  <c r="AQ19" i="217"/>
  <c r="AH19" i="217"/>
  <c r="V19" i="217"/>
  <c r="R19" i="217"/>
  <c r="S19" i="217" s="1"/>
  <c r="K19" i="217"/>
  <c r="J19" i="217"/>
  <c r="I19" i="217" s="1"/>
  <c r="G19" i="217"/>
  <c r="E19" i="217"/>
  <c r="AQ18" i="217"/>
  <c r="AH18" i="217"/>
  <c r="V18" i="217"/>
  <c r="R18" i="217"/>
  <c r="S18" i="217" s="1"/>
  <c r="K18" i="217"/>
  <c r="J18" i="217"/>
  <c r="I18" i="217" s="1"/>
  <c r="G18" i="217"/>
  <c r="E18" i="217"/>
  <c r="AQ17" i="217"/>
  <c r="AH17" i="217"/>
  <c r="V17" i="217"/>
  <c r="R17" i="217"/>
  <c r="S17" i="217" s="1"/>
  <c r="K17" i="217"/>
  <c r="J17" i="217"/>
  <c r="I17" i="217" s="1"/>
  <c r="G17" i="217"/>
  <c r="E17" i="217"/>
  <c r="AQ16" i="217"/>
  <c r="AH16" i="217"/>
  <c r="V16" i="217"/>
  <c r="R16" i="217"/>
  <c r="S16" i="217" s="1"/>
  <c r="K16" i="217"/>
  <c r="J16" i="217"/>
  <c r="I16" i="217" s="1"/>
  <c r="G16" i="217"/>
  <c r="E16" i="217"/>
  <c r="AQ15" i="217"/>
  <c r="AH15" i="217"/>
  <c r="V15" i="217"/>
  <c r="R15" i="217"/>
  <c r="S15" i="217" s="1"/>
  <c r="K15" i="217"/>
  <c r="J15" i="217"/>
  <c r="I15" i="217" s="1"/>
  <c r="G15" i="217"/>
  <c r="E15" i="217"/>
  <c r="AQ14" i="217"/>
  <c r="AH14" i="217"/>
  <c r="V14" i="217"/>
  <c r="R14" i="217"/>
  <c r="S14" i="217" s="1"/>
  <c r="K14" i="217"/>
  <c r="J14" i="217"/>
  <c r="I14" i="217" s="1"/>
  <c r="G14" i="217"/>
  <c r="E14" i="217"/>
  <c r="AQ13" i="217"/>
  <c r="AH13" i="217"/>
  <c r="V13" i="217"/>
  <c r="R13" i="217"/>
  <c r="S13" i="217" s="1"/>
  <c r="K13" i="217"/>
  <c r="J13" i="217"/>
  <c r="I13" i="217" s="1"/>
  <c r="G13" i="217"/>
  <c r="E13" i="217"/>
  <c r="AQ12" i="217"/>
  <c r="AH12" i="217"/>
  <c r="V12" i="217"/>
  <c r="R12" i="217"/>
  <c r="S12" i="217" s="1"/>
  <c r="K12" i="217"/>
  <c r="J12" i="217"/>
  <c r="I12" i="217" s="1"/>
  <c r="G12" i="217"/>
  <c r="E12" i="217"/>
  <c r="V11" i="217"/>
  <c r="K11" i="217"/>
  <c r="J11" i="217"/>
  <c r="I11" i="217" s="1"/>
  <c r="G11" i="217"/>
  <c r="E11" i="217"/>
  <c r="AG35" i="217"/>
  <c r="Q35" i="217"/>
  <c r="T34" i="217" l="1"/>
  <c r="T33" i="217"/>
  <c r="S32" i="217"/>
  <c r="S31" i="217"/>
  <c r="S30" i="217"/>
  <c r="S29" i="217"/>
  <c r="S28" i="217"/>
  <c r="S27" i="217"/>
  <c r="S26" i="217"/>
  <c r="S24" i="217"/>
  <c r="S25" i="217"/>
  <c r="S23" i="217"/>
  <c r="S22" i="217"/>
  <c r="S21" i="217"/>
  <c r="S20" i="217"/>
  <c r="T12" i="217"/>
  <c r="T17" i="217"/>
  <c r="AI17" i="217" s="1"/>
  <c r="AQ35" i="217"/>
  <c r="AI34" i="217"/>
  <c r="AI33" i="217"/>
  <c r="AH35" i="217"/>
  <c r="AG8" i="217"/>
  <c r="S34" i="217"/>
  <c r="S33" i="217"/>
  <c r="T32" i="217"/>
  <c r="AI32" i="217" s="1"/>
  <c r="T31" i="217"/>
  <c r="AI31" i="217" s="1"/>
  <c r="T30" i="217"/>
  <c r="AI30" i="217" s="1"/>
  <c r="T29" i="217"/>
  <c r="AI29" i="217" s="1"/>
  <c r="T28" i="217"/>
  <c r="AI28" i="217" s="1"/>
  <c r="T27" i="217"/>
  <c r="AI27" i="217" s="1"/>
  <c r="T26" i="217"/>
  <c r="AI26" i="217" s="1"/>
  <c r="AI25" i="217"/>
  <c r="T24" i="217"/>
  <c r="AI24" i="217" s="1"/>
  <c r="T23" i="217"/>
  <c r="AI23" i="217" s="1"/>
  <c r="AI22" i="217"/>
  <c r="T21" i="217"/>
  <c r="T22" i="217"/>
  <c r="AI21" i="217"/>
  <c r="T20" i="217"/>
  <c r="AI20" i="217" s="1"/>
  <c r="T18" i="217"/>
  <c r="AI18" i="217" s="1"/>
  <c r="T19" i="217"/>
  <c r="AI19" i="217" s="1"/>
  <c r="T16" i="217"/>
  <c r="AI16" i="217" s="1"/>
  <c r="T14" i="217"/>
  <c r="AI14" i="217" s="1"/>
  <c r="T15" i="217"/>
  <c r="AI15" i="217" s="1"/>
  <c r="T13" i="217"/>
  <c r="AI13" i="217" s="1"/>
  <c r="AI12" i="217"/>
  <c r="R11" i="217"/>
  <c r="AP35" i="217"/>
  <c r="R35" i="217" l="1"/>
  <c r="T11" i="217"/>
  <c r="S11" i="217"/>
  <c r="S35" i="217" s="1"/>
  <c r="T35" i="217" l="1"/>
  <c r="AI35" i="217" s="1"/>
  <c r="AI11" i="217"/>
  <c r="AP10" i="214" l="1"/>
  <c r="AG10" i="214"/>
  <c r="Q10" i="214"/>
  <c r="AR35" i="215"/>
  <c r="AP35" i="215"/>
  <c r="P35" i="215"/>
  <c r="AQ34" i="215"/>
  <c r="AH34" i="215"/>
  <c r="V34" i="215"/>
  <c r="R34" i="215"/>
  <c r="J34" i="215"/>
  <c r="I34" i="215" s="1"/>
  <c r="G34" i="215"/>
  <c r="E34" i="215"/>
  <c r="AQ33" i="215"/>
  <c r="AH33" i="215"/>
  <c r="V33" i="215"/>
  <c r="R33" i="215"/>
  <c r="K33" i="215"/>
  <c r="J33" i="215"/>
  <c r="I33" i="215" s="1"/>
  <c r="G33" i="215"/>
  <c r="E33" i="215"/>
  <c r="AW32" i="215"/>
  <c r="AQ32" i="215"/>
  <c r="AH32" i="215"/>
  <c r="V32" i="215"/>
  <c r="R32" i="215"/>
  <c r="J32" i="215"/>
  <c r="K32" i="215" s="1"/>
  <c r="I32" i="215"/>
  <c r="G32" i="215"/>
  <c r="E32" i="215"/>
  <c r="AQ31" i="215"/>
  <c r="AH31" i="215"/>
  <c r="V31" i="215"/>
  <c r="R31" i="215"/>
  <c r="J31" i="215"/>
  <c r="K31" i="215" s="1"/>
  <c r="I31" i="215"/>
  <c r="G31" i="215"/>
  <c r="E31" i="215"/>
  <c r="AQ30" i="215"/>
  <c r="AH30" i="215"/>
  <c r="V30" i="215"/>
  <c r="R30" i="215"/>
  <c r="J30" i="215"/>
  <c r="K30" i="215" s="1"/>
  <c r="I30" i="215"/>
  <c r="G30" i="215"/>
  <c r="E30" i="215"/>
  <c r="AQ29" i="215"/>
  <c r="AH29" i="215"/>
  <c r="V29" i="215"/>
  <c r="R29" i="215"/>
  <c r="J29" i="215"/>
  <c r="K29" i="215" s="1"/>
  <c r="I29" i="215"/>
  <c r="G29" i="215"/>
  <c r="E29" i="215"/>
  <c r="AQ28" i="215"/>
  <c r="AH28" i="215"/>
  <c r="V28" i="215"/>
  <c r="R28" i="215"/>
  <c r="J28" i="215"/>
  <c r="K28" i="215" s="1"/>
  <c r="I28" i="215"/>
  <c r="G28" i="215"/>
  <c r="E28" i="215"/>
  <c r="AQ27" i="215"/>
  <c r="AH27" i="215"/>
  <c r="V27" i="215"/>
  <c r="R27" i="215"/>
  <c r="J27" i="215"/>
  <c r="K27" i="215" s="1"/>
  <c r="I27" i="215"/>
  <c r="G27" i="215"/>
  <c r="E27" i="215"/>
  <c r="AQ26" i="215"/>
  <c r="AH26" i="215"/>
  <c r="V26" i="215"/>
  <c r="R26" i="215"/>
  <c r="J26" i="215"/>
  <c r="K26" i="215" s="1"/>
  <c r="I26" i="215"/>
  <c r="G26" i="215"/>
  <c r="E26" i="215"/>
  <c r="AQ25" i="215"/>
  <c r="AH25" i="215"/>
  <c r="V25" i="215"/>
  <c r="R25" i="215"/>
  <c r="J25" i="215"/>
  <c r="K25" i="215" s="1"/>
  <c r="I25" i="215"/>
  <c r="G25" i="215"/>
  <c r="E25" i="215"/>
  <c r="AQ24" i="215"/>
  <c r="AH24" i="215"/>
  <c r="V24" i="215"/>
  <c r="R24" i="215"/>
  <c r="J24" i="215"/>
  <c r="K24" i="215" s="1"/>
  <c r="I24" i="215"/>
  <c r="G24" i="215"/>
  <c r="E24" i="215"/>
  <c r="AQ23" i="215"/>
  <c r="AH23" i="215"/>
  <c r="V23" i="215"/>
  <c r="R23" i="215"/>
  <c r="J23" i="215"/>
  <c r="K23" i="215" s="1"/>
  <c r="I23" i="215"/>
  <c r="G23" i="215"/>
  <c r="E23" i="215"/>
  <c r="AQ22" i="215"/>
  <c r="AH22" i="215"/>
  <c r="V22" i="215"/>
  <c r="R22" i="215"/>
  <c r="J22" i="215"/>
  <c r="K22" i="215" s="1"/>
  <c r="I22" i="215"/>
  <c r="G22" i="215"/>
  <c r="E22" i="215"/>
  <c r="AQ21" i="215"/>
  <c r="AH21" i="215"/>
  <c r="V21" i="215"/>
  <c r="R21" i="215"/>
  <c r="J21" i="215"/>
  <c r="K21" i="215" s="1"/>
  <c r="I21" i="215"/>
  <c r="G21" i="215"/>
  <c r="E21" i="215"/>
  <c r="AQ20" i="215"/>
  <c r="AH20" i="215"/>
  <c r="V20" i="215"/>
  <c r="R20" i="215"/>
  <c r="J20" i="215"/>
  <c r="K20" i="215" s="1"/>
  <c r="I20" i="215"/>
  <c r="G20" i="215"/>
  <c r="E20" i="215"/>
  <c r="AQ19" i="215"/>
  <c r="AH19" i="215"/>
  <c r="V19" i="215"/>
  <c r="R19" i="215"/>
  <c r="J19" i="215"/>
  <c r="K19" i="215" s="1"/>
  <c r="I19" i="215"/>
  <c r="G19" i="215"/>
  <c r="E19" i="215"/>
  <c r="AQ18" i="215"/>
  <c r="AH18" i="215"/>
  <c r="V18" i="215"/>
  <c r="R18" i="215"/>
  <c r="J18" i="215"/>
  <c r="K18" i="215" s="1"/>
  <c r="I18" i="215"/>
  <c r="G18" i="215"/>
  <c r="E18" i="215"/>
  <c r="AQ17" i="215"/>
  <c r="AH17" i="215"/>
  <c r="V17" i="215"/>
  <c r="R17" i="215"/>
  <c r="J17" i="215"/>
  <c r="K17" i="215" s="1"/>
  <c r="I17" i="215"/>
  <c r="G17" i="215"/>
  <c r="E17" i="215"/>
  <c r="AQ16" i="215"/>
  <c r="AH16" i="215"/>
  <c r="V16" i="215"/>
  <c r="R16" i="215"/>
  <c r="J16" i="215"/>
  <c r="K16" i="215" s="1"/>
  <c r="I16" i="215"/>
  <c r="G16" i="215"/>
  <c r="E16" i="215"/>
  <c r="AQ15" i="215"/>
  <c r="AH15" i="215"/>
  <c r="V15" i="215"/>
  <c r="R15" i="215"/>
  <c r="J15" i="215"/>
  <c r="K15" i="215" s="1"/>
  <c r="I15" i="215"/>
  <c r="G15" i="215"/>
  <c r="E15" i="215"/>
  <c r="AQ14" i="215"/>
  <c r="AH14" i="215"/>
  <c r="V14" i="215"/>
  <c r="R14" i="215"/>
  <c r="J14" i="215"/>
  <c r="K14" i="215" s="1"/>
  <c r="I14" i="215"/>
  <c r="G14" i="215"/>
  <c r="E14" i="215"/>
  <c r="AQ13" i="215"/>
  <c r="AH13" i="215"/>
  <c r="V13" i="215"/>
  <c r="R13" i="215"/>
  <c r="J13" i="215"/>
  <c r="K13" i="215" s="1"/>
  <c r="I13" i="215"/>
  <c r="G13" i="215"/>
  <c r="E13" i="215"/>
  <c r="AQ12" i="215"/>
  <c r="AH12" i="215"/>
  <c r="V12" i="215"/>
  <c r="R12" i="215"/>
  <c r="J12" i="215"/>
  <c r="K12" i="215" s="1"/>
  <c r="I12" i="215"/>
  <c r="G12" i="215"/>
  <c r="E12" i="215"/>
  <c r="AH11" i="215"/>
  <c r="V11" i="215"/>
  <c r="J11" i="215"/>
  <c r="K11" i="215" s="1"/>
  <c r="I11" i="215"/>
  <c r="G11" i="215"/>
  <c r="E11" i="215"/>
  <c r="AQ11" i="215"/>
  <c r="Q35" i="215"/>
  <c r="AH25" i="213"/>
  <c r="T12" i="215" l="1"/>
  <c r="T33" i="215"/>
  <c r="AI33" i="215" s="1"/>
  <c r="K34" i="215"/>
  <c r="T34" i="215"/>
  <c r="AI34" i="215" s="1"/>
  <c r="T13" i="215"/>
  <c r="T14" i="215"/>
  <c r="T19" i="215"/>
  <c r="AI19" i="215" s="1"/>
  <c r="T18" i="215"/>
  <c r="AI18" i="215" s="1"/>
  <c r="T17" i="215"/>
  <c r="AI17" i="215" s="1"/>
  <c r="T15" i="215"/>
  <c r="T16" i="215"/>
  <c r="AI16" i="215" s="1"/>
  <c r="AQ35" i="215"/>
  <c r="AI14" i="215"/>
  <c r="AI12" i="215"/>
  <c r="AI13" i="215"/>
  <c r="AI15" i="215"/>
  <c r="AH35" i="215"/>
  <c r="R11" i="215"/>
  <c r="S13" i="215"/>
  <c r="S15" i="215"/>
  <c r="S17" i="215"/>
  <c r="S19" i="215"/>
  <c r="T20" i="215"/>
  <c r="AI20" i="215" s="1"/>
  <c r="S20" i="215"/>
  <c r="T22" i="215"/>
  <c r="AI22" i="215" s="1"/>
  <c r="S22" i="215"/>
  <c r="T27" i="215"/>
  <c r="AI27" i="215" s="1"/>
  <c r="S27" i="215"/>
  <c r="AG8" i="215"/>
  <c r="AG35" i="215"/>
  <c r="S14" i="215"/>
  <c r="S18" i="215"/>
  <c r="T21" i="215"/>
  <c r="AI21" i="215" s="1"/>
  <c r="S21" i="215"/>
  <c r="T23" i="215"/>
  <c r="AI23" i="215" s="1"/>
  <c r="S23" i="215"/>
  <c r="T24" i="215"/>
  <c r="AI24" i="215" s="1"/>
  <c r="S24" i="215"/>
  <c r="T25" i="215"/>
  <c r="AI25" i="215" s="1"/>
  <c r="S25" i="215"/>
  <c r="T26" i="215"/>
  <c r="AI26" i="215" s="1"/>
  <c r="S26" i="215"/>
  <c r="T28" i="215"/>
  <c r="AI28" i="215" s="1"/>
  <c r="S28" i="215"/>
  <c r="T29" i="215"/>
  <c r="AI29" i="215" s="1"/>
  <c r="S29" i="215"/>
  <c r="T30" i="215"/>
  <c r="AI30" i="215" s="1"/>
  <c r="S30" i="215"/>
  <c r="T31" i="215"/>
  <c r="AI31" i="215" s="1"/>
  <c r="S31" i="215"/>
  <c r="T32" i="215"/>
  <c r="AI32" i="215" s="1"/>
  <c r="S32" i="215"/>
  <c r="S12" i="215"/>
  <c r="S16" i="215"/>
  <c r="S33" i="215"/>
  <c r="S34" i="215"/>
  <c r="R35" i="215" l="1"/>
  <c r="T11" i="215"/>
  <c r="S11" i="215"/>
  <c r="S35" i="215" s="1"/>
  <c r="T35" i="215" l="1"/>
  <c r="AI35" i="215" s="1"/>
  <c r="AI11" i="215"/>
  <c r="AP10" i="213" l="1"/>
  <c r="AG10" i="213"/>
  <c r="Q10" i="213"/>
  <c r="AR35" i="214"/>
  <c r="P35" i="214"/>
  <c r="AQ34" i="214"/>
  <c r="AH34" i="214"/>
  <c r="V34" i="214"/>
  <c r="R34" i="214"/>
  <c r="J34" i="214"/>
  <c r="I34" i="214" s="1"/>
  <c r="G34" i="214"/>
  <c r="E34" i="214"/>
  <c r="AQ33" i="214"/>
  <c r="AH33" i="214"/>
  <c r="V33" i="214"/>
  <c r="R33" i="214"/>
  <c r="J33" i="214"/>
  <c r="I33" i="214" s="1"/>
  <c r="G33" i="214"/>
  <c r="E33" i="214"/>
  <c r="AW32" i="214"/>
  <c r="AQ32" i="214"/>
  <c r="AH32" i="214"/>
  <c r="V32" i="214"/>
  <c r="R32" i="214"/>
  <c r="J32" i="214"/>
  <c r="I32" i="214" s="1"/>
  <c r="G32" i="214"/>
  <c r="E32" i="214"/>
  <c r="AQ31" i="214"/>
  <c r="AH31" i="214"/>
  <c r="V31" i="214"/>
  <c r="R31" i="214"/>
  <c r="K31" i="214"/>
  <c r="J31" i="214"/>
  <c r="I31" i="214"/>
  <c r="G31" i="214"/>
  <c r="E31" i="214"/>
  <c r="AQ30" i="214"/>
  <c r="AH30" i="214"/>
  <c r="V30" i="214"/>
  <c r="R30" i="214"/>
  <c r="J30" i="214"/>
  <c r="K30" i="214" s="1"/>
  <c r="G30" i="214"/>
  <c r="E30" i="214"/>
  <c r="AQ29" i="214"/>
  <c r="AH29" i="214"/>
  <c r="V29" i="214"/>
  <c r="R29" i="214"/>
  <c r="K29" i="214"/>
  <c r="J29" i="214"/>
  <c r="I29" i="214"/>
  <c r="G29" i="214"/>
  <c r="E29" i="214"/>
  <c r="AQ28" i="214"/>
  <c r="AH28" i="214"/>
  <c r="V28" i="214"/>
  <c r="R28" i="214"/>
  <c r="J28" i="214"/>
  <c r="I28" i="214" s="1"/>
  <c r="G28" i="214"/>
  <c r="E28" i="214"/>
  <c r="AQ27" i="214"/>
  <c r="AH27" i="214"/>
  <c r="V27" i="214"/>
  <c r="R27" i="214"/>
  <c r="K27" i="214"/>
  <c r="J27" i="214"/>
  <c r="I27" i="214"/>
  <c r="G27" i="214"/>
  <c r="E27" i="214"/>
  <c r="AQ26" i="214"/>
  <c r="AH26" i="214"/>
  <c r="V26" i="214"/>
  <c r="R26" i="214"/>
  <c r="J26" i="214"/>
  <c r="K26" i="214" s="1"/>
  <c r="G26" i="214"/>
  <c r="E26" i="214"/>
  <c r="AQ25" i="214"/>
  <c r="AH25" i="214"/>
  <c r="V25" i="214"/>
  <c r="R25" i="214"/>
  <c r="K25" i="214"/>
  <c r="J25" i="214"/>
  <c r="I25" i="214"/>
  <c r="G25" i="214"/>
  <c r="E25" i="214"/>
  <c r="AQ24" i="214"/>
  <c r="AH24" i="214"/>
  <c r="V24" i="214"/>
  <c r="R24" i="214"/>
  <c r="J24" i="214"/>
  <c r="I24" i="214" s="1"/>
  <c r="G24" i="214"/>
  <c r="E24" i="214"/>
  <c r="AQ23" i="214"/>
  <c r="AH23" i="214"/>
  <c r="V23" i="214"/>
  <c r="R23" i="214"/>
  <c r="K23" i="214"/>
  <c r="J23" i="214"/>
  <c r="I23" i="214"/>
  <c r="G23" i="214"/>
  <c r="E23" i="214"/>
  <c r="AQ22" i="214"/>
  <c r="AH22" i="214"/>
  <c r="V22" i="214"/>
  <c r="R22" i="214"/>
  <c r="J22" i="214"/>
  <c r="K22" i="214" s="1"/>
  <c r="G22" i="214"/>
  <c r="E22" i="214"/>
  <c r="AQ21" i="214"/>
  <c r="AH21" i="214"/>
  <c r="V21" i="214"/>
  <c r="R21" i="214"/>
  <c r="K21" i="214"/>
  <c r="J21" i="214"/>
  <c r="I21" i="214"/>
  <c r="G21" i="214"/>
  <c r="E21" i="214"/>
  <c r="AQ20" i="214"/>
  <c r="AH20" i="214"/>
  <c r="V20" i="214"/>
  <c r="R20" i="214"/>
  <c r="J20" i="214"/>
  <c r="I20" i="214" s="1"/>
  <c r="G20" i="214"/>
  <c r="E20" i="214"/>
  <c r="AQ19" i="214"/>
  <c r="AH19" i="214"/>
  <c r="V19" i="214"/>
  <c r="R19" i="214"/>
  <c r="K19" i="214"/>
  <c r="J19" i="214"/>
  <c r="I19" i="214"/>
  <c r="G19" i="214"/>
  <c r="E19" i="214"/>
  <c r="AQ18" i="214"/>
  <c r="AH18" i="214"/>
  <c r="V18" i="214"/>
  <c r="R18" i="214"/>
  <c r="J18" i="214"/>
  <c r="K18" i="214" s="1"/>
  <c r="G18" i="214"/>
  <c r="E18" i="214"/>
  <c r="AQ17" i="214"/>
  <c r="AH17" i="214"/>
  <c r="V17" i="214"/>
  <c r="R17" i="214"/>
  <c r="K17" i="214"/>
  <c r="J17" i="214"/>
  <c r="I17" i="214"/>
  <c r="G17" i="214"/>
  <c r="E17" i="214"/>
  <c r="AQ16" i="214"/>
  <c r="AH16" i="214"/>
  <c r="V16" i="214"/>
  <c r="R16" i="214"/>
  <c r="J16" i="214"/>
  <c r="I16" i="214" s="1"/>
  <c r="G16" i="214"/>
  <c r="E16" i="214"/>
  <c r="AQ15" i="214"/>
  <c r="AH15" i="214"/>
  <c r="V15" i="214"/>
  <c r="R15" i="214"/>
  <c r="K15" i="214"/>
  <c r="J15" i="214"/>
  <c r="I15" i="214"/>
  <c r="G15" i="214"/>
  <c r="E15" i="214"/>
  <c r="AQ14" i="214"/>
  <c r="AH14" i="214"/>
  <c r="V14" i="214"/>
  <c r="R14" i="214"/>
  <c r="J14" i="214"/>
  <c r="K14" i="214" s="1"/>
  <c r="G14" i="214"/>
  <c r="E14" i="214"/>
  <c r="AQ13" i="214"/>
  <c r="AH13" i="214"/>
  <c r="V13" i="214"/>
  <c r="R13" i="214"/>
  <c r="K13" i="214"/>
  <c r="J13" i="214"/>
  <c r="I13" i="214"/>
  <c r="G13" i="214"/>
  <c r="E13" i="214"/>
  <c r="AQ12" i="214"/>
  <c r="AH12" i="214"/>
  <c r="V12" i="214"/>
  <c r="R12" i="214"/>
  <c r="J12" i="214"/>
  <c r="I12" i="214" s="1"/>
  <c r="G12" i="214"/>
  <c r="E12" i="214"/>
  <c r="AH11" i="214"/>
  <c r="V11" i="214"/>
  <c r="K11" i="214"/>
  <c r="J11" i="214"/>
  <c r="I11" i="214"/>
  <c r="G11" i="214"/>
  <c r="E11" i="214"/>
  <c r="AQ11" i="214"/>
  <c r="AG35" i="214"/>
  <c r="Q35" i="214"/>
  <c r="AG8" i="214"/>
  <c r="T14" i="214" l="1"/>
  <c r="K12" i="214"/>
  <c r="I14" i="214"/>
  <c r="K16" i="214"/>
  <c r="I18" i="214"/>
  <c r="K20" i="214"/>
  <c r="I22" i="214"/>
  <c r="K24" i="214"/>
  <c r="I26" i="214"/>
  <c r="K28" i="214"/>
  <c r="I30" i="214"/>
  <c r="K32" i="214"/>
  <c r="S33" i="214"/>
  <c r="S34" i="214"/>
  <c r="T12" i="214"/>
  <c r="T13" i="214"/>
  <c r="T33" i="214"/>
  <c r="AI33" i="214" s="1"/>
  <c r="T34" i="214"/>
  <c r="AI34" i="214" s="1"/>
  <c r="T32" i="214"/>
  <c r="AI32" i="214" s="1"/>
  <c r="T31" i="214"/>
  <c r="AI31" i="214" s="1"/>
  <c r="T30" i="214"/>
  <c r="AI30" i="214" s="1"/>
  <c r="T29" i="214"/>
  <c r="AI29" i="214" s="1"/>
  <c r="T28" i="214"/>
  <c r="T27" i="214"/>
  <c r="T26" i="214"/>
  <c r="AI26" i="214" s="1"/>
  <c r="T25" i="214"/>
  <c r="AI25" i="214" s="1"/>
  <c r="T24" i="214"/>
  <c r="AI24" i="214" s="1"/>
  <c r="T23" i="214"/>
  <c r="T22" i="214"/>
  <c r="AI22" i="214" s="1"/>
  <c r="T21" i="214"/>
  <c r="AI21" i="214" s="1"/>
  <c r="T20" i="214"/>
  <c r="T19" i="214"/>
  <c r="T18" i="214"/>
  <c r="AI18" i="214" s="1"/>
  <c r="T17" i="214"/>
  <c r="AI17" i="214" s="1"/>
  <c r="T16" i="214"/>
  <c r="T15" i="214"/>
  <c r="AI15" i="214" s="1"/>
  <c r="AQ35" i="214"/>
  <c r="AH35" i="214"/>
  <c r="AI13" i="214"/>
  <c r="AI14" i="214"/>
  <c r="AI19" i="214"/>
  <c r="AI23" i="214"/>
  <c r="AI27" i="214"/>
  <c r="AI12" i="214"/>
  <c r="AI16" i="214"/>
  <c r="AI20" i="214"/>
  <c r="AI28" i="214"/>
  <c r="AP35" i="214"/>
  <c r="R11" i="214"/>
  <c r="K33" i="214"/>
  <c r="K34" i="214"/>
  <c r="S12" i="214"/>
  <c r="S13" i="214"/>
  <c r="S14" i="214"/>
  <c r="S15" i="214"/>
  <c r="S16" i="214"/>
  <c r="S17" i="214"/>
  <c r="S18" i="214"/>
  <c r="S19" i="214"/>
  <c r="S20" i="214"/>
  <c r="S21" i="214"/>
  <c r="S22" i="214"/>
  <c r="S23" i="214"/>
  <c r="S24" i="214"/>
  <c r="S25" i="214"/>
  <c r="S26" i="214"/>
  <c r="S27" i="214"/>
  <c r="S28" i="214"/>
  <c r="S29" i="214"/>
  <c r="S30" i="214"/>
  <c r="S31" i="214"/>
  <c r="S32" i="214"/>
  <c r="AP10" i="212"/>
  <c r="AG10" i="212"/>
  <c r="Q10" i="212"/>
  <c r="AR35" i="213"/>
  <c r="P35" i="213"/>
  <c r="AQ34" i="213"/>
  <c r="AH34" i="213"/>
  <c r="V34" i="213"/>
  <c r="R34" i="213"/>
  <c r="J34" i="213"/>
  <c r="K34" i="213" s="1"/>
  <c r="I34" i="213"/>
  <c r="G34" i="213"/>
  <c r="E34" i="213"/>
  <c r="AQ33" i="213"/>
  <c r="AH33" i="213"/>
  <c r="V33" i="213"/>
  <c r="R33" i="213"/>
  <c r="J33" i="213"/>
  <c r="I33" i="213" s="1"/>
  <c r="G33" i="213"/>
  <c r="E33" i="213"/>
  <c r="AW32" i="213"/>
  <c r="AQ32" i="213"/>
  <c r="AH32" i="213"/>
  <c r="V32" i="213"/>
  <c r="S32" i="213"/>
  <c r="R32" i="213"/>
  <c r="K32" i="213"/>
  <c r="J32" i="213"/>
  <c r="I32" i="213"/>
  <c r="G32" i="213"/>
  <c r="E32" i="213"/>
  <c r="AQ31" i="213"/>
  <c r="AH31" i="213"/>
  <c r="V31" i="213"/>
  <c r="R31" i="213"/>
  <c r="K31" i="213"/>
  <c r="J31" i="213"/>
  <c r="I31" i="213" s="1"/>
  <c r="G31" i="213"/>
  <c r="E31" i="213"/>
  <c r="AQ30" i="213"/>
  <c r="AH30" i="213"/>
  <c r="V30" i="213"/>
  <c r="R30" i="213"/>
  <c r="K30" i="213"/>
  <c r="J30" i="213"/>
  <c r="I30" i="213"/>
  <c r="G30" i="213"/>
  <c r="E30" i="213"/>
  <c r="AQ29" i="213"/>
  <c r="AH29" i="213"/>
  <c r="V29" i="213"/>
  <c r="R29" i="213"/>
  <c r="K29" i="213"/>
  <c r="J29" i="213"/>
  <c r="I29" i="213" s="1"/>
  <c r="G29" i="213"/>
  <c r="E29" i="213"/>
  <c r="AQ28" i="213"/>
  <c r="AH28" i="213"/>
  <c r="V28" i="213"/>
  <c r="R28" i="213"/>
  <c r="K28" i="213"/>
  <c r="J28" i="213"/>
  <c r="I28" i="213"/>
  <c r="G28" i="213"/>
  <c r="E28" i="213"/>
  <c r="AQ27" i="213"/>
  <c r="AH27" i="213"/>
  <c r="V27" i="213"/>
  <c r="R27" i="213"/>
  <c r="K27" i="213"/>
  <c r="J27" i="213"/>
  <c r="I27" i="213"/>
  <c r="G27" i="213"/>
  <c r="E27" i="213"/>
  <c r="AQ26" i="213"/>
  <c r="AH26" i="213"/>
  <c r="V26" i="213"/>
  <c r="R26" i="213"/>
  <c r="K26" i="213"/>
  <c r="J26" i="213"/>
  <c r="I26" i="213"/>
  <c r="G26" i="213"/>
  <c r="E26" i="213"/>
  <c r="AQ25" i="213"/>
  <c r="V25" i="213"/>
  <c r="R25" i="213"/>
  <c r="K25" i="213"/>
  <c r="J25" i="213"/>
  <c r="I25" i="213"/>
  <c r="G25" i="213"/>
  <c r="E25" i="213"/>
  <c r="AQ24" i="213"/>
  <c r="AH24" i="213"/>
  <c r="V24" i="213"/>
  <c r="R24" i="213"/>
  <c r="K24" i="213"/>
  <c r="J24" i="213"/>
  <c r="I24" i="213"/>
  <c r="G24" i="213"/>
  <c r="E24" i="213"/>
  <c r="AQ23" i="213"/>
  <c r="AH23" i="213"/>
  <c r="V23" i="213"/>
  <c r="R23" i="213"/>
  <c r="K23" i="213"/>
  <c r="J23" i="213"/>
  <c r="I23" i="213"/>
  <c r="G23" i="213"/>
  <c r="E23" i="213"/>
  <c r="AQ22" i="213"/>
  <c r="AH22" i="213"/>
  <c r="V22" i="213"/>
  <c r="R22" i="213"/>
  <c r="K22" i="213"/>
  <c r="J22" i="213"/>
  <c r="I22" i="213"/>
  <c r="G22" i="213"/>
  <c r="E22" i="213"/>
  <c r="AQ21" i="213"/>
  <c r="AH21" i="213"/>
  <c r="V21" i="213"/>
  <c r="R21" i="213"/>
  <c r="K21" i="213"/>
  <c r="J21" i="213"/>
  <c r="I21" i="213"/>
  <c r="G21" i="213"/>
  <c r="E21" i="213"/>
  <c r="AQ20" i="213"/>
  <c r="AH20" i="213"/>
  <c r="V20" i="213"/>
  <c r="R20" i="213"/>
  <c r="S20" i="213" s="1"/>
  <c r="J20" i="213"/>
  <c r="K20" i="213" s="1"/>
  <c r="G20" i="213"/>
  <c r="E20" i="213"/>
  <c r="AQ19" i="213"/>
  <c r="AH19" i="213"/>
  <c r="V19" i="213"/>
  <c r="R19" i="213"/>
  <c r="S19" i="213" s="1"/>
  <c r="K19" i="213"/>
  <c r="J19" i="213"/>
  <c r="I19" i="213"/>
  <c r="G19" i="213"/>
  <c r="E19" i="213"/>
  <c r="AQ18" i="213"/>
  <c r="AH18" i="213"/>
  <c r="V18" i="213"/>
  <c r="R18" i="213"/>
  <c r="S18" i="213" s="1"/>
  <c r="J18" i="213"/>
  <c r="I18" i="213" s="1"/>
  <c r="G18" i="213"/>
  <c r="E18" i="213"/>
  <c r="AQ17" i="213"/>
  <c r="AH17" i="213"/>
  <c r="V17" i="213"/>
  <c r="R17" i="213"/>
  <c r="K17" i="213"/>
  <c r="J17" i="213"/>
  <c r="I17" i="213"/>
  <c r="G17" i="213"/>
  <c r="E17" i="213"/>
  <c r="AQ16" i="213"/>
  <c r="AH16" i="213"/>
  <c r="V16" i="213"/>
  <c r="R16" i="213"/>
  <c r="S16" i="213" s="1"/>
  <c r="J16" i="213"/>
  <c r="K16" i="213" s="1"/>
  <c r="G16" i="213"/>
  <c r="E16" i="213"/>
  <c r="AQ15" i="213"/>
  <c r="AH15" i="213"/>
  <c r="V15" i="213"/>
  <c r="R15" i="213"/>
  <c r="K15" i="213"/>
  <c r="J15" i="213"/>
  <c r="I15" i="213"/>
  <c r="G15" i="213"/>
  <c r="E15" i="213"/>
  <c r="AQ14" i="213"/>
  <c r="AH14" i="213"/>
  <c r="V14" i="213"/>
  <c r="R14" i="213"/>
  <c r="J14" i="213"/>
  <c r="I14" i="213" s="1"/>
  <c r="G14" i="213"/>
  <c r="E14" i="213"/>
  <c r="AQ13" i="213"/>
  <c r="AH13" i="213"/>
  <c r="V13" i="213"/>
  <c r="R13" i="213"/>
  <c r="K13" i="213"/>
  <c r="J13" i="213"/>
  <c r="I13" i="213"/>
  <c r="G13" i="213"/>
  <c r="E13" i="213"/>
  <c r="AQ12" i="213"/>
  <c r="AH12" i="213"/>
  <c r="V12" i="213"/>
  <c r="R12" i="213"/>
  <c r="J12" i="213"/>
  <c r="K12" i="213" s="1"/>
  <c r="G12" i="213"/>
  <c r="E12" i="213"/>
  <c r="AH11" i="213"/>
  <c r="V11" i="213"/>
  <c r="K11" i="213"/>
  <c r="J11" i="213"/>
  <c r="I11" i="213"/>
  <c r="G11" i="213"/>
  <c r="E11" i="213"/>
  <c r="AQ11" i="213"/>
  <c r="AG8" i="213"/>
  <c r="R11" i="213"/>
  <c r="S31" i="213" l="1"/>
  <c r="S30" i="213"/>
  <c r="S29" i="213"/>
  <c r="S28" i="213"/>
  <c r="S27" i="213"/>
  <c r="S26" i="213"/>
  <c r="S25" i="213"/>
  <c r="S24" i="213"/>
  <c r="S23" i="213"/>
  <c r="S22" i="213"/>
  <c r="S21" i="213"/>
  <c r="T12" i="213"/>
  <c r="T11" i="213"/>
  <c r="I12" i="213"/>
  <c r="T13" i="213"/>
  <c r="K14" i="213"/>
  <c r="I16" i="213"/>
  <c r="K18" i="213"/>
  <c r="I20" i="213"/>
  <c r="T23" i="213"/>
  <c r="AI23" i="213" s="1"/>
  <c r="T25" i="213"/>
  <c r="AI25" i="213" s="1"/>
  <c r="T27" i="213"/>
  <c r="AI27" i="213" s="1"/>
  <c r="T29" i="213"/>
  <c r="AI29" i="213" s="1"/>
  <c r="T31" i="213"/>
  <c r="AI31" i="213" s="1"/>
  <c r="K33" i="213"/>
  <c r="T14" i="213"/>
  <c r="AI14" i="213" s="1"/>
  <c r="S33" i="213"/>
  <c r="T22" i="213"/>
  <c r="AI22" i="213" s="1"/>
  <c r="T24" i="213"/>
  <c r="AI24" i="213" s="1"/>
  <c r="T26" i="213"/>
  <c r="AI26" i="213" s="1"/>
  <c r="T28" i="213"/>
  <c r="AI28" i="213" s="1"/>
  <c r="T30" i="213"/>
  <c r="AI30" i="213" s="1"/>
  <c r="T32" i="213"/>
  <c r="AI32" i="213" s="1"/>
  <c r="S34" i="213"/>
  <c r="T21" i="213"/>
  <c r="AI21" i="213" s="1"/>
  <c r="T20" i="213"/>
  <c r="AI20" i="213" s="1"/>
  <c r="T19" i="213"/>
  <c r="AI19" i="213" s="1"/>
  <c r="T18" i="213"/>
  <c r="AI18" i="213" s="1"/>
  <c r="T17" i="213"/>
  <c r="AI17" i="213" s="1"/>
  <c r="S17" i="213"/>
  <c r="T15" i="213"/>
  <c r="AI15" i="213" s="1"/>
  <c r="T16" i="213"/>
  <c r="AI16" i="213" s="1"/>
  <c r="AQ35" i="213"/>
  <c r="AI13" i="213"/>
  <c r="AH35" i="213"/>
  <c r="AI12" i="213"/>
  <c r="S13" i="213"/>
  <c r="S14" i="213"/>
  <c r="S15" i="213"/>
  <c r="S12" i="213"/>
  <c r="R35" i="214"/>
  <c r="T11" i="214"/>
  <c r="S11" i="214"/>
  <c r="S35" i="214" s="1"/>
  <c r="R35" i="213"/>
  <c r="S11" i="213"/>
  <c r="Q35" i="213"/>
  <c r="AG35" i="213"/>
  <c r="T33" i="213"/>
  <c r="AI33" i="213" s="1"/>
  <c r="T34" i="213"/>
  <c r="AI34" i="213" s="1"/>
  <c r="AP35" i="213"/>
  <c r="S35" i="213" l="1"/>
  <c r="T35" i="214"/>
  <c r="AI35" i="214" s="1"/>
  <c r="AI11" i="214"/>
  <c r="T35" i="213"/>
  <c r="AI35" i="213" s="1"/>
  <c r="AI11" i="213"/>
  <c r="AP10" i="211" l="1"/>
  <c r="AG10" i="211"/>
  <c r="Q10" i="211"/>
  <c r="AR35" i="212"/>
  <c r="P35" i="212"/>
  <c r="AQ34" i="212"/>
  <c r="AH34" i="212"/>
  <c r="V34" i="212"/>
  <c r="R34" i="212"/>
  <c r="S34" i="212" s="1"/>
  <c r="K34" i="212"/>
  <c r="J34" i="212"/>
  <c r="I34" i="212"/>
  <c r="G34" i="212"/>
  <c r="E34" i="212"/>
  <c r="AQ33" i="212"/>
  <c r="AH33" i="212"/>
  <c r="V33" i="212"/>
  <c r="R33" i="212"/>
  <c r="S33" i="212" s="1"/>
  <c r="K33" i="212"/>
  <c r="J33" i="212"/>
  <c r="I33" i="212"/>
  <c r="G33" i="212"/>
  <c r="E33" i="212"/>
  <c r="AW32" i="212"/>
  <c r="AQ32" i="212"/>
  <c r="AH32" i="212"/>
  <c r="V32" i="212"/>
  <c r="R32" i="212"/>
  <c r="J32" i="212"/>
  <c r="I32" i="212" s="1"/>
  <c r="G32" i="212"/>
  <c r="E32" i="212"/>
  <c r="AQ31" i="212"/>
  <c r="AH31" i="212"/>
  <c r="V31" i="212"/>
  <c r="R31" i="212"/>
  <c r="J31" i="212"/>
  <c r="I31" i="212" s="1"/>
  <c r="G31" i="212"/>
  <c r="E31" i="212"/>
  <c r="AQ30" i="212"/>
  <c r="AH30" i="212"/>
  <c r="V30" i="212"/>
  <c r="R30" i="212"/>
  <c r="J30" i="212"/>
  <c r="I30" i="212" s="1"/>
  <c r="G30" i="212"/>
  <c r="E30" i="212"/>
  <c r="AQ29" i="212"/>
  <c r="AH29" i="212"/>
  <c r="V29" i="212"/>
  <c r="R29" i="212"/>
  <c r="J29" i="212"/>
  <c r="I29" i="212" s="1"/>
  <c r="G29" i="212"/>
  <c r="E29" i="212"/>
  <c r="AQ28" i="212"/>
  <c r="AH28" i="212"/>
  <c r="V28" i="212"/>
  <c r="R28" i="212"/>
  <c r="J28" i="212"/>
  <c r="I28" i="212" s="1"/>
  <c r="G28" i="212"/>
  <c r="E28" i="212"/>
  <c r="AQ27" i="212"/>
  <c r="AH27" i="212"/>
  <c r="V27" i="212"/>
  <c r="R27" i="212"/>
  <c r="J27" i="212"/>
  <c r="I27" i="212" s="1"/>
  <c r="G27" i="212"/>
  <c r="E27" i="212"/>
  <c r="AQ26" i="212"/>
  <c r="AH26" i="212"/>
  <c r="V26" i="212"/>
  <c r="R26" i="212"/>
  <c r="J26" i="212"/>
  <c r="I26" i="212" s="1"/>
  <c r="G26" i="212"/>
  <c r="E26" i="212"/>
  <c r="AQ25" i="212"/>
  <c r="AH25" i="212"/>
  <c r="V25" i="212"/>
  <c r="R25" i="212"/>
  <c r="J25" i="212"/>
  <c r="I25" i="212" s="1"/>
  <c r="G25" i="212"/>
  <c r="E25" i="212"/>
  <c r="AQ24" i="212"/>
  <c r="AH24" i="212"/>
  <c r="V24" i="212"/>
  <c r="R24" i="212"/>
  <c r="J24" i="212"/>
  <c r="I24" i="212" s="1"/>
  <c r="G24" i="212"/>
  <c r="E24" i="212"/>
  <c r="AQ23" i="212"/>
  <c r="AH23" i="212"/>
  <c r="V23" i="212"/>
  <c r="R23" i="212"/>
  <c r="J23" i="212"/>
  <c r="I23" i="212" s="1"/>
  <c r="G23" i="212"/>
  <c r="E23" i="212"/>
  <c r="AQ22" i="212"/>
  <c r="AH22" i="212"/>
  <c r="V22" i="212"/>
  <c r="R22" i="212"/>
  <c r="J22" i="212"/>
  <c r="I22" i="212" s="1"/>
  <c r="G22" i="212"/>
  <c r="E22" i="212"/>
  <c r="AQ21" i="212"/>
  <c r="AH21" i="212"/>
  <c r="V21" i="212"/>
  <c r="R21" i="212"/>
  <c r="J21" i="212"/>
  <c r="I21" i="212" s="1"/>
  <c r="G21" i="212"/>
  <c r="E21" i="212"/>
  <c r="AQ20" i="212"/>
  <c r="AH20" i="212"/>
  <c r="V20" i="212"/>
  <c r="R20" i="212"/>
  <c r="J20" i="212"/>
  <c r="I20" i="212" s="1"/>
  <c r="G20" i="212"/>
  <c r="E20" i="212"/>
  <c r="AQ19" i="212"/>
  <c r="AH19" i="212"/>
  <c r="V19" i="212"/>
  <c r="R19" i="212"/>
  <c r="J19" i="212"/>
  <c r="I19" i="212" s="1"/>
  <c r="G19" i="212"/>
  <c r="E19" i="212"/>
  <c r="AQ18" i="212"/>
  <c r="AH18" i="212"/>
  <c r="V18" i="212"/>
  <c r="R18" i="212"/>
  <c r="J18" i="212"/>
  <c r="I18" i="212" s="1"/>
  <c r="G18" i="212"/>
  <c r="E18" i="212"/>
  <c r="AQ17" i="212"/>
  <c r="AH17" i="212"/>
  <c r="V17" i="212"/>
  <c r="R17" i="212"/>
  <c r="J17" i="212"/>
  <c r="I17" i="212" s="1"/>
  <c r="G17" i="212"/>
  <c r="E17" i="212"/>
  <c r="AQ16" i="212"/>
  <c r="AH16" i="212"/>
  <c r="V16" i="212"/>
  <c r="R16" i="212"/>
  <c r="J16" i="212"/>
  <c r="I16" i="212" s="1"/>
  <c r="G16" i="212"/>
  <c r="E16" i="212"/>
  <c r="AQ15" i="212"/>
  <c r="AH15" i="212"/>
  <c r="V15" i="212"/>
  <c r="R15" i="212"/>
  <c r="J15" i="212"/>
  <c r="I15" i="212" s="1"/>
  <c r="G15" i="212"/>
  <c r="E15" i="212"/>
  <c r="AQ14" i="212"/>
  <c r="AH14" i="212"/>
  <c r="V14" i="212"/>
  <c r="R14" i="212"/>
  <c r="G14" i="212"/>
  <c r="E14" i="212"/>
  <c r="AQ13" i="212"/>
  <c r="AH13" i="212"/>
  <c r="V13" i="212"/>
  <c r="R13" i="212"/>
  <c r="J13" i="212"/>
  <c r="I13" i="212" s="1"/>
  <c r="G13" i="212"/>
  <c r="E13" i="212"/>
  <c r="AQ12" i="212"/>
  <c r="AH12" i="212"/>
  <c r="V12" i="212"/>
  <c r="R12" i="212"/>
  <c r="J12" i="212"/>
  <c r="I12" i="212" s="1"/>
  <c r="G12" i="212"/>
  <c r="E12" i="212"/>
  <c r="AH11" i="212"/>
  <c r="V11" i="212"/>
  <c r="J11" i="212"/>
  <c r="I11" i="212" s="1"/>
  <c r="G11" i="212"/>
  <c r="E11" i="212"/>
  <c r="AQ11" i="212"/>
  <c r="AG35" i="212"/>
  <c r="Q35" i="212"/>
  <c r="T32" i="212" l="1"/>
  <c r="AI32" i="212" s="1"/>
  <c r="T29" i="212"/>
  <c r="AI29" i="212" s="1"/>
  <c r="S29" i="212"/>
  <c r="T34" i="212"/>
  <c r="AI34" i="212" s="1"/>
  <c r="S30" i="212"/>
  <c r="J14" i="212"/>
  <c r="I14" i="212" s="1"/>
  <c r="S14" i="212"/>
  <c r="T30" i="212"/>
  <c r="AI30" i="212" s="1"/>
  <c r="S31" i="212"/>
  <c r="T33" i="212"/>
  <c r="AI33" i="212" s="1"/>
  <c r="S12" i="212"/>
  <c r="S13" i="212"/>
  <c r="T31" i="212"/>
  <c r="AI31" i="212" s="1"/>
  <c r="S32" i="212"/>
  <c r="T28" i="212"/>
  <c r="AI28" i="212" s="1"/>
  <c r="S28" i="212"/>
  <c r="S27" i="212"/>
  <c r="T27" i="212"/>
  <c r="AI27" i="212" s="1"/>
  <c r="S26" i="212"/>
  <c r="T26" i="212"/>
  <c r="AI26" i="212" s="1"/>
  <c r="S25" i="212"/>
  <c r="T25" i="212"/>
  <c r="AI25" i="212" s="1"/>
  <c r="T24" i="212"/>
  <c r="AI24" i="212" s="1"/>
  <c r="S24" i="212"/>
  <c r="S23" i="212"/>
  <c r="T23" i="212"/>
  <c r="AI23" i="212" s="1"/>
  <c r="S22" i="212"/>
  <c r="T22" i="212"/>
  <c r="AI22" i="212" s="1"/>
  <c r="S21" i="212"/>
  <c r="T21" i="212"/>
  <c r="AI21" i="212" s="1"/>
  <c r="T20" i="212"/>
  <c r="AI20" i="212" s="1"/>
  <c r="S20" i="212"/>
  <c r="S19" i="212"/>
  <c r="T19" i="212"/>
  <c r="AI19" i="212" s="1"/>
  <c r="S18" i="212"/>
  <c r="T18" i="212"/>
  <c r="AI18" i="212" s="1"/>
  <c r="S17" i="212"/>
  <c r="T17" i="212"/>
  <c r="AI17" i="212" s="1"/>
  <c r="T16" i="212"/>
  <c r="AI16" i="212" s="1"/>
  <c r="S15" i="212"/>
  <c r="S16" i="212"/>
  <c r="AQ35" i="212"/>
  <c r="AH35" i="212"/>
  <c r="T14" i="212"/>
  <c r="AI14" i="212" s="1"/>
  <c r="T13" i="212"/>
  <c r="AI13" i="212" s="1"/>
  <c r="T15" i="212"/>
  <c r="AI15" i="212" s="1"/>
  <c r="T12" i="212"/>
  <c r="AI12" i="212" s="1"/>
  <c r="AG8" i="212"/>
  <c r="K11" i="212"/>
  <c r="K12" i="212"/>
  <c r="K13" i="212"/>
  <c r="K14" i="212"/>
  <c r="K15" i="212"/>
  <c r="K16" i="212"/>
  <c r="K17" i="212"/>
  <c r="K18" i="212"/>
  <c r="K19" i="212"/>
  <c r="K20" i="212"/>
  <c r="K21" i="212"/>
  <c r="K22" i="212"/>
  <c r="K23" i="212"/>
  <c r="K24" i="212"/>
  <c r="K25" i="212"/>
  <c r="K26" i="212"/>
  <c r="K27" i="212"/>
  <c r="K28" i="212"/>
  <c r="K29" i="212"/>
  <c r="K30" i="212"/>
  <c r="K31" i="212"/>
  <c r="K32" i="212"/>
  <c r="R11" i="212"/>
  <c r="AP35" i="212"/>
  <c r="R35" i="212" l="1"/>
  <c r="S11" i="212"/>
  <c r="S35" i="212" s="1"/>
  <c r="T11" i="212"/>
  <c r="T35" i="212" l="1"/>
  <c r="AI35" i="212" s="1"/>
  <c r="AI11" i="212"/>
  <c r="AP10" i="210" l="1"/>
  <c r="AG10" i="210"/>
  <c r="Q10" i="210"/>
  <c r="AR35" i="211" l="1"/>
  <c r="P35" i="211"/>
  <c r="AQ34" i="211"/>
  <c r="AH34" i="211"/>
  <c r="V34" i="211"/>
  <c r="R34" i="211"/>
  <c r="K34" i="211"/>
  <c r="J34" i="211"/>
  <c r="I34" i="211"/>
  <c r="G34" i="211"/>
  <c r="E34" i="211"/>
  <c r="AQ33" i="211"/>
  <c r="AH33" i="211"/>
  <c r="V33" i="211"/>
  <c r="R33" i="211"/>
  <c r="K33" i="211"/>
  <c r="J33" i="211"/>
  <c r="I33" i="211"/>
  <c r="G33" i="211"/>
  <c r="E33" i="211"/>
  <c r="AW32" i="211"/>
  <c r="AQ32" i="211"/>
  <c r="AH32" i="211"/>
  <c r="V32" i="211"/>
  <c r="R32" i="211"/>
  <c r="K32" i="211"/>
  <c r="J32" i="211"/>
  <c r="I32" i="211"/>
  <c r="G32" i="211"/>
  <c r="E32" i="211"/>
  <c r="AQ31" i="211"/>
  <c r="AH31" i="211"/>
  <c r="V31" i="211"/>
  <c r="R31" i="211"/>
  <c r="K31" i="211"/>
  <c r="J31" i="211"/>
  <c r="I31" i="211"/>
  <c r="G31" i="211"/>
  <c r="E31" i="211"/>
  <c r="AQ30" i="211"/>
  <c r="AH30" i="211"/>
  <c r="V30" i="211"/>
  <c r="R30" i="211"/>
  <c r="K30" i="211"/>
  <c r="J30" i="211"/>
  <c r="I30" i="211"/>
  <c r="G30" i="211"/>
  <c r="E30" i="211"/>
  <c r="AQ29" i="211"/>
  <c r="AH29" i="211"/>
  <c r="V29" i="211"/>
  <c r="R29" i="211"/>
  <c r="K29" i="211"/>
  <c r="J29" i="211"/>
  <c r="I29" i="211"/>
  <c r="G29" i="211"/>
  <c r="E29" i="211"/>
  <c r="AQ28" i="211"/>
  <c r="AH28" i="211"/>
  <c r="V28" i="211"/>
  <c r="R28" i="211"/>
  <c r="K28" i="211"/>
  <c r="J28" i="211"/>
  <c r="I28" i="211"/>
  <c r="G28" i="211"/>
  <c r="E28" i="211"/>
  <c r="AQ27" i="211"/>
  <c r="AH27" i="211"/>
  <c r="V27" i="211"/>
  <c r="R27" i="211"/>
  <c r="K27" i="211"/>
  <c r="J27" i="211"/>
  <c r="I27" i="211"/>
  <c r="G27" i="211"/>
  <c r="E27" i="211"/>
  <c r="AQ26" i="211"/>
  <c r="AH26" i="211"/>
  <c r="V26" i="211"/>
  <c r="R26" i="211"/>
  <c r="K26" i="211"/>
  <c r="J26" i="211"/>
  <c r="I26" i="211"/>
  <c r="G26" i="211"/>
  <c r="E26" i="211"/>
  <c r="AQ25" i="211"/>
  <c r="AH25" i="211"/>
  <c r="V25" i="211"/>
  <c r="R25" i="211"/>
  <c r="K25" i="211"/>
  <c r="J25" i="211"/>
  <c r="I25" i="211"/>
  <c r="G25" i="211"/>
  <c r="E25" i="211"/>
  <c r="AQ24" i="211"/>
  <c r="AH24" i="211"/>
  <c r="V24" i="211"/>
  <c r="R24" i="211"/>
  <c r="K24" i="211"/>
  <c r="J24" i="211"/>
  <c r="I24" i="211"/>
  <c r="G24" i="211"/>
  <c r="E24" i="211"/>
  <c r="AQ23" i="211"/>
  <c r="AH23" i="211"/>
  <c r="V23" i="211"/>
  <c r="R23" i="211"/>
  <c r="K23" i="211"/>
  <c r="J23" i="211"/>
  <c r="I23" i="211"/>
  <c r="G23" i="211"/>
  <c r="E23" i="211"/>
  <c r="AQ22" i="211"/>
  <c r="AH22" i="211"/>
  <c r="V22" i="211"/>
  <c r="R22" i="211"/>
  <c r="K22" i="211"/>
  <c r="J22" i="211"/>
  <c r="I22" i="211"/>
  <c r="G22" i="211"/>
  <c r="E22" i="211"/>
  <c r="AQ21" i="211"/>
  <c r="AH21" i="211"/>
  <c r="V21" i="211"/>
  <c r="R21" i="211"/>
  <c r="K21" i="211"/>
  <c r="J21" i="211"/>
  <c r="I21" i="211"/>
  <c r="G21" i="211"/>
  <c r="E21" i="211"/>
  <c r="AQ20" i="211"/>
  <c r="AH20" i="211"/>
  <c r="V20" i="211"/>
  <c r="R20" i="211"/>
  <c r="K20" i="211"/>
  <c r="J20" i="211"/>
  <c r="I20" i="211"/>
  <c r="G20" i="211"/>
  <c r="E20" i="211"/>
  <c r="AQ19" i="211"/>
  <c r="AH19" i="211"/>
  <c r="V19" i="211"/>
  <c r="R19" i="211"/>
  <c r="K19" i="211"/>
  <c r="J19" i="211"/>
  <c r="I19" i="211"/>
  <c r="G19" i="211"/>
  <c r="E19" i="211"/>
  <c r="AQ18" i="211"/>
  <c r="AH18" i="211"/>
  <c r="V18" i="211"/>
  <c r="R18" i="211"/>
  <c r="K18" i="211"/>
  <c r="J18" i="211"/>
  <c r="I18" i="211"/>
  <c r="G18" i="211"/>
  <c r="E18" i="211"/>
  <c r="AQ17" i="211"/>
  <c r="AH17" i="211"/>
  <c r="V17" i="211"/>
  <c r="R17" i="211"/>
  <c r="K17" i="211"/>
  <c r="J17" i="211"/>
  <c r="I17" i="211"/>
  <c r="G17" i="211"/>
  <c r="E17" i="211"/>
  <c r="AQ16" i="211"/>
  <c r="AH16" i="211"/>
  <c r="V16" i="211"/>
  <c r="R16" i="211"/>
  <c r="K16" i="211"/>
  <c r="J16" i="211"/>
  <c r="I16" i="211"/>
  <c r="G16" i="211"/>
  <c r="E16" i="211"/>
  <c r="AQ15" i="211"/>
  <c r="AH15" i="211"/>
  <c r="V15" i="211"/>
  <c r="R15" i="211"/>
  <c r="K15" i="211"/>
  <c r="J15" i="211"/>
  <c r="I15" i="211"/>
  <c r="G15" i="211"/>
  <c r="E15" i="211"/>
  <c r="AQ14" i="211"/>
  <c r="AH14" i="211"/>
  <c r="V14" i="211"/>
  <c r="R14" i="211"/>
  <c r="T14" i="211" s="1"/>
  <c r="K14" i="211"/>
  <c r="J14" i="211"/>
  <c r="I14" i="211"/>
  <c r="G14" i="211"/>
  <c r="E14" i="211"/>
  <c r="AQ13" i="211"/>
  <c r="AH13" i="211"/>
  <c r="V13" i="211"/>
  <c r="R13" i="211"/>
  <c r="T13" i="211" s="1"/>
  <c r="K13" i="211"/>
  <c r="J13" i="211"/>
  <c r="I13" i="211"/>
  <c r="G13" i="211"/>
  <c r="E13" i="211"/>
  <c r="AQ12" i="211"/>
  <c r="AH12" i="211"/>
  <c r="V12" i="211"/>
  <c r="R12" i="211"/>
  <c r="T12" i="211" s="1"/>
  <c r="K12" i="211"/>
  <c r="J12" i="211"/>
  <c r="I12" i="211"/>
  <c r="G12" i="211"/>
  <c r="E12" i="211"/>
  <c r="AH11" i="211"/>
  <c r="V11" i="211"/>
  <c r="K11" i="211"/>
  <c r="J11" i="211"/>
  <c r="I11" i="211"/>
  <c r="G11" i="211"/>
  <c r="E11" i="211"/>
  <c r="AQ11" i="211"/>
  <c r="AG35" i="211"/>
  <c r="Q35" i="211"/>
  <c r="AR35" i="210"/>
  <c r="P35" i="210"/>
  <c r="AQ34" i="210"/>
  <c r="AH34" i="210"/>
  <c r="V34" i="210"/>
  <c r="R34" i="210"/>
  <c r="J34" i="210"/>
  <c r="I34" i="210" s="1"/>
  <c r="G34" i="210"/>
  <c r="E34" i="210"/>
  <c r="AQ33" i="210"/>
  <c r="AH33" i="210"/>
  <c r="V33" i="210"/>
  <c r="R33" i="210"/>
  <c r="J33" i="210"/>
  <c r="I33" i="210" s="1"/>
  <c r="G33" i="210"/>
  <c r="E33" i="210"/>
  <c r="AW32" i="210"/>
  <c r="AQ32" i="210"/>
  <c r="AH32" i="210"/>
  <c r="V32" i="210"/>
  <c r="R32" i="210"/>
  <c r="J32" i="210"/>
  <c r="K32" i="210" s="1"/>
  <c r="G32" i="210"/>
  <c r="E32" i="210"/>
  <c r="AQ31" i="210"/>
  <c r="AH31" i="210"/>
  <c r="V31" i="210"/>
  <c r="R31" i="210"/>
  <c r="J31" i="210"/>
  <c r="K31" i="210" s="1"/>
  <c r="I31" i="210"/>
  <c r="G31" i="210"/>
  <c r="E31" i="210"/>
  <c r="AQ30" i="210"/>
  <c r="AH30" i="210"/>
  <c r="V30" i="210"/>
  <c r="R30" i="210"/>
  <c r="J30" i="210"/>
  <c r="I30" i="210" s="1"/>
  <c r="G30" i="210"/>
  <c r="E30" i="210"/>
  <c r="AQ29" i="210"/>
  <c r="AH29" i="210"/>
  <c r="V29" i="210"/>
  <c r="R29" i="210"/>
  <c r="K29" i="210"/>
  <c r="J29" i="210"/>
  <c r="I29" i="210"/>
  <c r="G29" i="210"/>
  <c r="E29" i="210"/>
  <c r="AQ28" i="210"/>
  <c r="AH28" i="210"/>
  <c r="V28" i="210"/>
  <c r="R28" i="210"/>
  <c r="J28" i="210"/>
  <c r="K28" i="210" s="1"/>
  <c r="G28" i="210"/>
  <c r="E28" i="210"/>
  <c r="AQ27" i="210"/>
  <c r="AH27" i="210"/>
  <c r="V27" i="210"/>
  <c r="R27" i="210"/>
  <c r="J27" i="210"/>
  <c r="K27" i="210" s="1"/>
  <c r="I27" i="210"/>
  <c r="G27" i="210"/>
  <c r="E27" i="210"/>
  <c r="AQ26" i="210"/>
  <c r="AH26" i="210"/>
  <c r="V26" i="210"/>
  <c r="R26" i="210"/>
  <c r="J26" i="210"/>
  <c r="I26" i="210" s="1"/>
  <c r="G26" i="210"/>
  <c r="E26" i="210"/>
  <c r="AQ25" i="210"/>
  <c r="AH25" i="210"/>
  <c r="V25" i="210"/>
  <c r="R25" i="210"/>
  <c r="K25" i="210"/>
  <c r="J25" i="210"/>
  <c r="I25" i="210"/>
  <c r="G25" i="210"/>
  <c r="E25" i="210"/>
  <c r="AQ24" i="210"/>
  <c r="AH24" i="210"/>
  <c r="V24" i="210"/>
  <c r="R24" i="210"/>
  <c r="J24" i="210"/>
  <c r="K24" i="210" s="1"/>
  <c r="G24" i="210"/>
  <c r="E24" i="210"/>
  <c r="AQ23" i="210"/>
  <c r="AH23" i="210"/>
  <c r="V23" i="210"/>
  <c r="R23" i="210"/>
  <c r="J23" i="210"/>
  <c r="K23" i="210" s="1"/>
  <c r="I23" i="210"/>
  <c r="G23" i="210"/>
  <c r="E23" i="210"/>
  <c r="AQ22" i="210"/>
  <c r="AH22" i="210"/>
  <c r="V22" i="210"/>
  <c r="R22" i="210"/>
  <c r="J22" i="210"/>
  <c r="I22" i="210" s="1"/>
  <c r="G22" i="210"/>
  <c r="E22" i="210"/>
  <c r="AQ21" i="210"/>
  <c r="AH21" i="210"/>
  <c r="V21" i="210"/>
  <c r="R21" i="210"/>
  <c r="K21" i="210"/>
  <c r="J21" i="210"/>
  <c r="I21" i="210"/>
  <c r="G21" i="210"/>
  <c r="E21" i="210"/>
  <c r="AQ20" i="210"/>
  <c r="AH20" i="210"/>
  <c r="V20" i="210"/>
  <c r="R20" i="210"/>
  <c r="J20" i="210"/>
  <c r="K20" i="210" s="1"/>
  <c r="G20" i="210"/>
  <c r="E20" i="210"/>
  <c r="AQ19" i="210"/>
  <c r="AH19" i="210"/>
  <c r="V19" i="210"/>
  <c r="R19" i="210"/>
  <c r="K19" i="210"/>
  <c r="J19" i="210"/>
  <c r="I19" i="210"/>
  <c r="G19" i="210"/>
  <c r="E19" i="210"/>
  <c r="AQ18" i="210"/>
  <c r="AH18" i="210"/>
  <c r="V18" i="210"/>
  <c r="R18" i="210"/>
  <c r="J18" i="210"/>
  <c r="I18" i="210" s="1"/>
  <c r="G18" i="210"/>
  <c r="E18" i="210"/>
  <c r="AQ17" i="210"/>
  <c r="AH17" i="210"/>
  <c r="V17" i="210"/>
  <c r="R17" i="210"/>
  <c r="K17" i="210"/>
  <c r="J17" i="210"/>
  <c r="I17" i="210"/>
  <c r="G17" i="210"/>
  <c r="E17" i="210"/>
  <c r="AQ16" i="210"/>
  <c r="AH16" i="210"/>
  <c r="V16" i="210"/>
  <c r="R16" i="210"/>
  <c r="J16" i="210"/>
  <c r="K16" i="210" s="1"/>
  <c r="G16" i="210"/>
  <c r="E16" i="210"/>
  <c r="AQ15" i="210"/>
  <c r="AH15" i="210"/>
  <c r="V15" i="210"/>
  <c r="R15" i="210"/>
  <c r="J15" i="210"/>
  <c r="K15" i="210" s="1"/>
  <c r="I15" i="210"/>
  <c r="G15" i="210"/>
  <c r="E15" i="210"/>
  <c r="AQ14" i="210"/>
  <c r="AH14" i="210"/>
  <c r="V14" i="210"/>
  <c r="R14" i="210"/>
  <c r="J14" i="210"/>
  <c r="I14" i="210" s="1"/>
  <c r="G14" i="210"/>
  <c r="E14" i="210"/>
  <c r="AQ13" i="210"/>
  <c r="AH13" i="210"/>
  <c r="V13" i="210"/>
  <c r="R13" i="210"/>
  <c r="K13" i="210"/>
  <c r="J13" i="210"/>
  <c r="I13" i="210"/>
  <c r="G13" i="210"/>
  <c r="E13" i="210"/>
  <c r="AQ12" i="210"/>
  <c r="AH12" i="210"/>
  <c r="V12" i="210"/>
  <c r="R12" i="210"/>
  <c r="J12" i="210"/>
  <c r="K12" i="210" s="1"/>
  <c r="I12" i="210"/>
  <c r="G12" i="210"/>
  <c r="E12" i="210"/>
  <c r="AH11" i="210"/>
  <c r="V11" i="210"/>
  <c r="K11" i="210"/>
  <c r="J11" i="210"/>
  <c r="I11" i="210"/>
  <c r="G11" i="210"/>
  <c r="E11" i="210"/>
  <c r="AQ11" i="210"/>
  <c r="AG35" i="210"/>
  <c r="Q35" i="210"/>
  <c r="AG8" i="210"/>
  <c r="S34" i="211" l="1"/>
  <c r="S33" i="211"/>
  <c r="T32" i="211"/>
  <c r="AI32" i="211" s="1"/>
  <c r="T31" i="211"/>
  <c r="AI31" i="211" s="1"/>
  <c r="T30" i="211"/>
  <c r="T29" i="211"/>
  <c r="AI29" i="211" s="1"/>
  <c r="T28" i="211"/>
  <c r="AI28" i="211" s="1"/>
  <c r="T27" i="211"/>
  <c r="T26" i="211"/>
  <c r="AI26" i="211" s="1"/>
  <c r="T25" i="211"/>
  <c r="AI25" i="211" s="1"/>
  <c r="T24" i="211"/>
  <c r="AI24" i="211" s="1"/>
  <c r="T23" i="211"/>
  <c r="T22" i="211"/>
  <c r="T21" i="211"/>
  <c r="AI21" i="211" s="1"/>
  <c r="T20" i="211"/>
  <c r="AI20" i="211" s="1"/>
  <c r="T19" i="211"/>
  <c r="AI19" i="211" s="1"/>
  <c r="T18" i="211"/>
  <c r="T17" i="211"/>
  <c r="AI17" i="211" s="1"/>
  <c r="T15" i="211"/>
  <c r="T16" i="211"/>
  <c r="AI16" i="211" s="1"/>
  <c r="AQ35" i="211"/>
  <c r="AH35" i="211"/>
  <c r="AI13" i="211"/>
  <c r="AI12" i="211"/>
  <c r="T28" i="210"/>
  <c r="T13" i="210"/>
  <c r="K14" i="210"/>
  <c r="I16" i="210"/>
  <c r="K18" i="210"/>
  <c r="I20" i="210"/>
  <c r="T21" i="210"/>
  <c r="K22" i="210"/>
  <c r="I24" i="210"/>
  <c r="T25" i="210"/>
  <c r="K26" i="210"/>
  <c r="I28" i="210"/>
  <c r="T29" i="210"/>
  <c r="K30" i="210"/>
  <c r="I32" i="210"/>
  <c r="K33" i="210"/>
  <c r="T18" i="210"/>
  <c r="T22" i="210"/>
  <c r="AI22" i="210" s="1"/>
  <c r="T26" i="210"/>
  <c r="T30" i="210"/>
  <c r="S33" i="210"/>
  <c r="K34" i="210"/>
  <c r="T12" i="210"/>
  <c r="AI18" i="210"/>
  <c r="T20" i="210"/>
  <c r="T14" i="210"/>
  <c r="AI14" i="210" s="1"/>
  <c r="T15" i="210"/>
  <c r="T19" i="210"/>
  <c r="AI19" i="210" s="1"/>
  <c r="AI21" i="210"/>
  <c r="T23" i="210"/>
  <c r="AI25" i="210"/>
  <c r="T27" i="210"/>
  <c r="AI27" i="210" s="1"/>
  <c r="AI29" i="210"/>
  <c r="T31" i="210"/>
  <c r="AI31" i="210" s="1"/>
  <c r="S34" i="210"/>
  <c r="T24" i="210"/>
  <c r="AI24" i="210" s="1"/>
  <c r="AI26" i="210"/>
  <c r="AI30" i="210"/>
  <c r="T32" i="210"/>
  <c r="AI32" i="210" s="1"/>
  <c r="T17" i="210"/>
  <c r="AI17" i="210" s="1"/>
  <c r="T16" i="210"/>
  <c r="AQ35" i="210"/>
  <c r="AI13" i="210"/>
  <c r="AI14" i="211"/>
  <c r="AI18" i="211"/>
  <c r="AI22" i="211"/>
  <c r="AI30" i="211"/>
  <c r="AI15" i="211"/>
  <c r="AI23" i="211"/>
  <c r="AI27" i="211"/>
  <c r="AG8" i="211"/>
  <c r="T33" i="211"/>
  <c r="AI33" i="211" s="1"/>
  <c r="T34" i="211"/>
  <c r="AI34" i="211" s="1"/>
  <c r="R11" i="211"/>
  <c r="AP35" i="211"/>
  <c r="S12" i="211"/>
  <c r="S13" i="211"/>
  <c r="S14" i="211"/>
  <c r="S15" i="211"/>
  <c r="S16" i="211"/>
  <c r="S17" i="211"/>
  <c r="S18" i="211"/>
  <c r="S19" i="211"/>
  <c r="S20" i="211"/>
  <c r="S21" i="211"/>
  <c r="S22" i="211"/>
  <c r="S23" i="211"/>
  <c r="S24" i="211"/>
  <c r="S25" i="211"/>
  <c r="S26" i="211"/>
  <c r="S27" i="211"/>
  <c r="S28" i="211"/>
  <c r="S29" i="211"/>
  <c r="S30" i="211"/>
  <c r="S31" i="211"/>
  <c r="S32" i="211"/>
  <c r="AP35" i="210"/>
  <c r="AH35" i="210"/>
  <c r="AI15" i="210"/>
  <c r="AI23" i="210"/>
  <c r="AI12" i="210"/>
  <c r="AI16" i="210"/>
  <c r="AI20" i="210"/>
  <c r="AI28" i="210"/>
  <c r="T33" i="210"/>
  <c r="AI33" i="210" s="1"/>
  <c r="T34" i="210"/>
  <c r="AI34" i="210" s="1"/>
  <c r="R11" i="210"/>
  <c r="S12" i="210"/>
  <c r="S13" i="210"/>
  <c r="S14" i="210"/>
  <c r="S15" i="210"/>
  <c r="S16" i="210"/>
  <c r="S17" i="210"/>
  <c r="S18" i="210"/>
  <c r="S19" i="210"/>
  <c r="S20" i="210"/>
  <c r="S21" i="210"/>
  <c r="S22" i="210"/>
  <c r="S23" i="210"/>
  <c r="S24" i="210"/>
  <c r="S25" i="210"/>
  <c r="S26" i="210"/>
  <c r="S27" i="210"/>
  <c r="S28" i="210"/>
  <c r="S29" i="210"/>
  <c r="S30" i="210"/>
  <c r="S31" i="210"/>
  <c r="S32" i="210"/>
  <c r="AP10" i="208"/>
  <c r="AG10" i="208"/>
  <c r="AH11" i="208" s="1"/>
  <c r="Q10" i="208"/>
  <c r="R35" i="211" l="1"/>
  <c r="T11" i="211"/>
  <c r="S11" i="211"/>
  <c r="S35" i="211" s="1"/>
  <c r="R35" i="210"/>
  <c r="T11" i="210"/>
  <c r="S11" i="210"/>
  <c r="S35" i="210" s="1"/>
  <c r="T35" i="211" l="1"/>
  <c r="AI35" i="211" s="1"/>
  <c r="AI11" i="211"/>
  <c r="T35" i="210"/>
  <c r="AI35" i="210" s="1"/>
  <c r="AI11" i="210"/>
  <c r="J14" i="209" l="1"/>
  <c r="AP10" i="209" l="1"/>
  <c r="AQ11" i="209" s="1"/>
  <c r="AG10" i="209"/>
  <c r="Q10" i="209"/>
  <c r="AR35" i="209"/>
  <c r="P35" i="209"/>
  <c r="AQ34" i="209"/>
  <c r="AH34" i="209"/>
  <c r="V34" i="209"/>
  <c r="R34" i="209"/>
  <c r="J34" i="209"/>
  <c r="K34" i="209" s="1"/>
  <c r="G34" i="209"/>
  <c r="E34" i="209"/>
  <c r="AQ33" i="209"/>
  <c r="AH33" i="209"/>
  <c r="V33" i="209"/>
  <c r="R33" i="209"/>
  <c r="J33" i="209"/>
  <c r="K33" i="209" s="1"/>
  <c r="G33" i="209"/>
  <c r="E33" i="209"/>
  <c r="AW32" i="209"/>
  <c r="AQ32" i="209"/>
  <c r="AH32" i="209"/>
  <c r="V32" i="209"/>
  <c r="R32" i="209"/>
  <c r="J32" i="209"/>
  <c r="K32" i="209" s="1"/>
  <c r="G32" i="209"/>
  <c r="E32" i="209"/>
  <c r="AQ31" i="209"/>
  <c r="AH31" i="209"/>
  <c r="V31" i="209"/>
  <c r="R31" i="209"/>
  <c r="J31" i="209"/>
  <c r="K31" i="209" s="1"/>
  <c r="G31" i="209"/>
  <c r="E31" i="209"/>
  <c r="AQ30" i="209"/>
  <c r="AH30" i="209"/>
  <c r="V30" i="209"/>
  <c r="R30" i="209"/>
  <c r="J30" i="209"/>
  <c r="K30" i="209" s="1"/>
  <c r="G30" i="209"/>
  <c r="E30" i="209"/>
  <c r="AQ29" i="209"/>
  <c r="AH29" i="209"/>
  <c r="V29" i="209"/>
  <c r="R29" i="209"/>
  <c r="J29" i="209"/>
  <c r="K29" i="209" s="1"/>
  <c r="G29" i="209"/>
  <c r="E29" i="209"/>
  <c r="AQ28" i="209"/>
  <c r="AH28" i="209"/>
  <c r="V28" i="209"/>
  <c r="R28" i="209"/>
  <c r="J28" i="209"/>
  <c r="K28" i="209" s="1"/>
  <c r="G28" i="209"/>
  <c r="E28" i="209"/>
  <c r="AQ27" i="209"/>
  <c r="AH27" i="209"/>
  <c r="V27" i="209"/>
  <c r="R27" i="209"/>
  <c r="J27" i="209"/>
  <c r="K27" i="209" s="1"/>
  <c r="G27" i="209"/>
  <c r="E27" i="209"/>
  <c r="AQ26" i="209"/>
  <c r="AH26" i="209"/>
  <c r="V26" i="209"/>
  <c r="R26" i="209"/>
  <c r="J26" i="209"/>
  <c r="K26" i="209" s="1"/>
  <c r="I26" i="209"/>
  <c r="G26" i="209"/>
  <c r="E26" i="209"/>
  <c r="AQ25" i="209"/>
  <c r="AH25" i="209"/>
  <c r="V25" i="209"/>
  <c r="R25" i="209"/>
  <c r="J25" i="209"/>
  <c r="K25" i="209" s="1"/>
  <c r="I25" i="209"/>
  <c r="G25" i="209"/>
  <c r="E25" i="209"/>
  <c r="AQ24" i="209"/>
  <c r="AH24" i="209"/>
  <c r="V24" i="209"/>
  <c r="R24" i="209"/>
  <c r="J24" i="209"/>
  <c r="K24" i="209" s="1"/>
  <c r="I24" i="209"/>
  <c r="G24" i="209"/>
  <c r="E24" i="209"/>
  <c r="AQ23" i="209"/>
  <c r="AH23" i="209"/>
  <c r="V23" i="209"/>
  <c r="R23" i="209"/>
  <c r="J23" i="209"/>
  <c r="K23" i="209" s="1"/>
  <c r="G23" i="209"/>
  <c r="E23" i="209"/>
  <c r="AQ22" i="209"/>
  <c r="AH22" i="209"/>
  <c r="V22" i="209"/>
  <c r="R22" i="209"/>
  <c r="T22" i="209" s="1"/>
  <c r="J22" i="209"/>
  <c r="K22" i="209" s="1"/>
  <c r="G22" i="209"/>
  <c r="E22" i="209"/>
  <c r="AQ21" i="209"/>
  <c r="AH21" i="209"/>
  <c r="V21" i="209"/>
  <c r="R21" i="209"/>
  <c r="T21" i="209" s="1"/>
  <c r="J21" i="209"/>
  <c r="K21" i="209" s="1"/>
  <c r="G21" i="209"/>
  <c r="E21" i="209"/>
  <c r="AQ20" i="209"/>
  <c r="AH20" i="209"/>
  <c r="V20" i="209"/>
  <c r="R20" i="209"/>
  <c r="T20" i="209" s="1"/>
  <c r="J20" i="209"/>
  <c r="K20" i="209" s="1"/>
  <c r="G20" i="209"/>
  <c r="E20" i="209"/>
  <c r="AQ19" i="209"/>
  <c r="AH19" i="209"/>
  <c r="AI19" i="209" s="1"/>
  <c r="V19" i="209"/>
  <c r="R19" i="209"/>
  <c r="T19" i="209" s="1"/>
  <c r="J19" i="209"/>
  <c r="K19" i="209" s="1"/>
  <c r="G19" i="209"/>
  <c r="E19" i="209"/>
  <c r="AQ18" i="209"/>
  <c r="AH18" i="209"/>
  <c r="V18" i="209"/>
  <c r="R18" i="209"/>
  <c r="S18" i="209" s="1"/>
  <c r="J18" i="209"/>
  <c r="K18" i="209" s="1"/>
  <c r="G18" i="209"/>
  <c r="E18" i="209"/>
  <c r="AQ17" i="209"/>
  <c r="AH17" i="209"/>
  <c r="V17" i="209"/>
  <c r="R17" i="209"/>
  <c r="T17" i="209" s="1"/>
  <c r="J17" i="209"/>
  <c r="K17" i="209" s="1"/>
  <c r="G17" i="209"/>
  <c r="E17" i="209"/>
  <c r="AQ16" i="209"/>
  <c r="AH16" i="209"/>
  <c r="V16" i="209"/>
  <c r="R16" i="209"/>
  <c r="S16" i="209" s="1"/>
  <c r="J16" i="209"/>
  <c r="K16" i="209" s="1"/>
  <c r="G16" i="209"/>
  <c r="E16" i="209"/>
  <c r="AQ15" i="209"/>
  <c r="AH15" i="209"/>
  <c r="V15" i="209"/>
  <c r="R15" i="209"/>
  <c r="T15" i="209" s="1"/>
  <c r="J15" i="209"/>
  <c r="K15" i="209" s="1"/>
  <c r="I15" i="209"/>
  <c r="G15" i="209"/>
  <c r="E15" i="209"/>
  <c r="AQ14" i="209"/>
  <c r="AH14" i="209"/>
  <c r="V14" i="209"/>
  <c r="R14" i="209"/>
  <c r="T14" i="209" s="1"/>
  <c r="K14" i="209"/>
  <c r="I14" i="209"/>
  <c r="G14" i="209"/>
  <c r="E14" i="209"/>
  <c r="AQ13" i="209"/>
  <c r="AH13" i="209"/>
  <c r="V13" i="209"/>
  <c r="R13" i="209"/>
  <c r="T13" i="209" s="1"/>
  <c r="J13" i="209"/>
  <c r="K13" i="209" s="1"/>
  <c r="I13" i="209"/>
  <c r="G13" i="209"/>
  <c r="E13" i="209"/>
  <c r="AQ12" i="209"/>
  <c r="AH12" i="209"/>
  <c r="V12" i="209"/>
  <c r="R12" i="209"/>
  <c r="T12" i="209" s="1"/>
  <c r="J12" i="209"/>
  <c r="K12" i="209" s="1"/>
  <c r="I12" i="209"/>
  <c r="G12" i="209"/>
  <c r="E12" i="209"/>
  <c r="AH11" i="209"/>
  <c r="V11" i="209"/>
  <c r="J11" i="209"/>
  <c r="K11" i="209" s="1"/>
  <c r="I11" i="209"/>
  <c r="G11" i="209"/>
  <c r="E11" i="209"/>
  <c r="AG35" i="209"/>
  <c r="R11" i="209"/>
  <c r="S34" i="209" l="1"/>
  <c r="S33" i="209"/>
  <c r="T32" i="209"/>
  <c r="AI32" i="209"/>
  <c r="T31" i="209"/>
  <c r="T30" i="209"/>
  <c r="AI31" i="209"/>
  <c r="AI30" i="209"/>
  <c r="T29" i="209"/>
  <c r="T28" i="209"/>
  <c r="AI29" i="209"/>
  <c r="T27" i="209"/>
  <c r="AI28" i="209"/>
  <c r="T26" i="209"/>
  <c r="AI26" i="209" s="1"/>
  <c r="AI27" i="209"/>
  <c r="T25" i="209"/>
  <c r="AI25" i="209"/>
  <c r="T24" i="209"/>
  <c r="I34" i="209"/>
  <c r="I33" i="209"/>
  <c r="I32" i="209"/>
  <c r="I31" i="209"/>
  <c r="I30" i="209"/>
  <c r="I29" i="209"/>
  <c r="I28" i="209"/>
  <c r="I27" i="209"/>
  <c r="S23" i="209"/>
  <c r="AI24" i="209"/>
  <c r="I23" i="209"/>
  <c r="AI22" i="209"/>
  <c r="AI21" i="209"/>
  <c r="AI20" i="209"/>
  <c r="AI17" i="209"/>
  <c r="I16" i="209"/>
  <c r="I17" i="209"/>
  <c r="I18" i="209"/>
  <c r="I19" i="209"/>
  <c r="I20" i="209"/>
  <c r="I21" i="209"/>
  <c r="I22" i="209"/>
  <c r="AI15" i="209"/>
  <c r="AI14" i="209"/>
  <c r="AI13" i="209"/>
  <c r="AI12" i="209"/>
  <c r="AQ35" i="209"/>
  <c r="AH35" i="209"/>
  <c r="R35" i="209"/>
  <c r="T11" i="209"/>
  <c r="S11" i="209"/>
  <c r="S12" i="209"/>
  <c r="S13" i="209"/>
  <c r="S14" i="209"/>
  <c r="S15" i="209"/>
  <c r="T16" i="209"/>
  <c r="AI16" i="209" s="1"/>
  <c r="T18" i="209"/>
  <c r="AI18" i="209" s="1"/>
  <c r="T23" i="209"/>
  <c r="AI23" i="209" s="1"/>
  <c r="AG8" i="209"/>
  <c r="T33" i="209"/>
  <c r="AI33" i="209" s="1"/>
  <c r="T34" i="209"/>
  <c r="AI34" i="209" s="1"/>
  <c r="AP35" i="209"/>
  <c r="S17" i="209"/>
  <c r="S19" i="209"/>
  <c r="S20" i="209"/>
  <c r="S21" i="209"/>
  <c r="S22" i="209"/>
  <c r="S24" i="209"/>
  <c r="S25" i="209"/>
  <c r="S26" i="209"/>
  <c r="S27" i="209"/>
  <c r="S28" i="209"/>
  <c r="S29" i="209"/>
  <c r="S30" i="209"/>
  <c r="S31" i="209"/>
  <c r="S32" i="209"/>
  <c r="Q35" i="209"/>
  <c r="S35" i="209" l="1"/>
  <c r="T35" i="209"/>
  <c r="AI35" i="209" s="1"/>
  <c r="AI11" i="209"/>
  <c r="AP10" i="207" l="1"/>
  <c r="AG10" i="207"/>
  <c r="Q10" i="207"/>
  <c r="AR35" i="208"/>
  <c r="P35" i="208"/>
  <c r="AQ34" i="208"/>
  <c r="AH34" i="208"/>
  <c r="V34" i="208"/>
  <c r="R34" i="208"/>
  <c r="J34" i="208"/>
  <c r="K34" i="208" s="1"/>
  <c r="G34" i="208"/>
  <c r="E34" i="208"/>
  <c r="AQ33" i="208"/>
  <c r="AH33" i="208"/>
  <c r="V33" i="208"/>
  <c r="R33" i="208"/>
  <c r="J33" i="208"/>
  <c r="I33" i="208" s="1"/>
  <c r="G33" i="208"/>
  <c r="E33" i="208"/>
  <c r="AW32" i="208"/>
  <c r="AQ32" i="208"/>
  <c r="AH32" i="208"/>
  <c r="V32" i="208"/>
  <c r="R32" i="208"/>
  <c r="J32" i="208"/>
  <c r="K32" i="208" s="1"/>
  <c r="G32" i="208"/>
  <c r="E32" i="208"/>
  <c r="AQ31" i="208"/>
  <c r="AH31" i="208"/>
  <c r="V31" i="208"/>
  <c r="R31" i="208"/>
  <c r="J31" i="208"/>
  <c r="K31" i="208" s="1"/>
  <c r="I31" i="208"/>
  <c r="G31" i="208"/>
  <c r="E31" i="208"/>
  <c r="AQ30" i="208"/>
  <c r="AH30" i="208"/>
  <c r="V30" i="208"/>
  <c r="R30" i="208"/>
  <c r="J30" i="208"/>
  <c r="K30" i="208" s="1"/>
  <c r="G30" i="208"/>
  <c r="E30" i="208"/>
  <c r="AQ29" i="208"/>
  <c r="AH29" i="208"/>
  <c r="V29" i="208"/>
  <c r="R29" i="208"/>
  <c r="J29" i="208"/>
  <c r="K29" i="208" s="1"/>
  <c r="G29" i="208"/>
  <c r="E29" i="208"/>
  <c r="AQ28" i="208"/>
  <c r="AH28" i="208"/>
  <c r="V28" i="208"/>
  <c r="R28" i="208"/>
  <c r="J28" i="208"/>
  <c r="K28" i="208" s="1"/>
  <c r="G28" i="208"/>
  <c r="E28" i="208"/>
  <c r="AQ27" i="208"/>
  <c r="AH27" i="208"/>
  <c r="V27" i="208"/>
  <c r="R27" i="208"/>
  <c r="J27" i="208"/>
  <c r="K27" i="208" s="1"/>
  <c r="G27" i="208"/>
  <c r="E27" i="208"/>
  <c r="AQ26" i="208"/>
  <c r="AH26" i="208"/>
  <c r="V26" i="208"/>
  <c r="R26" i="208"/>
  <c r="J26" i="208"/>
  <c r="K26" i="208" s="1"/>
  <c r="G26" i="208"/>
  <c r="E26" i="208"/>
  <c r="AQ25" i="208"/>
  <c r="AH25" i="208"/>
  <c r="V25" i="208"/>
  <c r="R25" i="208"/>
  <c r="J25" i="208"/>
  <c r="K25" i="208" s="1"/>
  <c r="G25" i="208"/>
  <c r="E25" i="208"/>
  <c r="AQ24" i="208"/>
  <c r="AH24" i="208"/>
  <c r="V24" i="208"/>
  <c r="R24" i="208"/>
  <c r="J24" i="208"/>
  <c r="I24" i="208" s="1"/>
  <c r="G24" i="208"/>
  <c r="E24" i="208"/>
  <c r="AQ23" i="208"/>
  <c r="AH23" i="208"/>
  <c r="V23" i="208"/>
  <c r="R23" i="208"/>
  <c r="J23" i="208"/>
  <c r="I23" i="208" s="1"/>
  <c r="G23" i="208"/>
  <c r="E23" i="208"/>
  <c r="AQ22" i="208"/>
  <c r="AH22" i="208"/>
  <c r="V22" i="208"/>
  <c r="R22" i="208"/>
  <c r="J22" i="208"/>
  <c r="K22" i="208" s="1"/>
  <c r="I22" i="208"/>
  <c r="G22" i="208"/>
  <c r="E22" i="208"/>
  <c r="AQ21" i="208"/>
  <c r="AH21" i="208"/>
  <c r="V21" i="208"/>
  <c r="R21" i="208"/>
  <c r="J21" i="208"/>
  <c r="K21" i="208" s="1"/>
  <c r="I21" i="208"/>
  <c r="G21" i="208"/>
  <c r="E21" i="208"/>
  <c r="AQ20" i="208"/>
  <c r="AH20" i="208"/>
  <c r="V20" i="208"/>
  <c r="R20" i="208"/>
  <c r="J20" i="208"/>
  <c r="I20" i="208" s="1"/>
  <c r="G20" i="208"/>
  <c r="E20" i="208"/>
  <c r="AQ19" i="208"/>
  <c r="AH19" i="208"/>
  <c r="V19" i="208"/>
  <c r="R19" i="208"/>
  <c r="J19" i="208"/>
  <c r="I19" i="208" s="1"/>
  <c r="G19" i="208"/>
  <c r="E19" i="208"/>
  <c r="AQ18" i="208"/>
  <c r="AH18" i="208"/>
  <c r="V18" i="208"/>
  <c r="R18" i="208"/>
  <c r="J18" i="208"/>
  <c r="K18" i="208" s="1"/>
  <c r="G18" i="208"/>
  <c r="E18" i="208"/>
  <c r="AQ17" i="208"/>
  <c r="AH17" i="208"/>
  <c r="V17" i="208"/>
  <c r="R17" i="208"/>
  <c r="J17" i="208"/>
  <c r="K17" i="208" s="1"/>
  <c r="G17" i="208"/>
  <c r="E17" i="208"/>
  <c r="AQ16" i="208"/>
  <c r="AH16" i="208"/>
  <c r="V16" i="208"/>
  <c r="R16" i="208"/>
  <c r="J16" i="208"/>
  <c r="I16" i="208" s="1"/>
  <c r="G16" i="208"/>
  <c r="E16" i="208"/>
  <c r="AQ15" i="208"/>
  <c r="AH15" i="208"/>
  <c r="V15" i="208"/>
  <c r="R15" i="208"/>
  <c r="J15" i="208"/>
  <c r="I15" i="208" s="1"/>
  <c r="G15" i="208"/>
  <c r="E15" i="208"/>
  <c r="AQ14" i="208"/>
  <c r="AH14" i="208"/>
  <c r="V14" i="208"/>
  <c r="R14" i="208"/>
  <c r="G14" i="208"/>
  <c r="E14" i="208"/>
  <c r="AQ13" i="208"/>
  <c r="AH13" i="208"/>
  <c r="V13" i="208"/>
  <c r="R13" i="208"/>
  <c r="J13" i="208"/>
  <c r="K13" i="208" s="1"/>
  <c r="G13" i="208"/>
  <c r="E13" i="208"/>
  <c r="AQ12" i="208"/>
  <c r="AH12" i="208"/>
  <c r="V12" i="208"/>
  <c r="R12" i="208"/>
  <c r="J12" i="208"/>
  <c r="I12" i="208" s="1"/>
  <c r="G12" i="208"/>
  <c r="E12" i="208"/>
  <c r="V11" i="208"/>
  <c r="J11" i="208"/>
  <c r="K11" i="208" s="1"/>
  <c r="G11" i="208"/>
  <c r="E11" i="208"/>
  <c r="AQ11" i="208"/>
  <c r="AG35" i="208"/>
  <c r="Q35" i="208"/>
  <c r="AG8" i="208"/>
  <c r="S32" i="208" l="1"/>
  <c r="I17" i="208"/>
  <c r="I18" i="208"/>
  <c r="I25" i="208"/>
  <c r="I26" i="208"/>
  <c r="I27" i="208"/>
  <c r="I29" i="208"/>
  <c r="S28" i="208"/>
  <c r="I28" i="208"/>
  <c r="I32" i="208"/>
  <c r="K15" i="208"/>
  <c r="J14" i="208"/>
  <c r="K14" i="208" s="1"/>
  <c r="T12" i="208"/>
  <c r="T15" i="208"/>
  <c r="AI15" i="208" s="1"/>
  <c r="T29" i="208"/>
  <c r="T30" i="208"/>
  <c r="AI30" i="208" s="1"/>
  <c r="S33" i="208"/>
  <c r="K23" i="208"/>
  <c r="T24" i="208"/>
  <c r="AI24" i="208" s="1"/>
  <c r="T25" i="208"/>
  <c r="AI25" i="208" s="1"/>
  <c r="T26" i="208"/>
  <c r="AI26" i="208" s="1"/>
  <c r="S30" i="208"/>
  <c r="T13" i="208"/>
  <c r="T14" i="208"/>
  <c r="AI14" i="208" s="1"/>
  <c r="I11" i="208"/>
  <c r="I13" i="208"/>
  <c r="K19" i="208"/>
  <c r="T23" i="208"/>
  <c r="AI23" i="208" s="1"/>
  <c r="T27" i="208"/>
  <c r="AI27" i="208" s="1"/>
  <c r="T28" i="208"/>
  <c r="AI28" i="208" s="1"/>
  <c r="I30" i="208"/>
  <c r="T31" i="208"/>
  <c r="AI31" i="208" s="1"/>
  <c r="T32" i="208"/>
  <c r="AI32" i="208" s="1"/>
  <c r="K33" i="208"/>
  <c r="S34" i="208"/>
  <c r="T22" i="208"/>
  <c r="AI22" i="208" s="1"/>
  <c r="T21" i="208"/>
  <c r="AI21" i="208" s="1"/>
  <c r="T20" i="208"/>
  <c r="T19" i="208"/>
  <c r="AI19" i="208" s="1"/>
  <c r="T18" i="208"/>
  <c r="AI18" i="208" s="1"/>
  <c r="T16" i="208"/>
  <c r="T17" i="208"/>
  <c r="AI17" i="208" s="1"/>
  <c r="I34" i="208"/>
  <c r="K16" i="208"/>
  <c r="K20" i="208"/>
  <c r="K24" i="208"/>
  <c r="AI29" i="208"/>
  <c r="K12" i="208"/>
  <c r="S27" i="208"/>
  <c r="S29" i="208"/>
  <c r="S31" i="208"/>
  <c r="AQ35" i="208"/>
  <c r="AH35" i="208"/>
  <c r="AI12" i="208"/>
  <c r="AI16" i="208"/>
  <c r="AI13" i="208"/>
  <c r="AI20" i="208"/>
  <c r="T33" i="208"/>
  <c r="AI33" i="208" s="1"/>
  <c r="T34" i="208"/>
  <c r="AI34" i="208" s="1"/>
  <c r="R11" i="208"/>
  <c r="AP35" i="208"/>
  <c r="S12" i="208"/>
  <c r="S13" i="208"/>
  <c r="S14" i="208"/>
  <c r="S15" i="208"/>
  <c r="S16" i="208"/>
  <c r="S17" i="208"/>
  <c r="S18" i="208"/>
  <c r="S19" i="208"/>
  <c r="S20" i="208"/>
  <c r="S21" i="208"/>
  <c r="S22" i="208"/>
  <c r="S23" i="208"/>
  <c r="S24" i="208"/>
  <c r="S25" i="208"/>
  <c r="S26" i="208"/>
  <c r="I14" i="208" l="1"/>
  <c r="R35" i="208"/>
  <c r="T11" i="208"/>
  <c r="S11" i="208"/>
  <c r="S35" i="208" s="1"/>
  <c r="T35" i="208" l="1"/>
  <c r="AI35" i="208" s="1"/>
  <c r="AI11" i="208"/>
  <c r="AP10" i="206" l="1"/>
  <c r="AG10" i="206"/>
  <c r="Q10" i="206"/>
  <c r="AR35" i="207" l="1"/>
  <c r="P35" i="207"/>
  <c r="AQ34" i="207"/>
  <c r="AH34" i="207"/>
  <c r="V34" i="207"/>
  <c r="R34" i="207"/>
  <c r="J34" i="207"/>
  <c r="I34" i="207" s="1"/>
  <c r="G34" i="207"/>
  <c r="E34" i="207"/>
  <c r="AQ33" i="207"/>
  <c r="AH33" i="207"/>
  <c r="V33" i="207"/>
  <c r="R33" i="207"/>
  <c r="J33" i="207"/>
  <c r="I33" i="207" s="1"/>
  <c r="G33" i="207"/>
  <c r="E33" i="207"/>
  <c r="AW32" i="207"/>
  <c r="AQ32" i="207"/>
  <c r="AH32" i="207"/>
  <c r="V32" i="207"/>
  <c r="R32" i="207"/>
  <c r="J32" i="207"/>
  <c r="K32" i="207" s="1"/>
  <c r="I32" i="207"/>
  <c r="G32" i="207"/>
  <c r="E32" i="207"/>
  <c r="AQ31" i="207"/>
  <c r="AH31" i="207"/>
  <c r="V31" i="207"/>
  <c r="R31" i="207"/>
  <c r="J31" i="207"/>
  <c r="K31" i="207" s="1"/>
  <c r="I31" i="207"/>
  <c r="G31" i="207"/>
  <c r="E31" i="207"/>
  <c r="AQ30" i="207"/>
  <c r="AH30" i="207"/>
  <c r="V30" i="207"/>
  <c r="R30" i="207"/>
  <c r="J30" i="207"/>
  <c r="I30" i="207" s="1"/>
  <c r="G30" i="207"/>
  <c r="E30" i="207"/>
  <c r="AQ29" i="207"/>
  <c r="AH29" i="207"/>
  <c r="V29" i="207"/>
  <c r="R29" i="207"/>
  <c r="J29" i="207"/>
  <c r="K29" i="207" s="1"/>
  <c r="G29" i="207"/>
  <c r="E29" i="207"/>
  <c r="AQ28" i="207"/>
  <c r="AH28" i="207"/>
  <c r="V28" i="207"/>
  <c r="R28" i="207"/>
  <c r="J28" i="207"/>
  <c r="K28" i="207" s="1"/>
  <c r="G28" i="207"/>
  <c r="E28" i="207"/>
  <c r="AQ27" i="207"/>
  <c r="AH27" i="207"/>
  <c r="V27" i="207"/>
  <c r="R27" i="207"/>
  <c r="J27" i="207"/>
  <c r="K27" i="207" s="1"/>
  <c r="I27" i="207"/>
  <c r="G27" i="207"/>
  <c r="E27" i="207"/>
  <c r="AQ26" i="207"/>
  <c r="AH26" i="207"/>
  <c r="V26" i="207"/>
  <c r="R26" i="207"/>
  <c r="J26" i="207"/>
  <c r="I26" i="207" s="1"/>
  <c r="G26" i="207"/>
  <c r="E26" i="207"/>
  <c r="AQ25" i="207"/>
  <c r="AH25" i="207"/>
  <c r="V25" i="207"/>
  <c r="R25" i="207"/>
  <c r="J25" i="207"/>
  <c r="K25" i="207" s="1"/>
  <c r="I25" i="207"/>
  <c r="G25" i="207"/>
  <c r="E25" i="207"/>
  <c r="AQ24" i="207"/>
  <c r="AH24" i="207"/>
  <c r="V24" i="207"/>
  <c r="R24" i="207"/>
  <c r="J24" i="207"/>
  <c r="K24" i="207" s="1"/>
  <c r="I24" i="207"/>
  <c r="G24" i="207"/>
  <c r="E24" i="207"/>
  <c r="AQ23" i="207"/>
  <c r="AH23" i="207"/>
  <c r="V23" i="207"/>
  <c r="R23" i="207"/>
  <c r="J23" i="207"/>
  <c r="K23" i="207" s="1"/>
  <c r="I23" i="207"/>
  <c r="G23" i="207"/>
  <c r="E23" i="207"/>
  <c r="AQ22" i="207"/>
  <c r="AH22" i="207"/>
  <c r="V22" i="207"/>
  <c r="R22" i="207"/>
  <c r="J22" i="207"/>
  <c r="I22" i="207" s="1"/>
  <c r="G22" i="207"/>
  <c r="E22" i="207"/>
  <c r="AQ21" i="207"/>
  <c r="AH21" i="207"/>
  <c r="V21" i="207"/>
  <c r="R21" i="207"/>
  <c r="J21" i="207"/>
  <c r="K21" i="207" s="1"/>
  <c r="G21" i="207"/>
  <c r="E21" i="207"/>
  <c r="AQ20" i="207"/>
  <c r="AH20" i="207"/>
  <c r="V20" i="207"/>
  <c r="R20" i="207"/>
  <c r="J20" i="207"/>
  <c r="K20" i="207" s="1"/>
  <c r="G20" i="207"/>
  <c r="E20" i="207"/>
  <c r="AQ19" i="207"/>
  <c r="AH19" i="207"/>
  <c r="V19" i="207"/>
  <c r="R19" i="207"/>
  <c r="J19" i="207"/>
  <c r="K19" i="207" s="1"/>
  <c r="G19" i="207"/>
  <c r="E19" i="207"/>
  <c r="AQ18" i="207"/>
  <c r="AH18" i="207"/>
  <c r="V18" i="207"/>
  <c r="R18" i="207"/>
  <c r="J18" i="207"/>
  <c r="I18" i="207" s="1"/>
  <c r="G18" i="207"/>
  <c r="E18" i="207"/>
  <c r="AQ17" i="207"/>
  <c r="AH17" i="207"/>
  <c r="V17" i="207"/>
  <c r="R17" i="207"/>
  <c r="J17" i="207"/>
  <c r="K17" i="207" s="1"/>
  <c r="G17" i="207"/>
  <c r="E17" i="207"/>
  <c r="AQ16" i="207"/>
  <c r="AH16" i="207"/>
  <c r="V16" i="207"/>
  <c r="R16" i="207"/>
  <c r="J16" i="207"/>
  <c r="K16" i="207" s="1"/>
  <c r="G16" i="207"/>
  <c r="E16" i="207"/>
  <c r="AQ15" i="207"/>
  <c r="AH15" i="207"/>
  <c r="V15" i="207"/>
  <c r="R15" i="207"/>
  <c r="J15" i="207"/>
  <c r="K15" i="207" s="1"/>
  <c r="G15" i="207"/>
  <c r="E15" i="207"/>
  <c r="AQ14" i="207"/>
  <c r="AH14" i="207"/>
  <c r="V14" i="207"/>
  <c r="R14" i="207"/>
  <c r="J14" i="207"/>
  <c r="I14" i="207" s="1"/>
  <c r="G14" i="207"/>
  <c r="E14" i="207"/>
  <c r="AQ13" i="207"/>
  <c r="AH13" i="207"/>
  <c r="V13" i="207"/>
  <c r="R13" i="207"/>
  <c r="J13" i="207"/>
  <c r="K13" i="207" s="1"/>
  <c r="G13" i="207"/>
  <c r="E13" i="207"/>
  <c r="AQ12" i="207"/>
  <c r="AH12" i="207"/>
  <c r="V12" i="207"/>
  <c r="R12" i="207"/>
  <c r="J12" i="207"/>
  <c r="K12" i="207" s="1"/>
  <c r="G12" i="207"/>
  <c r="E12" i="207"/>
  <c r="AH11" i="207"/>
  <c r="V11" i="207"/>
  <c r="J11" i="207"/>
  <c r="K11" i="207" s="1"/>
  <c r="G11" i="207"/>
  <c r="E11" i="207"/>
  <c r="AQ11" i="207"/>
  <c r="AG35" i="207"/>
  <c r="Q35" i="207"/>
  <c r="I15" i="207" l="1"/>
  <c r="I16" i="207"/>
  <c r="I17" i="207"/>
  <c r="I28" i="207"/>
  <c r="I29" i="207"/>
  <c r="I12" i="207"/>
  <c r="I13" i="207"/>
  <c r="I11" i="207"/>
  <c r="I19" i="207"/>
  <c r="I20" i="207"/>
  <c r="I21" i="207"/>
  <c r="T13" i="207"/>
  <c r="K18" i="207"/>
  <c r="K22" i="207"/>
  <c r="T25" i="207"/>
  <c r="AI25" i="207" s="1"/>
  <c r="K26" i="207"/>
  <c r="T29" i="207"/>
  <c r="K30" i="207"/>
  <c r="K33" i="207"/>
  <c r="T12" i="207"/>
  <c r="AI12" i="207" s="1"/>
  <c r="T24" i="207"/>
  <c r="AI24" i="207" s="1"/>
  <c r="T28" i="207"/>
  <c r="AI28" i="207" s="1"/>
  <c r="T32" i="207"/>
  <c r="AI32" i="207" s="1"/>
  <c r="T14" i="207"/>
  <c r="AI14" i="207" s="1"/>
  <c r="T26" i="207"/>
  <c r="AI26" i="207" s="1"/>
  <c r="T30" i="207"/>
  <c r="S33" i="207"/>
  <c r="K34" i="207"/>
  <c r="K14" i="207"/>
  <c r="T27" i="207"/>
  <c r="AI27" i="207" s="1"/>
  <c r="AI29" i="207"/>
  <c r="T31" i="207"/>
  <c r="S34" i="207"/>
  <c r="T23" i="207"/>
  <c r="AI23" i="207" s="1"/>
  <c r="T22" i="207"/>
  <c r="AI22" i="207" s="1"/>
  <c r="T21" i="207"/>
  <c r="AI21" i="207" s="1"/>
  <c r="T20" i="207"/>
  <c r="AI20" i="207" s="1"/>
  <c r="T19" i="207"/>
  <c r="AI19" i="207" s="1"/>
  <c r="T18" i="207"/>
  <c r="AI18" i="207" s="1"/>
  <c r="T17" i="207"/>
  <c r="AI17" i="207" s="1"/>
  <c r="T15" i="207"/>
  <c r="AI15" i="207" s="1"/>
  <c r="T16" i="207"/>
  <c r="AI16" i="207" s="1"/>
  <c r="AQ35" i="207"/>
  <c r="AH35" i="207"/>
  <c r="AI13" i="207"/>
  <c r="AI30" i="207"/>
  <c r="AI31" i="207"/>
  <c r="S28" i="207"/>
  <c r="AG8" i="207"/>
  <c r="T33" i="207"/>
  <c r="AI33" i="207" s="1"/>
  <c r="T34" i="207"/>
  <c r="AI34" i="207" s="1"/>
  <c r="AP35" i="207"/>
  <c r="R11" i="207"/>
  <c r="S12" i="207"/>
  <c r="S13" i="207"/>
  <c r="S14" i="207"/>
  <c r="S15" i="207"/>
  <c r="S16" i="207"/>
  <c r="S17" i="207"/>
  <c r="S18" i="207"/>
  <c r="S19" i="207"/>
  <c r="S20" i="207"/>
  <c r="S21" i="207"/>
  <c r="S22" i="207"/>
  <c r="S23" i="207"/>
  <c r="S24" i="207"/>
  <c r="S27" i="207"/>
  <c r="S29" i="207"/>
  <c r="S30" i="207"/>
  <c r="S31" i="207"/>
  <c r="S32" i="207"/>
  <c r="S25" i="207"/>
  <c r="S26" i="207"/>
  <c r="R35" i="207" l="1"/>
  <c r="T11" i="207"/>
  <c r="S11" i="207"/>
  <c r="S35" i="207" s="1"/>
  <c r="T35" i="207" l="1"/>
  <c r="AI35" i="207" s="1"/>
  <c r="AI11" i="207"/>
  <c r="AP10" i="205" l="1"/>
  <c r="AG10" i="205"/>
  <c r="Q10" i="205"/>
  <c r="AR35" i="206" l="1"/>
  <c r="P35" i="206"/>
  <c r="AQ34" i="206"/>
  <c r="AH34" i="206"/>
  <c r="V34" i="206"/>
  <c r="R34" i="206"/>
  <c r="J34" i="206"/>
  <c r="I34" i="206" s="1"/>
  <c r="G34" i="206"/>
  <c r="E34" i="206"/>
  <c r="AQ33" i="206"/>
  <c r="AH33" i="206"/>
  <c r="V33" i="206"/>
  <c r="R33" i="206"/>
  <c r="J33" i="206"/>
  <c r="I33" i="206" s="1"/>
  <c r="G33" i="206"/>
  <c r="E33" i="206"/>
  <c r="AW32" i="206"/>
  <c r="AQ32" i="206"/>
  <c r="AH32" i="206"/>
  <c r="V32" i="206"/>
  <c r="R32" i="206"/>
  <c r="J32" i="206"/>
  <c r="I32" i="206" s="1"/>
  <c r="G32" i="206"/>
  <c r="E32" i="206"/>
  <c r="AQ31" i="206"/>
  <c r="AH31" i="206"/>
  <c r="V31" i="206"/>
  <c r="R31" i="206"/>
  <c r="J31" i="206"/>
  <c r="I31" i="206" s="1"/>
  <c r="G31" i="206"/>
  <c r="E31" i="206"/>
  <c r="AQ30" i="206"/>
  <c r="AH30" i="206"/>
  <c r="V30" i="206"/>
  <c r="R30" i="206"/>
  <c r="J30" i="206"/>
  <c r="I30" i="206" s="1"/>
  <c r="G30" i="206"/>
  <c r="E30" i="206"/>
  <c r="AQ29" i="206"/>
  <c r="AH29" i="206"/>
  <c r="V29" i="206"/>
  <c r="R29" i="206"/>
  <c r="J29" i="206"/>
  <c r="I29" i="206" s="1"/>
  <c r="G29" i="206"/>
  <c r="E29" i="206"/>
  <c r="AQ28" i="206"/>
  <c r="AH28" i="206"/>
  <c r="V28" i="206"/>
  <c r="R28" i="206"/>
  <c r="J28" i="206"/>
  <c r="I28" i="206" s="1"/>
  <c r="G28" i="206"/>
  <c r="E28" i="206"/>
  <c r="AQ27" i="206"/>
  <c r="AH27" i="206"/>
  <c r="V27" i="206"/>
  <c r="R27" i="206"/>
  <c r="J27" i="206"/>
  <c r="I27" i="206" s="1"/>
  <c r="G27" i="206"/>
  <c r="E27" i="206"/>
  <c r="AQ26" i="206"/>
  <c r="AH26" i="206"/>
  <c r="V26" i="206"/>
  <c r="R26" i="206"/>
  <c r="J26" i="206"/>
  <c r="I26" i="206" s="1"/>
  <c r="G26" i="206"/>
  <c r="E26" i="206"/>
  <c r="AQ25" i="206"/>
  <c r="AH25" i="206"/>
  <c r="V25" i="206"/>
  <c r="R25" i="206"/>
  <c r="J25" i="206"/>
  <c r="I25" i="206" s="1"/>
  <c r="G25" i="206"/>
  <c r="E25" i="206"/>
  <c r="AQ24" i="206"/>
  <c r="AH24" i="206"/>
  <c r="V24" i="206"/>
  <c r="R24" i="206"/>
  <c r="J24" i="206"/>
  <c r="I24" i="206" s="1"/>
  <c r="G24" i="206"/>
  <c r="E24" i="206"/>
  <c r="AQ23" i="206"/>
  <c r="AH23" i="206"/>
  <c r="V23" i="206"/>
  <c r="R23" i="206"/>
  <c r="J23" i="206"/>
  <c r="I23" i="206" s="1"/>
  <c r="G23" i="206"/>
  <c r="E23" i="206"/>
  <c r="AQ22" i="206"/>
  <c r="AH22" i="206"/>
  <c r="V22" i="206"/>
  <c r="R22" i="206"/>
  <c r="J22" i="206"/>
  <c r="I22" i="206" s="1"/>
  <c r="G22" i="206"/>
  <c r="E22" i="206"/>
  <c r="AQ21" i="206"/>
  <c r="AH21" i="206"/>
  <c r="V21" i="206"/>
  <c r="R21" i="206"/>
  <c r="J21" i="206"/>
  <c r="I21" i="206" s="1"/>
  <c r="G21" i="206"/>
  <c r="E21" i="206"/>
  <c r="AQ20" i="206"/>
  <c r="AH20" i="206"/>
  <c r="V20" i="206"/>
  <c r="R20" i="206"/>
  <c r="J20" i="206"/>
  <c r="I20" i="206" s="1"/>
  <c r="G20" i="206"/>
  <c r="E20" i="206"/>
  <c r="AQ19" i="206"/>
  <c r="AH19" i="206"/>
  <c r="V19" i="206"/>
  <c r="R19" i="206"/>
  <c r="J19" i="206"/>
  <c r="I19" i="206" s="1"/>
  <c r="G19" i="206"/>
  <c r="E19" i="206"/>
  <c r="AQ18" i="206"/>
  <c r="AH18" i="206"/>
  <c r="V18" i="206"/>
  <c r="R18" i="206"/>
  <c r="J18" i="206"/>
  <c r="I18" i="206" s="1"/>
  <c r="G18" i="206"/>
  <c r="E18" i="206"/>
  <c r="AQ17" i="206"/>
  <c r="AH17" i="206"/>
  <c r="V17" i="206"/>
  <c r="R17" i="206"/>
  <c r="J17" i="206"/>
  <c r="I17" i="206" s="1"/>
  <c r="G17" i="206"/>
  <c r="E17" i="206"/>
  <c r="AQ16" i="206"/>
  <c r="AH16" i="206"/>
  <c r="V16" i="206"/>
  <c r="R16" i="206"/>
  <c r="J16" i="206"/>
  <c r="I16" i="206" s="1"/>
  <c r="G16" i="206"/>
  <c r="E16" i="206"/>
  <c r="AQ15" i="206"/>
  <c r="AH15" i="206"/>
  <c r="V15" i="206"/>
  <c r="R15" i="206"/>
  <c r="J15" i="206"/>
  <c r="I15" i="206" s="1"/>
  <c r="G15" i="206"/>
  <c r="E15" i="206"/>
  <c r="AQ14" i="206"/>
  <c r="AH14" i="206"/>
  <c r="V14" i="206"/>
  <c r="R14" i="206"/>
  <c r="G14" i="206"/>
  <c r="E14" i="206"/>
  <c r="AQ13" i="206"/>
  <c r="AH13" i="206"/>
  <c r="V13" i="206"/>
  <c r="R13" i="206"/>
  <c r="J13" i="206"/>
  <c r="I13" i="206" s="1"/>
  <c r="G13" i="206"/>
  <c r="E13" i="206"/>
  <c r="AQ12" i="206"/>
  <c r="AH12" i="206"/>
  <c r="V12" i="206"/>
  <c r="R12" i="206"/>
  <c r="J12" i="206"/>
  <c r="I12" i="206" s="1"/>
  <c r="G12" i="206"/>
  <c r="E12" i="206"/>
  <c r="AH11" i="206"/>
  <c r="V11" i="206"/>
  <c r="J11" i="206"/>
  <c r="I11" i="206" s="1"/>
  <c r="G11" i="206"/>
  <c r="E11" i="206"/>
  <c r="AQ11" i="206"/>
  <c r="AG35" i="206"/>
  <c r="R11" i="206"/>
  <c r="J14" i="206" l="1"/>
  <c r="I14" i="206" s="1"/>
  <c r="K32" i="206"/>
  <c r="S33" i="206"/>
  <c r="AQ35" i="206"/>
  <c r="T12" i="206"/>
  <c r="AI12" i="206" s="1"/>
  <c r="T18" i="206"/>
  <c r="AI18" i="206" s="1"/>
  <c r="K11" i="206"/>
  <c r="T33" i="206"/>
  <c r="AI33" i="206" s="1"/>
  <c r="S34" i="206"/>
  <c r="K12" i="206"/>
  <c r="K13" i="206"/>
  <c r="K14" i="206"/>
  <c r="K15" i="206"/>
  <c r="K16" i="206"/>
  <c r="K17" i="206"/>
  <c r="K18" i="206"/>
  <c r="K19" i="206"/>
  <c r="K20" i="206"/>
  <c r="K21" i="206"/>
  <c r="K22" i="206"/>
  <c r="K23" i="206"/>
  <c r="K24" i="206"/>
  <c r="K25" i="206"/>
  <c r="K26" i="206"/>
  <c r="K27" i="206"/>
  <c r="K28" i="206"/>
  <c r="K29" i="206"/>
  <c r="K30" i="206"/>
  <c r="K31" i="206"/>
  <c r="T34" i="206"/>
  <c r="AI34" i="206" s="1"/>
  <c r="T13" i="206"/>
  <c r="AI13" i="206" s="1"/>
  <c r="T14" i="206"/>
  <c r="AI14" i="206" s="1"/>
  <c r="T15" i="206"/>
  <c r="AI15" i="206" s="1"/>
  <c r="T16" i="206"/>
  <c r="AI16" i="206" s="1"/>
  <c r="T17" i="206"/>
  <c r="AI17" i="206" s="1"/>
  <c r="T19" i="206"/>
  <c r="AI19" i="206" s="1"/>
  <c r="T20" i="206"/>
  <c r="AI20" i="206" s="1"/>
  <c r="T21" i="206"/>
  <c r="AI21" i="206" s="1"/>
  <c r="T22" i="206"/>
  <c r="AI22" i="206" s="1"/>
  <c r="T23" i="206"/>
  <c r="AI23" i="206" s="1"/>
  <c r="T24" i="206"/>
  <c r="AI24" i="206" s="1"/>
  <c r="T25" i="206"/>
  <c r="AI25" i="206" s="1"/>
  <c r="T26" i="206"/>
  <c r="AI26" i="206" s="1"/>
  <c r="T27" i="206"/>
  <c r="AI27" i="206" s="1"/>
  <c r="T28" i="206"/>
  <c r="AI28" i="206" s="1"/>
  <c r="T29" i="206"/>
  <c r="AI29" i="206" s="1"/>
  <c r="T30" i="206"/>
  <c r="AI30" i="206" s="1"/>
  <c r="T31" i="206"/>
  <c r="AI31" i="206" s="1"/>
  <c r="T32" i="206"/>
  <c r="AI32" i="206" s="1"/>
  <c r="AH35" i="206"/>
  <c r="AG8" i="206"/>
  <c r="R35" i="206"/>
  <c r="T11" i="206"/>
  <c r="S11" i="206"/>
  <c r="K33" i="206"/>
  <c r="K34" i="206"/>
  <c r="AP35" i="206"/>
  <c r="S12" i="206"/>
  <c r="S13" i="206"/>
  <c r="S14" i="206"/>
  <c r="S15" i="206"/>
  <c r="S16" i="206"/>
  <c r="S17" i="206"/>
  <c r="S18" i="206"/>
  <c r="S19" i="206"/>
  <c r="S20" i="206"/>
  <c r="S21" i="206"/>
  <c r="S22" i="206"/>
  <c r="S23" i="206"/>
  <c r="S24" i="206"/>
  <c r="S25" i="206"/>
  <c r="S26" i="206"/>
  <c r="S27" i="206"/>
  <c r="S28" i="206"/>
  <c r="S29" i="206"/>
  <c r="S30" i="206"/>
  <c r="S31" i="206"/>
  <c r="S32" i="206"/>
  <c r="Q35" i="206"/>
  <c r="S35" i="206" l="1"/>
  <c r="T35" i="206"/>
  <c r="AI35" i="206" s="1"/>
  <c r="AI11" i="206"/>
  <c r="AP10" i="204" l="1"/>
  <c r="AG10" i="204"/>
  <c r="Q10" i="204"/>
  <c r="AR35" i="205" l="1"/>
  <c r="P35" i="205"/>
  <c r="AQ34" i="205"/>
  <c r="AH34" i="205"/>
  <c r="V34" i="205"/>
  <c r="R34" i="205"/>
  <c r="J34" i="205"/>
  <c r="K34" i="205" s="1"/>
  <c r="G34" i="205"/>
  <c r="E34" i="205"/>
  <c r="AQ33" i="205"/>
  <c r="AH33" i="205"/>
  <c r="V33" i="205"/>
  <c r="R33" i="205"/>
  <c r="J33" i="205"/>
  <c r="K33" i="205" s="1"/>
  <c r="G33" i="205"/>
  <c r="E33" i="205"/>
  <c r="AW32" i="205"/>
  <c r="AQ32" i="205"/>
  <c r="AH32" i="205"/>
  <c r="V32" i="205"/>
  <c r="R32" i="205"/>
  <c r="J32" i="205"/>
  <c r="I32" i="205" s="1"/>
  <c r="G32" i="205"/>
  <c r="E32" i="205"/>
  <c r="AQ31" i="205"/>
  <c r="AH31" i="205"/>
  <c r="V31" i="205"/>
  <c r="R31" i="205"/>
  <c r="J31" i="205"/>
  <c r="I31" i="205" s="1"/>
  <c r="G31" i="205"/>
  <c r="E31" i="205"/>
  <c r="AQ30" i="205"/>
  <c r="AH30" i="205"/>
  <c r="V30" i="205"/>
  <c r="R30" i="205"/>
  <c r="J30" i="205"/>
  <c r="I30" i="205" s="1"/>
  <c r="G30" i="205"/>
  <c r="E30" i="205"/>
  <c r="AQ29" i="205"/>
  <c r="AH29" i="205"/>
  <c r="V29" i="205"/>
  <c r="R29" i="205"/>
  <c r="J29" i="205"/>
  <c r="I29" i="205" s="1"/>
  <c r="G29" i="205"/>
  <c r="E29" i="205"/>
  <c r="AQ28" i="205"/>
  <c r="AH28" i="205"/>
  <c r="V28" i="205"/>
  <c r="R28" i="205"/>
  <c r="J28" i="205"/>
  <c r="I28" i="205" s="1"/>
  <c r="G28" i="205"/>
  <c r="E28" i="205"/>
  <c r="AQ27" i="205"/>
  <c r="AH27" i="205"/>
  <c r="V27" i="205"/>
  <c r="R27" i="205"/>
  <c r="J27" i="205"/>
  <c r="I27" i="205" s="1"/>
  <c r="G27" i="205"/>
  <c r="E27" i="205"/>
  <c r="AQ26" i="205"/>
  <c r="AH26" i="205"/>
  <c r="V26" i="205"/>
  <c r="R26" i="205"/>
  <c r="J26" i="205"/>
  <c r="I26" i="205" s="1"/>
  <c r="G26" i="205"/>
  <c r="E26" i="205"/>
  <c r="AQ25" i="205"/>
  <c r="AH25" i="205"/>
  <c r="V25" i="205"/>
  <c r="R25" i="205"/>
  <c r="J25" i="205"/>
  <c r="I25" i="205" s="1"/>
  <c r="G25" i="205"/>
  <c r="E25" i="205"/>
  <c r="AQ24" i="205"/>
  <c r="AH24" i="205"/>
  <c r="V24" i="205"/>
  <c r="R24" i="205"/>
  <c r="J24" i="205"/>
  <c r="I24" i="205" s="1"/>
  <c r="G24" i="205"/>
  <c r="E24" i="205"/>
  <c r="AQ23" i="205"/>
  <c r="AH23" i="205"/>
  <c r="V23" i="205"/>
  <c r="R23" i="205"/>
  <c r="J23" i="205"/>
  <c r="I23" i="205" s="1"/>
  <c r="G23" i="205"/>
  <c r="E23" i="205"/>
  <c r="AQ22" i="205"/>
  <c r="AH22" i="205"/>
  <c r="V22" i="205"/>
  <c r="R22" i="205"/>
  <c r="J22" i="205"/>
  <c r="I22" i="205" s="1"/>
  <c r="G22" i="205"/>
  <c r="E22" i="205"/>
  <c r="AQ21" i="205"/>
  <c r="AH21" i="205"/>
  <c r="V21" i="205"/>
  <c r="R21" i="205"/>
  <c r="J21" i="205"/>
  <c r="I21" i="205" s="1"/>
  <c r="G21" i="205"/>
  <c r="E21" i="205"/>
  <c r="AQ20" i="205"/>
  <c r="AH20" i="205"/>
  <c r="V20" i="205"/>
  <c r="R20" i="205"/>
  <c r="J20" i="205"/>
  <c r="I20" i="205" s="1"/>
  <c r="G20" i="205"/>
  <c r="E20" i="205"/>
  <c r="AQ19" i="205"/>
  <c r="AH19" i="205"/>
  <c r="V19" i="205"/>
  <c r="R19" i="205"/>
  <c r="J19" i="205"/>
  <c r="I19" i="205" s="1"/>
  <c r="G19" i="205"/>
  <c r="E19" i="205"/>
  <c r="AQ18" i="205"/>
  <c r="AH18" i="205"/>
  <c r="V18" i="205"/>
  <c r="R18" i="205"/>
  <c r="J18" i="205"/>
  <c r="I18" i="205" s="1"/>
  <c r="G18" i="205"/>
  <c r="E18" i="205"/>
  <c r="AQ17" i="205"/>
  <c r="AH17" i="205"/>
  <c r="V17" i="205"/>
  <c r="R17" i="205"/>
  <c r="J17" i="205"/>
  <c r="I17" i="205" s="1"/>
  <c r="G17" i="205"/>
  <c r="E17" i="205"/>
  <c r="AQ16" i="205"/>
  <c r="AH16" i="205"/>
  <c r="V16" i="205"/>
  <c r="R16" i="205"/>
  <c r="J16" i="205"/>
  <c r="I16" i="205" s="1"/>
  <c r="G16" i="205"/>
  <c r="E16" i="205"/>
  <c r="AQ15" i="205"/>
  <c r="AH15" i="205"/>
  <c r="V15" i="205"/>
  <c r="R15" i="205"/>
  <c r="J15" i="205"/>
  <c r="I15" i="205" s="1"/>
  <c r="G15" i="205"/>
  <c r="E15" i="205"/>
  <c r="AQ14" i="205"/>
  <c r="AH14" i="205"/>
  <c r="V14" i="205"/>
  <c r="R14" i="205"/>
  <c r="G14" i="205"/>
  <c r="E14" i="205"/>
  <c r="AQ13" i="205"/>
  <c r="AH13" i="205"/>
  <c r="V13" i="205"/>
  <c r="R13" i="205"/>
  <c r="J13" i="205"/>
  <c r="I13" i="205" s="1"/>
  <c r="G13" i="205"/>
  <c r="E13" i="205"/>
  <c r="AQ12" i="205"/>
  <c r="AH12" i="205"/>
  <c r="V12" i="205"/>
  <c r="R12" i="205"/>
  <c r="J12" i="205"/>
  <c r="I12" i="205" s="1"/>
  <c r="G12" i="205"/>
  <c r="E12" i="205"/>
  <c r="AH11" i="205"/>
  <c r="V11" i="205"/>
  <c r="J11" i="205"/>
  <c r="I11" i="205" s="1"/>
  <c r="G11" i="205"/>
  <c r="E11" i="205"/>
  <c r="AQ11" i="205"/>
  <c r="AG35" i="205"/>
  <c r="Q35" i="205"/>
  <c r="J14" i="205" l="1"/>
  <c r="I14" i="205" s="1"/>
  <c r="T15" i="205"/>
  <c r="T19" i="205"/>
  <c r="AI19" i="205" s="1"/>
  <c r="S23" i="205"/>
  <c r="S27" i="205"/>
  <c r="S31" i="205"/>
  <c r="T14" i="205"/>
  <c r="T18" i="205"/>
  <c r="T22" i="205"/>
  <c r="S26" i="205"/>
  <c r="S30" i="205"/>
  <c r="T13" i="205"/>
  <c r="T17" i="205"/>
  <c r="AI17" i="205" s="1"/>
  <c r="T21" i="205"/>
  <c r="S25" i="205"/>
  <c r="S29" i="205"/>
  <c r="T34" i="205"/>
  <c r="AI34" i="205" s="1"/>
  <c r="T12" i="205"/>
  <c r="AI12" i="205" s="1"/>
  <c r="T16" i="205"/>
  <c r="AI16" i="205" s="1"/>
  <c r="T20" i="205"/>
  <c r="S24" i="205"/>
  <c r="S28" i="205"/>
  <c r="S32" i="205"/>
  <c r="T33" i="205"/>
  <c r="T32" i="205"/>
  <c r="AI32" i="205" s="1"/>
  <c r="K24" i="205"/>
  <c r="T26" i="205"/>
  <c r="AI26" i="205" s="1"/>
  <c r="T28" i="205"/>
  <c r="AI28" i="205" s="1"/>
  <c r="I34" i="205"/>
  <c r="T30" i="205"/>
  <c r="AI30" i="205" s="1"/>
  <c r="AQ35" i="205"/>
  <c r="T24" i="205"/>
  <c r="T27" i="205"/>
  <c r="AI27" i="205" s="1"/>
  <c r="T29" i="205"/>
  <c r="AI29" i="205" s="1"/>
  <c r="T31" i="205"/>
  <c r="AI31" i="205" s="1"/>
  <c r="AI33" i="205"/>
  <c r="AH35" i="205"/>
  <c r="K12" i="205"/>
  <c r="K13" i="205"/>
  <c r="K14" i="205"/>
  <c r="K15" i="205"/>
  <c r="K16" i="205"/>
  <c r="K17" i="205"/>
  <c r="K18" i="205"/>
  <c r="K19" i="205"/>
  <c r="K20" i="205"/>
  <c r="K21" i="205"/>
  <c r="K22" i="205"/>
  <c r="K23" i="205"/>
  <c r="T25" i="205"/>
  <c r="AI25" i="205" s="1"/>
  <c r="K27" i="205"/>
  <c r="K29" i="205"/>
  <c r="K31" i="205"/>
  <c r="I33" i="205"/>
  <c r="S33" i="205"/>
  <c r="AI24" i="205"/>
  <c r="K11" i="205"/>
  <c r="T23" i="205"/>
  <c r="AI23" i="205" s="1"/>
  <c r="K25" i="205"/>
  <c r="K28" i="205"/>
  <c r="K30" i="205"/>
  <c r="K32" i="205"/>
  <c r="S34" i="205"/>
  <c r="AG8" i="205"/>
  <c r="K26" i="205"/>
  <c r="AI14" i="205"/>
  <c r="AI15" i="205"/>
  <c r="AI18" i="205"/>
  <c r="AI20" i="205"/>
  <c r="AI21" i="205"/>
  <c r="AI22" i="205"/>
  <c r="AI13" i="205"/>
  <c r="AP35" i="205"/>
  <c r="R11" i="205"/>
  <c r="S12" i="205"/>
  <c r="S13" i="205"/>
  <c r="S14" i="205"/>
  <c r="S15" i="205"/>
  <c r="S16" i="205"/>
  <c r="S17" i="205"/>
  <c r="S18" i="205"/>
  <c r="S19" i="205"/>
  <c r="S20" i="205"/>
  <c r="S21" i="205"/>
  <c r="S22" i="205"/>
  <c r="R35" i="205" l="1"/>
  <c r="T11" i="205"/>
  <c r="S11" i="205"/>
  <c r="S35" i="205" s="1"/>
  <c r="T35" i="205" l="1"/>
  <c r="AI35" i="205" s="1"/>
  <c r="AI11" i="205"/>
  <c r="AG10" i="203" l="1"/>
  <c r="AP10" i="203"/>
  <c r="Q10" i="203"/>
  <c r="AR35" i="204"/>
  <c r="AP35" i="204"/>
  <c r="AG35" i="204"/>
  <c r="Q35" i="204"/>
  <c r="P35" i="204"/>
  <c r="AQ34" i="204"/>
  <c r="AH34" i="204"/>
  <c r="V34" i="204"/>
  <c r="R34" i="204"/>
  <c r="J34" i="204"/>
  <c r="K34" i="204" s="1"/>
  <c r="G34" i="204"/>
  <c r="E34" i="204"/>
  <c r="AQ33" i="204"/>
  <c r="AH33" i="204"/>
  <c r="V33" i="204"/>
  <c r="R33" i="204"/>
  <c r="J33" i="204"/>
  <c r="K33" i="204" s="1"/>
  <c r="G33" i="204"/>
  <c r="E33" i="204"/>
  <c r="AW32" i="204"/>
  <c r="AQ32" i="204"/>
  <c r="AH32" i="204"/>
  <c r="V32" i="204"/>
  <c r="R32" i="204"/>
  <c r="J32" i="204"/>
  <c r="K32" i="204" s="1"/>
  <c r="I32" i="204"/>
  <c r="G32" i="204"/>
  <c r="E32" i="204"/>
  <c r="AQ31" i="204"/>
  <c r="AH31" i="204"/>
  <c r="V31" i="204"/>
  <c r="R31" i="204"/>
  <c r="J31" i="204"/>
  <c r="K31" i="204" s="1"/>
  <c r="I31" i="204"/>
  <c r="G31" i="204"/>
  <c r="E31" i="204"/>
  <c r="AQ30" i="204"/>
  <c r="AH30" i="204"/>
  <c r="V30" i="204"/>
  <c r="R30" i="204"/>
  <c r="J30" i="204"/>
  <c r="K30" i="204" s="1"/>
  <c r="G30" i="204"/>
  <c r="E30" i="204"/>
  <c r="AQ29" i="204"/>
  <c r="AH29" i="204"/>
  <c r="V29" i="204"/>
  <c r="R29" i="204"/>
  <c r="J29" i="204"/>
  <c r="K29" i="204" s="1"/>
  <c r="G29" i="204"/>
  <c r="E29" i="204"/>
  <c r="AQ28" i="204"/>
  <c r="AH28" i="204"/>
  <c r="V28" i="204"/>
  <c r="R28" i="204"/>
  <c r="J28" i="204"/>
  <c r="K28" i="204" s="1"/>
  <c r="G28" i="204"/>
  <c r="E28" i="204"/>
  <c r="AQ27" i="204"/>
  <c r="AH27" i="204"/>
  <c r="V27" i="204"/>
  <c r="R27" i="204"/>
  <c r="J27" i="204"/>
  <c r="K27" i="204" s="1"/>
  <c r="G27" i="204"/>
  <c r="E27" i="204"/>
  <c r="AQ26" i="204"/>
  <c r="AH26" i="204"/>
  <c r="V26" i="204"/>
  <c r="R26" i="204"/>
  <c r="J26" i="204"/>
  <c r="K26" i="204" s="1"/>
  <c r="G26" i="204"/>
  <c r="E26" i="204"/>
  <c r="AQ25" i="204"/>
  <c r="AH25" i="204"/>
  <c r="V25" i="204"/>
  <c r="R25" i="204"/>
  <c r="J25" i="204"/>
  <c r="K25" i="204" s="1"/>
  <c r="G25" i="204"/>
  <c r="E25" i="204"/>
  <c r="AQ24" i="204"/>
  <c r="AH24" i="204"/>
  <c r="V24" i="204"/>
  <c r="R24" i="204"/>
  <c r="J24" i="204"/>
  <c r="K24" i="204" s="1"/>
  <c r="G24" i="204"/>
  <c r="E24" i="204"/>
  <c r="AQ23" i="204"/>
  <c r="AH23" i="204"/>
  <c r="V23" i="204"/>
  <c r="R23" i="204"/>
  <c r="J23" i="204"/>
  <c r="K23" i="204" s="1"/>
  <c r="G23" i="204"/>
  <c r="E23" i="204"/>
  <c r="AQ22" i="204"/>
  <c r="AH22" i="204"/>
  <c r="V22" i="204"/>
  <c r="R22" i="204"/>
  <c r="J22" i="204"/>
  <c r="K22" i="204" s="1"/>
  <c r="G22" i="204"/>
  <c r="E22" i="204"/>
  <c r="AQ21" i="204"/>
  <c r="AH21" i="204"/>
  <c r="V21" i="204"/>
  <c r="R21" i="204"/>
  <c r="J21" i="204"/>
  <c r="K21" i="204" s="1"/>
  <c r="G21" i="204"/>
  <c r="E21" i="204"/>
  <c r="AQ20" i="204"/>
  <c r="AH20" i="204"/>
  <c r="V20" i="204"/>
  <c r="R20" i="204"/>
  <c r="J20" i="204"/>
  <c r="K20" i="204" s="1"/>
  <c r="G20" i="204"/>
  <c r="E20" i="204"/>
  <c r="AQ19" i="204"/>
  <c r="AH19" i="204"/>
  <c r="V19" i="204"/>
  <c r="R19" i="204"/>
  <c r="J19" i="204"/>
  <c r="K19" i="204" s="1"/>
  <c r="G19" i="204"/>
  <c r="E19" i="204"/>
  <c r="AQ18" i="204"/>
  <c r="AH18" i="204"/>
  <c r="V18" i="204"/>
  <c r="R18" i="204"/>
  <c r="J18" i="204"/>
  <c r="K18" i="204" s="1"/>
  <c r="G18" i="204"/>
  <c r="E18" i="204"/>
  <c r="AQ17" i="204"/>
  <c r="AH17" i="204"/>
  <c r="V17" i="204"/>
  <c r="R17" i="204"/>
  <c r="J17" i="204"/>
  <c r="K17" i="204" s="1"/>
  <c r="G17" i="204"/>
  <c r="E17" i="204"/>
  <c r="AQ16" i="204"/>
  <c r="AH16" i="204"/>
  <c r="V16" i="204"/>
  <c r="R16" i="204"/>
  <c r="J16" i="204"/>
  <c r="K16" i="204" s="1"/>
  <c r="G16" i="204"/>
  <c r="E16" i="204"/>
  <c r="AQ15" i="204"/>
  <c r="AH15" i="204"/>
  <c r="V15" i="204"/>
  <c r="R15" i="204"/>
  <c r="J15" i="204"/>
  <c r="K15" i="204" s="1"/>
  <c r="G15" i="204"/>
  <c r="E15" i="204"/>
  <c r="AQ14" i="204"/>
  <c r="AH14" i="204"/>
  <c r="V14" i="204"/>
  <c r="R14" i="204"/>
  <c r="G14" i="204"/>
  <c r="E14" i="204"/>
  <c r="AQ13" i="204"/>
  <c r="AH13" i="204"/>
  <c r="V13" i="204"/>
  <c r="R13" i="204"/>
  <c r="J13" i="204"/>
  <c r="K13" i="204" s="1"/>
  <c r="G13" i="204"/>
  <c r="E13" i="204"/>
  <c r="AQ12" i="204"/>
  <c r="AH12" i="204"/>
  <c r="V12" i="204"/>
  <c r="R12" i="204"/>
  <c r="J12" i="204"/>
  <c r="K12" i="204" s="1"/>
  <c r="G12" i="204"/>
  <c r="E12" i="204"/>
  <c r="AQ11" i="204"/>
  <c r="AH11" i="204"/>
  <c r="V11" i="204"/>
  <c r="R11" i="204"/>
  <c r="J11" i="204"/>
  <c r="K11" i="204" s="1"/>
  <c r="G11" i="204"/>
  <c r="E11" i="204"/>
  <c r="AG8" i="204"/>
  <c r="I34" i="204" l="1"/>
  <c r="J14" i="204"/>
  <c r="I14" i="204" s="1"/>
  <c r="I15" i="204"/>
  <c r="I16" i="204"/>
  <c r="I17" i="204"/>
  <c r="I23" i="204"/>
  <c r="I24" i="204"/>
  <c r="I25" i="204"/>
  <c r="I19" i="204"/>
  <c r="I20" i="204"/>
  <c r="I21" i="204"/>
  <c r="I11" i="204"/>
  <c r="I12" i="204"/>
  <c r="I13" i="204"/>
  <c r="I27" i="204"/>
  <c r="I28" i="204"/>
  <c r="I29" i="204"/>
  <c r="T16" i="204"/>
  <c r="AI16" i="204" s="1"/>
  <c r="T24" i="204"/>
  <c r="AI24" i="204" s="1"/>
  <c r="T28" i="204"/>
  <c r="AI28" i="204" s="1"/>
  <c r="T32" i="204"/>
  <c r="AI32" i="204" s="1"/>
  <c r="T13" i="204"/>
  <c r="AI13" i="204" s="1"/>
  <c r="T14" i="204"/>
  <c r="AI14" i="204" s="1"/>
  <c r="T15" i="204"/>
  <c r="AI15" i="204" s="1"/>
  <c r="I18" i="204"/>
  <c r="T19" i="204"/>
  <c r="AI19" i="204" s="1"/>
  <c r="I22" i="204"/>
  <c r="T23" i="204"/>
  <c r="AI23" i="204" s="1"/>
  <c r="I26" i="204"/>
  <c r="T27" i="204"/>
  <c r="AI27" i="204" s="1"/>
  <c r="I30" i="204"/>
  <c r="T31" i="204"/>
  <c r="AI31" i="204" s="1"/>
  <c r="I33" i="204"/>
  <c r="S34" i="204"/>
  <c r="T12" i="204"/>
  <c r="AI12" i="204" s="1"/>
  <c r="T21" i="204"/>
  <c r="AI21" i="204" s="1"/>
  <c r="T25" i="204"/>
  <c r="AI25" i="204" s="1"/>
  <c r="T29" i="204"/>
  <c r="AI29" i="204" s="1"/>
  <c r="T20" i="204"/>
  <c r="AI20" i="204" s="1"/>
  <c r="T17" i="204"/>
  <c r="AI17" i="204" s="1"/>
  <c r="T18" i="204"/>
  <c r="AI18" i="204" s="1"/>
  <c r="T22" i="204"/>
  <c r="AI22" i="204" s="1"/>
  <c r="T26" i="204"/>
  <c r="AI26" i="204" s="1"/>
  <c r="T30" i="204"/>
  <c r="AI30" i="204" s="1"/>
  <c r="S33" i="204"/>
  <c r="AQ35" i="204"/>
  <c r="AH35" i="204"/>
  <c r="R35" i="204"/>
  <c r="T33" i="204"/>
  <c r="AI33" i="204" s="1"/>
  <c r="T34" i="204"/>
  <c r="AI34" i="204" s="1"/>
  <c r="S11" i="204"/>
  <c r="S12" i="204"/>
  <c r="S13" i="204"/>
  <c r="S14" i="204"/>
  <c r="S15" i="204"/>
  <c r="S16" i="204"/>
  <c r="S17" i="204"/>
  <c r="S18" i="204"/>
  <c r="S19" i="204"/>
  <c r="S20" i="204"/>
  <c r="S21" i="204"/>
  <c r="S22" i="204"/>
  <c r="S23" i="204"/>
  <c r="S24" i="204"/>
  <c r="S25" i="204"/>
  <c r="S26" i="204"/>
  <c r="S27" i="204"/>
  <c r="S28" i="204"/>
  <c r="S29" i="204"/>
  <c r="S30" i="204"/>
  <c r="S31" i="204"/>
  <c r="S32" i="204"/>
  <c r="T11" i="204"/>
  <c r="AI11" i="204" s="1"/>
  <c r="K14" i="204" l="1"/>
  <c r="S35" i="204"/>
  <c r="T35" i="204"/>
  <c r="AI35" i="204" s="1"/>
  <c r="AG10" i="201" l="1"/>
  <c r="AP10" i="201"/>
  <c r="AQ33" i="202" l="1"/>
  <c r="AQ34" i="202"/>
  <c r="Q10" i="201" l="1"/>
  <c r="AR35" i="203" l="1"/>
  <c r="AP35" i="203"/>
  <c r="AG35" i="203"/>
  <c r="Q35" i="203"/>
  <c r="P35" i="203"/>
  <c r="AQ34" i="203"/>
  <c r="AH34" i="203"/>
  <c r="V34" i="203"/>
  <c r="R34" i="203"/>
  <c r="J34" i="203"/>
  <c r="I34" i="203" s="1"/>
  <c r="G34" i="203"/>
  <c r="E34" i="203"/>
  <c r="AQ33" i="203"/>
  <c r="AH33" i="203"/>
  <c r="V33" i="203"/>
  <c r="R33" i="203"/>
  <c r="J33" i="203"/>
  <c r="I33" i="203" s="1"/>
  <c r="G33" i="203"/>
  <c r="E33" i="203"/>
  <c r="AW32" i="203"/>
  <c r="AQ32" i="203"/>
  <c r="AH32" i="203"/>
  <c r="V32" i="203"/>
  <c r="R32" i="203"/>
  <c r="J32" i="203"/>
  <c r="I32" i="203" s="1"/>
  <c r="G32" i="203"/>
  <c r="E32" i="203"/>
  <c r="AQ31" i="203"/>
  <c r="AH31" i="203"/>
  <c r="V31" i="203"/>
  <c r="R31" i="203"/>
  <c r="J31" i="203"/>
  <c r="K31" i="203" s="1"/>
  <c r="G31" i="203"/>
  <c r="E31" i="203"/>
  <c r="AQ30" i="203"/>
  <c r="AH30" i="203"/>
  <c r="V30" i="203"/>
  <c r="R30" i="203"/>
  <c r="J30" i="203"/>
  <c r="K30" i="203" s="1"/>
  <c r="I30" i="203"/>
  <c r="G30" i="203"/>
  <c r="E30" i="203"/>
  <c r="AQ29" i="203"/>
  <c r="AH29" i="203"/>
  <c r="V29" i="203"/>
  <c r="R29" i="203"/>
  <c r="S29" i="203" s="1"/>
  <c r="J29" i="203"/>
  <c r="K29" i="203" s="1"/>
  <c r="G29" i="203"/>
  <c r="E29" i="203"/>
  <c r="AQ28" i="203"/>
  <c r="AH28" i="203"/>
  <c r="V28" i="203"/>
  <c r="R28" i="203"/>
  <c r="J28" i="203"/>
  <c r="K28" i="203" s="1"/>
  <c r="G28" i="203"/>
  <c r="E28" i="203"/>
  <c r="AQ27" i="203"/>
  <c r="AH27" i="203"/>
  <c r="V27" i="203"/>
  <c r="R27" i="203"/>
  <c r="J27" i="203"/>
  <c r="K27" i="203" s="1"/>
  <c r="G27" i="203"/>
  <c r="E27" i="203"/>
  <c r="AQ26" i="203"/>
  <c r="AH26" i="203"/>
  <c r="V26" i="203"/>
  <c r="R26" i="203"/>
  <c r="K26" i="203"/>
  <c r="J26" i="203"/>
  <c r="I26" i="203" s="1"/>
  <c r="G26" i="203"/>
  <c r="E26" i="203"/>
  <c r="AQ25" i="203"/>
  <c r="AH25" i="203"/>
  <c r="V25" i="203"/>
  <c r="R25" i="203"/>
  <c r="J25" i="203"/>
  <c r="K25" i="203" s="1"/>
  <c r="G25" i="203"/>
  <c r="E25" i="203"/>
  <c r="AQ24" i="203"/>
  <c r="AH24" i="203"/>
  <c r="V24" i="203"/>
  <c r="R24" i="203"/>
  <c r="J24" i="203"/>
  <c r="K24" i="203" s="1"/>
  <c r="G24" i="203"/>
  <c r="E24" i="203"/>
  <c r="AQ23" i="203"/>
  <c r="AH23" i="203"/>
  <c r="V23" i="203"/>
  <c r="R23" i="203"/>
  <c r="K23" i="203"/>
  <c r="J23" i="203"/>
  <c r="I23" i="203" s="1"/>
  <c r="G23" i="203"/>
  <c r="E23" i="203"/>
  <c r="AQ22" i="203"/>
  <c r="AH22" i="203"/>
  <c r="V22" i="203"/>
  <c r="R22" i="203"/>
  <c r="J22" i="203"/>
  <c r="I22" i="203" s="1"/>
  <c r="G22" i="203"/>
  <c r="E22" i="203"/>
  <c r="AQ21" i="203"/>
  <c r="AH21" i="203"/>
  <c r="V21" i="203"/>
  <c r="R21" i="203"/>
  <c r="J21" i="203"/>
  <c r="K21" i="203" s="1"/>
  <c r="G21" i="203"/>
  <c r="E21" i="203"/>
  <c r="AQ20" i="203"/>
  <c r="AH20" i="203"/>
  <c r="V20" i="203"/>
  <c r="R20" i="203"/>
  <c r="J20" i="203"/>
  <c r="K20" i="203" s="1"/>
  <c r="G20" i="203"/>
  <c r="E20" i="203"/>
  <c r="AQ19" i="203"/>
  <c r="AH19" i="203"/>
  <c r="V19" i="203"/>
  <c r="R19" i="203"/>
  <c r="K19" i="203"/>
  <c r="J19" i="203"/>
  <c r="I19" i="203" s="1"/>
  <c r="G19" i="203"/>
  <c r="E19" i="203"/>
  <c r="AQ18" i="203"/>
  <c r="AH18" i="203"/>
  <c r="V18" i="203"/>
  <c r="R18" i="203"/>
  <c r="K18" i="203"/>
  <c r="J18" i="203"/>
  <c r="I18" i="203" s="1"/>
  <c r="G18" i="203"/>
  <c r="E18" i="203"/>
  <c r="AQ17" i="203"/>
  <c r="AH17" i="203"/>
  <c r="V17" i="203"/>
  <c r="R17" i="203"/>
  <c r="J17" i="203"/>
  <c r="K17" i="203" s="1"/>
  <c r="G17" i="203"/>
  <c r="E17" i="203"/>
  <c r="AQ16" i="203"/>
  <c r="AH16" i="203"/>
  <c r="V16" i="203"/>
  <c r="R16" i="203"/>
  <c r="J16" i="203"/>
  <c r="K16" i="203" s="1"/>
  <c r="G16" i="203"/>
  <c r="E16" i="203"/>
  <c r="AQ15" i="203"/>
  <c r="AH15" i="203"/>
  <c r="V15" i="203"/>
  <c r="R15" i="203"/>
  <c r="J15" i="203"/>
  <c r="I15" i="203" s="1"/>
  <c r="G15" i="203"/>
  <c r="E15" i="203"/>
  <c r="AQ14" i="203"/>
  <c r="AH14" i="203"/>
  <c r="V14" i="203"/>
  <c r="R14" i="203"/>
  <c r="G14" i="203"/>
  <c r="E14" i="203"/>
  <c r="AQ13" i="203"/>
  <c r="AH13" i="203"/>
  <c r="V13" i="203"/>
  <c r="R13" i="203"/>
  <c r="J13" i="203"/>
  <c r="K13" i="203" s="1"/>
  <c r="G13" i="203"/>
  <c r="E13" i="203"/>
  <c r="AQ12" i="203"/>
  <c r="AH12" i="203"/>
  <c r="V12" i="203"/>
  <c r="R12" i="203"/>
  <c r="J12" i="203"/>
  <c r="I12" i="203" s="1"/>
  <c r="G12" i="203"/>
  <c r="E12" i="203"/>
  <c r="AQ11" i="203"/>
  <c r="AH11" i="203"/>
  <c r="V11" i="203"/>
  <c r="R11" i="203"/>
  <c r="J11" i="203"/>
  <c r="I11" i="203" s="1"/>
  <c r="G11" i="203"/>
  <c r="E11" i="203"/>
  <c r="AG8" i="203"/>
  <c r="K11" i="203" l="1"/>
  <c r="K15" i="203"/>
  <c r="K22" i="203"/>
  <c r="T24" i="203"/>
  <c r="I17" i="203"/>
  <c r="I21" i="203"/>
  <c r="AI24" i="203"/>
  <c r="I25" i="203"/>
  <c r="T28" i="203"/>
  <c r="AI28" i="203" s="1"/>
  <c r="T31" i="203"/>
  <c r="AI31" i="203" s="1"/>
  <c r="T12" i="203"/>
  <c r="T13" i="203"/>
  <c r="AI13" i="203" s="1"/>
  <c r="I28" i="203"/>
  <c r="T30" i="203"/>
  <c r="AI30" i="203" s="1"/>
  <c r="S31" i="203"/>
  <c r="K32" i="203"/>
  <c r="T25" i="203"/>
  <c r="T27" i="203"/>
  <c r="AI27" i="203" s="1"/>
  <c r="T32" i="203"/>
  <c r="AI32" i="203" s="1"/>
  <c r="S33" i="203"/>
  <c r="S34" i="203"/>
  <c r="I13" i="203"/>
  <c r="T14" i="203"/>
  <c r="AI14" i="203" s="1"/>
  <c r="T26" i="203"/>
  <c r="AI26" i="203" s="1"/>
  <c r="S27" i="203"/>
  <c r="T29" i="203"/>
  <c r="T33" i="203"/>
  <c r="AI33" i="203" s="1"/>
  <c r="T34" i="203"/>
  <c r="AI34" i="203" s="1"/>
  <c r="T23" i="203"/>
  <c r="T22" i="203"/>
  <c r="T21" i="203"/>
  <c r="T20" i="203"/>
  <c r="AI20" i="203" s="1"/>
  <c r="T19" i="203"/>
  <c r="AI19" i="203" s="1"/>
  <c r="T18" i="203"/>
  <c r="AI18" i="203" s="1"/>
  <c r="T17" i="203"/>
  <c r="T16" i="203"/>
  <c r="AI16" i="203" s="1"/>
  <c r="T15" i="203"/>
  <c r="AI15" i="203" s="1"/>
  <c r="K12" i="203"/>
  <c r="J14" i="203"/>
  <c r="AI29" i="203"/>
  <c r="I16" i="203"/>
  <c r="I20" i="203"/>
  <c r="AI23" i="203"/>
  <c r="I24" i="203"/>
  <c r="I27" i="203"/>
  <c r="I29" i="203"/>
  <c r="I31" i="203"/>
  <c r="S26" i="203"/>
  <c r="S28" i="203"/>
  <c r="S30" i="203"/>
  <c r="S32" i="203"/>
  <c r="AH35" i="203"/>
  <c r="AQ35" i="203"/>
  <c r="R35" i="203"/>
  <c r="AI12" i="203"/>
  <c r="AI17" i="203"/>
  <c r="AI21" i="203"/>
  <c r="AI25" i="203"/>
  <c r="AI22" i="203"/>
  <c r="K33" i="203"/>
  <c r="K34" i="203"/>
  <c r="S11" i="203"/>
  <c r="S12" i="203"/>
  <c r="S13" i="203"/>
  <c r="S14" i="203"/>
  <c r="S15" i="203"/>
  <c r="S16" i="203"/>
  <c r="S17" i="203"/>
  <c r="S18" i="203"/>
  <c r="S19" i="203"/>
  <c r="S20" i="203"/>
  <c r="S21" i="203"/>
  <c r="S22" i="203"/>
  <c r="S23" i="203"/>
  <c r="S24" i="203"/>
  <c r="S25" i="203"/>
  <c r="T11" i="203"/>
  <c r="T35" i="203" l="1"/>
  <c r="AI35" i="203" s="1"/>
  <c r="I14" i="203"/>
  <c r="K14" i="203"/>
  <c r="S35" i="203"/>
  <c r="AI11" i="203"/>
  <c r="AP10" i="202" l="1"/>
  <c r="AQ11" i="202" s="1"/>
  <c r="AG10" i="202"/>
  <c r="AG35" i="202" s="1"/>
  <c r="Q10" i="202"/>
  <c r="Q35" i="202" s="1"/>
  <c r="AR35" i="202"/>
  <c r="P35" i="202"/>
  <c r="AH34" i="202"/>
  <c r="V34" i="202"/>
  <c r="R34" i="202"/>
  <c r="J34" i="202"/>
  <c r="K34" i="202" s="1"/>
  <c r="G34" i="202"/>
  <c r="E34" i="202"/>
  <c r="AH33" i="202"/>
  <c r="V33" i="202"/>
  <c r="R33" i="202"/>
  <c r="J33" i="202"/>
  <c r="K33" i="202" s="1"/>
  <c r="G33" i="202"/>
  <c r="E33" i="202"/>
  <c r="AW32" i="202"/>
  <c r="AQ32" i="202"/>
  <c r="AH32" i="202"/>
  <c r="V32" i="202"/>
  <c r="R32" i="202"/>
  <c r="J32" i="202"/>
  <c r="K32" i="202" s="1"/>
  <c r="G32" i="202"/>
  <c r="E32" i="202"/>
  <c r="AQ31" i="202"/>
  <c r="AH31" i="202"/>
  <c r="V31" i="202"/>
  <c r="R31" i="202"/>
  <c r="J31" i="202"/>
  <c r="K31" i="202" s="1"/>
  <c r="G31" i="202"/>
  <c r="E31" i="202"/>
  <c r="AQ30" i="202"/>
  <c r="AH30" i="202"/>
  <c r="V30" i="202"/>
  <c r="R30" i="202"/>
  <c r="J30" i="202"/>
  <c r="K30" i="202" s="1"/>
  <c r="G30" i="202"/>
  <c r="E30" i="202"/>
  <c r="AQ29" i="202"/>
  <c r="AH29" i="202"/>
  <c r="V29" i="202"/>
  <c r="R29" i="202"/>
  <c r="J29" i="202"/>
  <c r="I29" i="202" s="1"/>
  <c r="G29" i="202"/>
  <c r="E29" i="202"/>
  <c r="AQ28" i="202"/>
  <c r="AH28" i="202"/>
  <c r="V28" i="202"/>
  <c r="R28" i="202"/>
  <c r="J28" i="202"/>
  <c r="I28" i="202" s="1"/>
  <c r="G28" i="202"/>
  <c r="E28" i="202"/>
  <c r="AQ27" i="202"/>
  <c r="AH27" i="202"/>
  <c r="V27" i="202"/>
  <c r="R27" i="202"/>
  <c r="J27" i="202"/>
  <c r="K27" i="202" s="1"/>
  <c r="G27" i="202"/>
  <c r="E27" i="202"/>
  <c r="AQ26" i="202"/>
  <c r="AH26" i="202"/>
  <c r="V26" i="202"/>
  <c r="R26" i="202"/>
  <c r="J26" i="202"/>
  <c r="K26" i="202" s="1"/>
  <c r="I26" i="202"/>
  <c r="G26" i="202"/>
  <c r="E26" i="202"/>
  <c r="AQ25" i="202"/>
  <c r="AH25" i="202"/>
  <c r="V25" i="202"/>
  <c r="R25" i="202"/>
  <c r="J25" i="202"/>
  <c r="K25" i="202" s="1"/>
  <c r="I25" i="202"/>
  <c r="G25" i="202"/>
  <c r="E25" i="202"/>
  <c r="AQ24" i="202"/>
  <c r="AH24" i="202"/>
  <c r="V24" i="202"/>
  <c r="R24" i="202"/>
  <c r="J24" i="202"/>
  <c r="K24" i="202" s="1"/>
  <c r="G24" i="202"/>
  <c r="E24" i="202"/>
  <c r="AQ23" i="202"/>
  <c r="AH23" i="202"/>
  <c r="V23" i="202"/>
  <c r="R23" i="202"/>
  <c r="J23" i="202"/>
  <c r="K23" i="202" s="1"/>
  <c r="G23" i="202"/>
  <c r="E23" i="202"/>
  <c r="AQ22" i="202"/>
  <c r="AH22" i="202"/>
  <c r="V22" i="202"/>
  <c r="R22" i="202"/>
  <c r="J22" i="202"/>
  <c r="K22" i="202" s="1"/>
  <c r="I22" i="202"/>
  <c r="G22" i="202"/>
  <c r="E22" i="202"/>
  <c r="AQ21" i="202"/>
  <c r="AH21" i="202"/>
  <c r="V21" i="202"/>
  <c r="R21" i="202"/>
  <c r="J21" i="202"/>
  <c r="K21" i="202" s="1"/>
  <c r="I21" i="202"/>
  <c r="G21" i="202"/>
  <c r="E21" i="202"/>
  <c r="AQ20" i="202"/>
  <c r="AH20" i="202"/>
  <c r="V20" i="202"/>
  <c r="R20" i="202"/>
  <c r="J20" i="202"/>
  <c r="K20" i="202" s="1"/>
  <c r="I20" i="202"/>
  <c r="G20" i="202"/>
  <c r="E20" i="202"/>
  <c r="AQ19" i="202"/>
  <c r="AH19" i="202"/>
  <c r="V19" i="202"/>
  <c r="R19" i="202"/>
  <c r="J19" i="202"/>
  <c r="K19" i="202" s="1"/>
  <c r="I19" i="202"/>
  <c r="G19" i="202"/>
  <c r="E19" i="202"/>
  <c r="AQ18" i="202"/>
  <c r="AH18" i="202"/>
  <c r="V18" i="202"/>
  <c r="R18" i="202"/>
  <c r="J18" i="202"/>
  <c r="K18" i="202" s="1"/>
  <c r="I18" i="202"/>
  <c r="G18" i="202"/>
  <c r="E18" i="202"/>
  <c r="AQ17" i="202"/>
  <c r="AH17" i="202"/>
  <c r="V17" i="202"/>
  <c r="R17" i="202"/>
  <c r="J17" i="202"/>
  <c r="K17" i="202" s="1"/>
  <c r="I17" i="202"/>
  <c r="G17" i="202"/>
  <c r="E17" i="202"/>
  <c r="AQ16" i="202"/>
  <c r="AH16" i="202"/>
  <c r="V16" i="202"/>
  <c r="R16" i="202"/>
  <c r="J16" i="202"/>
  <c r="K16" i="202" s="1"/>
  <c r="G16" i="202"/>
  <c r="E16" i="202"/>
  <c r="AQ15" i="202"/>
  <c r="AH15" i="202"/>
  <c r="V15" i="202"/>
  <c r="R15" i="202"/>
  <c r="J15" i="202"/>
  <c r="K15" i="202" s="1"/>
  <c r="I15" i="202"/>
  <c r="G15" i="202"/>
  <c r="E15" i="202"/>
  <c r="AQ14" i="202"/>
  <c r="AH14" i="202"/>
  <c r="V14" i="202"/>
  <c r="R14" i="202"/>
  <c r="J14" i="202"/>
  <c r="K14" i="202" s="1"/>
  <c r="I14" i="202"/>
  <c r="G14" i="202"/>
  <c r="E14" i="202"/>
  <c r="AQ13" i="202"/>
  <c r="AH13" i="202"/>
  <c r="V13" i="202"/>
  <c r="R13" i="202"/>
  <c r="J13" i="202"/>
  <c r="K13" i="202" s="1"/>
  <c r="I13" i="202"/>
  <c r="G13" i="202"/>
  <c r="E13" i="202"/>
  <c r="AQ12" i="202"/>
  <c r="AH12" i="202"/>
  <c r="V12" i="202"/>
  <c r="R12" i="202"/>
  <c r="J12" i="202"/>
  <c r="K12" i="202" s="1"/>
  <c r="I12" i="202"/>
  <c r="G12" i="202"/>
  <c r="E12" i="202"/>
  <c r="AH11" i="202"/>
  <c r="V11" i="202"/>
  <c r="J11" i="202"/>
  <c r="K11" i="202" s="1"/>
  <c r="I11" i="202"/>
  <c r="G11" i="202"/>
  <c r="E11" i="202"/>
  <c r="AG8" i="202"/>
  <c r="S34" i="202" l="1"/>
  <c r="S33" i="202"/>
  <c r="I33" i="202"/>
  <c r="I32" i="202"/>
  <c r="T32" i="202"/>
  <c r="AI32" i="202" s="1"/>
  <c r="T31" i="202"/>
  <c r="T30" i="202"/>
  <c r="AI30" i="202" s="1"/>
  <c r="T29" i="202"/>
  <c r="T28" i="202"/>
  <c r="T27" i="202"/>
  <c r="AI28" i="202"/>
  <c r="T26" i="202"/>
  <c r="T25" i="202"/>
  <c r="I31" i="202"/>
  <c r="I30" i="202"/>
  <c r="K28" i="202"/>
  <c r="I27" i="202"/>
  <c r="T24" i="202"/>
  <c r="I24" i="202"/>
  <c r="I23" i="202"/>
  <c r="T23" i="202"/>
  <c r="T22" i="202"/>
  <c r="T21" i="202"/>
  <c r="AI21" i="202" s="1"/>
  <c r="T20" i="202"/>
  <c r="T19" i="202"/>
  <c r="T18" i="202"/>
  <c r="T17" i="202"/>
  <c r="I16" i="202"/>
  <c r="T16" i="202"/>
  <c r="AI16" i="202" s="1"/>
  <c r="T15" i="202"/>
  <c r="T14" i="202"/>
  <c r="AI14" i="202" s="1"/>
  <c r="T13" i="202"/>
  <c r="AI13" i="202" s="1"/>
  <c r="T12" i="202"/>
  <c r="AP35" i="202"/>
  <c r="R11" i="202"/>
  <c r="S11" i="202" s="1"/>
  <c r="AQ35" i="202"/>
  <c r="AH35" i="202"/>
  <c r="AI29" i="202"/>
  <c r="AI31" i="202"/>
  <c r="K29" i="202"/>
  <c r="I34" i="202"/>
  <c r="AI12" i="202"/>
  <c r="AI15" i="202"/>
  <c r="AI17" i="202"/>
  <c r="AI18" i="202"/>
  <c r="AI19" i="202"/>
  <c r="AI20" i="202"/>
  <c r="AI22" i="202"/>
  <c r="AI23" i="202"/>
  <c r="AI24" i="202"/>
  <c r="AI25" i="202"/>
  <c r="AI26" i="202"/>
  <c r="AI27" i="202"/>
  <c r="T33" i="202"/>
  <c r="AI33" i="202" s="1"/>
  <c r="T34" i="202"/>
  <c r="AI34" i="202" s="1"/>
  <c r="S12" i="202"/>
  <c r="S13" i="202"/>
  <c r="S14" i="202"/>
  <c r="S15" i="202"/>
  <c r="S16" i="202"/>
  <c r="S17" i="202"/>
  <c r="S18" i="202"/>
  <c r="S19" i="202"/>
  <c r="S20" i="202"/>
  <c r="S21" i="202"/>
  <c r="S22" i="202"/>
  <c r="S23" i="202"/>
  <c r="S24" i="202"/>
  <c r="S25" i="202"/>
  <c r="S26" i="202"/>
  <c r="S27" i="202"/>
  <c r="S28" i="202"/>
  <c r="S29" i="202"/>
  <c r="S30" i="202"/>
  <c r="S31" i="202"/>
  <c r="S32" i="202"/>
  <c r="AQ34" i="199"/>
  <c r="AR35" i="201"/>
  <c r="AP35" i="201"/>
  <c r="AG35" i="201"/>
  <c r="Q35" i="201"/>
  <c r="P35" i="201"/>
  <c r="AQ34" i="201"/>
  <c r="AH34" i="201"/>
  <c r="V34" i="201"/>
  <c r="R34" i="201"/>
  <c r="J34" i="201"/>
  <c r="K34" i="201" s="1"/>
  <c r="G34" i="201"/>
  <c r="E34" i="201"/>
  <c r="AQ33" i="201"/>
  <c r="AH33" i="201"/>
  <c r="V33" i="201"/>
  <c r="R33" i="201"/>
  <c r="J33" i="201"/>
  <c r="I33" i="201" s="1"/>
  <c r="G33" i="201"/>
  <c r="E33" i="201"/>
  <c r="AW32" i="201"/>
  <c r="AQ32" i="201"/>
  <c r="AH32" i="201"/>
  <c r="V32" i="201"/>
  <c r="R32" i="201"/>
  <c r="J32" i="201"/>
  <c r="K32" i="201" s="1"/>
  <c r="I32" i="201"/>
  <c r="G32" i="201"/>
  <c r="E32" i="201"/>
  <c r="AQ31" i="201"/>
  <c r="AH31" i="201"/>
  <c r="V31" i="201"/>
  <c r="R31" i="201"/>
  <c r="J31" i="201"/>
  <c r="K31" i="201" s="1"/>
  <c r="I31" i="201"/>
  <c r="G31" i="201"/>
  <c r="E31" i="201"/>
  <c r="AQ30" i="201"/>
  <c r="AH30" i="201"/>
  <c r="V30" i="201"/>
  <c r="R30" i="201"/>
  <c r="J30" i="201"/>
  <c r="K30" i="201" s="1"/>
  <c r="I30" i="201"/>
  <c r="G30" i="201"/>
  <c r="E30" i="201"/>
  <c r="AQ29" i="201"/>
  <c r="AH29" i="201"/>
  <c r="V29" i="201"/>
  <c r="R29" i="201"/>
  <c r="J29" i="201"/>
  <c r="K29" i="201" s="1"/>
  <c r="I29" i="201"/>
  <c r="G29" i="201"/>
  <c r="E29" i="201"/>
  <c r="AQ28" i="201"/>
  <c r="AH28" i="201"/>
  <c r="V28" i="201"/>
  <c r="R28" i="201"/>
  <c r="J28" i="201"/>
  <c r="K28" i="201" s="1"/>
  <c r="I28" i="201"/>
  <c r="G28" i="201"/>
  <c r="E28" i="201"/>
  <c r="AQ27" i="201"/>
  <c r="AH27" i="201"/>
  <c r="V27" i="201"/>
  <c r="R27" i="201"/>
  <c r="J27" i="201"/>
  <c r="K27" i="201" s="1"/>
  <c r="I27" i="201"/>
  <c r="G27" i="201"/>
  <c r="E27" i="201"/>
  <c r="AQ26" i="201"/>
  <c r="AH26" i="201"/>
  <c r="V26" i="201"/>
  <c r="R26" i="201"/>
  <c r="J26" i="201"/>
  <c r="K26" i="201" s="1"/>
  <c r="I26" i="201"/>
  <c r="G26" i="201"/>
  <c r="E26" i="201"/>
  <c r="AQ25" i="201"/>
  <c r="AH25" i="201"/>
  <c r="V25" i="201"/>
  <c r="R25" i="201"/>
  <c r="J25" i="201"/>
  <c r="K25" i="201" s="1"/>
  <c r="I25" i="201"/>
  <c r="G25" i="201"/>
  <c r="E25" i="201"/>
  <c r="AQ24" i="201"/>
  <c r="AH24" i="201"/>
  <c r="V24" i="201"/>
  <c r="R24" i="201"/>
  <c r="J24" i="201"/>
  <c r="K24" i="201" s="1"/>
  <c r="I24" i="201"/>
  <c r="G24" i="201"/>
  <c r="E24" i="201"/>
  <c r="AQ23" i="201"/>
  <c r="AH23" i="201"/>
  <c r="V23" i="201"/>
  <c r="R23" i="201"/>
  <c r="J23" i="201"/>
  <c r="K23" i="201" s="1"/>
  <c r="I23" i="201"/>
  <c r="G23" i="201"/>
  <c r="E23" i="201"/>
  <c r="AQ22" i="201"/>
  <c r="AH22" i="201"/>
  <c r="V22" i="201"/>
  <c r="R22" i="201"/>
  <c r="J22" i="201"/>
  <c r="K22" i="201" s="1"/>
  <c r="I22" i="201"/>
  <c r="G22" i="201"/>
  <c r="E22" i="201"/>
  <c r="AQ21" i="201"/>
  <c r="AH21" i="201"/>
  <c r="V21" i="201"/>
  <c r="R21" i="201"/>
  <c r="J21" i="201"/>
  <c r="K21" i="201" s="1"/>
  <c r="I21" i="201"/>
  <c r="G21" i="201"/>
  <c r="E21" i="201"/>
  <c r="AQ20" i="201"/>
  <c r="AH20" i="201"/>
  <c r="V20" i="201"/>
  <c r="R20" i="201"/>
  <c r="J20" i="201"/>
  <c r="K20" i="201" s="1"/>
  <c r="I20" i="201"/>
  <c r="G20" i="201"/>
  <c r="E20" i="201"/>
  <c r="AQ19" i="201"/>
  <c r="AH19" i="201"/>
  <c r="V19" i="201"/>
  <c r="R19" i="201"/>
  <c r="J19" i="201"/>
  <c r="K19" i="201" s="1"/>
  <c r="I19" i="201"/>
  <c r="G19" i="201"/>
  <c r="E19" i="201"/>
  <c r="AQ18" i="201"/>
  <c r="AH18" i="201"/>
  <c r="V18" i="201"/>
  <c r="R18" i="201"/>
  <c r="J18" i="201"/>
  <c r="K18" i="201" s="1"/>
  <c r="I18" i="201"/>
  <c r="G18" i="201"/>
  <c r="E18" i="201"/>
  <c r="AQ17" i="201"/>
  <c r="AH17" i="201"/>
  <c r="V17" i="201"/>
  <c r="R17" i="201"/>
  <c r="J17" i="201"/>
  <c r="K17" i="201" s="1"/>
  <c r="I17" i="201"/>
  <c r="G17" i="201"/>
  <c r="E17" i="201"/>
  <c r="AQ16" i="201"/>
  <c r="AH16" i="201"/>
  <c r="V16" i="201"/>
  <c r="R16" i="201"/>
  <c r="J16" i="201"/>
  <c r="K16" i="201" s="1"/>
  <c r="I16" i="201"/>
  <c r="G16" i="201"/>
  <c r="E16" i="201"/>
  <c r="AQ15" i="201"/>
  <c r="AH15" i="201"/>
  <c r="V15" i="201"/>
  <c r="R15" i="201"/>
  <c r="J15" i="201"/>
  <c r="K15" i="201" s="1"/>
  <c r="I15" i="201"/>
  <c r="G15" i="201"/>
  <c r="E15" i="201"/>
  <c r="AQ14" i="201"/>
  <c r="AH14" i="201"/>
  <c r="V14" i="201"/>
  <c r="R14" i="201"/>
  <c r="T14" i="201" s="1"/>
  <c r="J14" i="201"/>
  <c r="K14" i="201" s="1"/>
  <c r="I14" i="201"/>
  <c r="G14" i="201"/>
  <c r="E14" i="201"/>
  <c r="AQ13" i="201"/>
  <c r="AH13" i="201"/>
  <c r="V13" i="201"/>
  <c r="R13" i="201"/>
  <c r="T13" i="201" s="1"/>
  <c r="J13" i="201"/>
  <c r="K13" i="201" s="1"/>
  <c r="I13" i="201"/>
  <c r="G13" i="201"/>
  <c r="E13" i="201"/>
  <c r="AQ12" i="201"/>
  <c r="AH12" i="201"/>
  <c r="V12" i="201"/>
  <c r="R12" i="201"/>
  <c r="T12" i="201" s="1"/>
  <c r="J12" i="201"/>
  <c r="K12" i="201" s="1"/>
  <c r="I12" i="201"/>
  <c r="G12" i="201"/>
  <c r="E12" i="201"/>
  <c r="AQ11" i="201"/>
  <c r="AH11" i="201"/>
  <c r="V11" i="201"/>
  <c r="R11" i="201"/>
  <c r="J11" i="201"/>
  <c r="K11" i="201" s="1"/>
  <c r="I11" i="201"/>
  <c r="G11" i="201"/>
  <c r="E11" i="201"/>
  <c r="AG8" i="201"/>
  <c r="AR35" i="200"/>
  <c r="AP35" i="200"/>
  <c r="AG35" i="200"/>
  <c r="Q35" i="200"/>
  <c r="P35" i="200"/>
  <c r="AQ34" i="200"/>
  <c r="AH34" i="200"/>
  <c r="V34" i="200"/>
  <c r="R34" i="200"/>
  <c r="S34" i="200" s="1"/>
  <c r="J34" i="200"/>
  <c r="I34" i="200" s="1"/>
  <c r="G34" i="200"/>
  <c r="E34" i="200"/>
  <c r="AQ33" i="200"/>
  <c r="AH33" i="200"/>
  <c r="V33" i="200"/>
  <c r="R33" i="200"/>
  <c r="S33" i="200" s="1"/>
  <c r="K33" i="200"/>
  <c r="J33" i="200"/>
  <c r="I33" i="200"/>
  <c r="G33" i="200"/>
  <c r="E33" i="200"/>
  <c r="AW32" i="200"/>
  <c r="AQ32" i="200"/>
  <c r="AH32" i="200"/>
  <c r="V32" i="200"/>
  <c r="R32" i="200"/>
  <c r="T32" i="200" s="1"/>
  <c r="K32" i="200"/>
  <c r="J32" i="200"/>
  <c r="I32" i="200" s="1"/>
  <c r="G32" i="200"/>
  <c r="E32" i="200"/>
  <c r="AQ31" i="200"/>
  <c r="AH31" i="200"/>
  <c r="V31" i="200"/>
  <c r="R31" i="200"/>
  <c r="T31" i="200" s="1"/>
  <c r="J31" i="200"/>
  <c r="K31" i="200" s="1"/>
  <c r="I31" i="200"/>
  <c r="G31" i="200"/>
  <c r="E31" i="200"/>
  <c r="AQ30" i="200"/>
  <c r="AH30" i="200"/>
  <c r="V30" i="200"/>
  <c r="R30" i="200"/>
  <c r="T30" i="200" s="1"/>
  <c r="J30" i="200"/>
  <c r="K30" i="200" s="1"/>
  <c r="I30" i="200"/>
  <c r="G30" i="200"/>
  <c r="E30" i="200"/>
  <c r="AQ29" i="200"/>
  <c r="AH29" i="200"/>
  <c r="V29" i="200"/>
  <c r="R29" i="200"/>
  <c r="T29" i="200" s="1"/>
  <c r="J29" i="200"/>
  <c r="I29" i="200" s="1"/>
  <c r="G29" i="200"/>
  <c r="E29" i="200"/>
  <c r="AQ28" i="200"/>
  <c r="AH28" i="200"/>
  <c r="V28" i="200"/>
  <c r="R28" i="200"/>
  <c r="T28" i="200" s="1"/>
  <c r="K28" i="200"/>
  <c r="J28" i="200"/>
  <c r="I28" i="200" s="1"/>
  <c r="G28" i="200"/>
  <c r="E28" i="200"/>
  <c r="AQ27" i="200"/>
  <c r="AH27" i="200"/>
  <c r="V27" i="200"/>
  <c r="R27" i="200"/>
  <c r="T27" i="200" s="1"/>
  <c r="J27" i="200"/>
  <c r="K27" i="200" s="1"/>
  <c r="I27" i="200"/>
  <c r="G27" i="200"/>
  <c r="E27" i="200"/>
  <c r="AQ26" i="200"/>
  <c r="AH26" i="200"/>
  <c r="V26" i="200"/>
  <c r="R26" i="200"/>
  <c r="T26" i="200" s="1"/>
  <c r="J26" i="200"/>
  <c r="K26" i="200" s="1"/>
  <c r="I26" i="200"/>
  <c r="G26" i="200"/>
  <c r="E26" i="200"/>
  <c r="AQ25" i="200"/>
  <c r="AH25" i="200"/>
  <c r="V25" i="200"/>
  <c r="R25" i="200"/>
  <c r="T25" i="200" s="1"/>
  <c r="J25" i="200"/>
  <c r="I25" i="200" s="1"/>
  <c r="G25" i="200"/>
  <c r="E25" i="200"/>
  <c r="AQ24" i="200"/>
  <c r="AH24" i="200"/>
  <c r="V24" i="200"/>
  <c r="R24" i="200"/>
  <c r="T24" i="200" s="1"/>
  <c r="K24" i="200"/>
  <c r="J24" i="200"/>
  <c r="I24" i="200"/>
  <c r="G24" i="200"/>
  <c r="E24" i="200"/>
  <c r="AQ23" i="200"/>
  <c r="AH23" i="200"/>
  <c r="V23" i="200"/>
  <c r="R23" i="200"/>
  <c r="T23" i="200" s="1"/>
  <c r="J23" i="200"/>
  <c r="K23" i="200" s="1"/>
  <c r="I23" i="200"/>
  <c r="G23" i="200"/>
  <c r="E23" i="200"/>
  <c r="AQ22" i="200"/>
  <c r="AH22" i="200"/>
  <c r="V22" i="200"/>
  <c r="R22" i="200"/>
  <c r="T22" i="200" s="1"/>
  <c r="J22" i="200"/>
  <c r="K22" i="200" s="1"/>
  <c r="I22" i="200"/>
  <c r="G22" i="200"/>
  <c r="E22" i="200"/>
  <c r="AQ21" i="200"/>
  <c r="AH21" i="200"/>
  <c r="V21" i="200"/>
  <c r="R21" i="200"/>
  <c r="T21" i="200" s="1"/>
  <c r="J21" i="200"/>
  <c r="I21" i="200" s="1"/>
  <c r="G21" i="200"/>
  <c r="E21" i="200"/>
  <c r="AQ20" i="200"/>
  <c r="AH20" i="200"/>
  <c r="V20" i="200"/>
  <c r="R20" i="200"/>
  <c r="T20" i="200" s="1"/>
  <c r="K20" i="200"/>
  <c r="J20" i="200"/>
  <c r="I20" i="200"/>
  <c r="G20" i="200"/>
  <c r="E20" i="200"/>
  <c r="AQ19" i="200"/>
  <c r="AH19" i="200"/>
  <c r="V19" i="200"/>
  <c r="R19" i="200"/>
  <c r="T19" i="200" s="1"/>
  <c r="J19" i="200"/>
  <c r="K19" i="200" s="1"/>
  <c r="I19" i="200"/>
  <c r="G19" i="200"/>
  <c r="E19" i="200"/>
  <c r="AQ18" i="200"/>
  <c r="AH18" i="200"/>
  <c r="V18" i="200"/>
  <c r="R18" i="200"/>
  <c r="T18" i="200" s="1"/>
  <c r="J18" i="200"/>
  <c r="K18" i="200" s="1"/>
  <c r="I18" i="200"/>
  <c r="G18" i="200"/>
  <c r="E18" i="200"/>
  <c r="AQ17" i="200"/>
  <c r="AH17" i="200"/>
  <c r="V17" i="200"/>
  <c r="R17" i="200"/>
  <c r="T17" i="200" s="1"/>
  <c r="J17" i="200"/>
  <c r="I17" i="200" s="1"/>
  <c r="G17" i="200"/>
  <c r="E17" i="200"/>
  <c r="AQ16" i="200"/>
  <c r="AH16" i="200"/>
  <c r="V16" i="200"/>
  <c r="R16" i="200"/>
  <c r="T16" i="200" s="1"/>
  <c r="K16" i="200"/>
  <c r="J16" i="200"/>
  <c r="I16" i="200"/>
  <c r="G16" i="200"/>
  <c r="E16" i="200"/>
  <c r="AQ15" i="200"/>
  <c r="AH15" i="200"/>
  <c r="V15" i="200"/>
  <c r="R15" i="200"/>
  <c r="T15" i="200" s="1"/>
  <c r="J15" i="200"/>
  <c r="K15" i="200" s="1"/>
  <c r="I15" i="200"/>
  <c r="G15" i="200"/>
  <c r="E15" i="200"/>
  <c r="AQ14" i="200"/>
  <c r="AH14" i="200"/>
  <c r="V14" i="200"/>
  <c r="R14" i="200"/>
  <c r="T14" i="200" s="1"/>
  <c r="J14" i="200"/>
  <c r="K14" i="200" s="1"/>
  <c r="I14" i="200"/>
  <c r="G14" i="200"/>
  <c r="E14" i="200"/>
  <c r="AQ13" i="200"/>
  <c r="AH13" i="200"/>
  <c r="V13" i="200"/>
  <c r="R13" i="200"/>
  <c r="T13" i="200" s="1"/>
  <c r="J13" i="200"/>
  <c r="K13" i="200" s="1"/>
  <c r="G13" i="200"/>
  <c r="E13" i="200"/>
  <c r="AQ12" i="200"/>
  <c r="AH12" i="200"/>
  <c r="V12" i="200"/>
  <c r="R12" i="200"/>
  <c r="T12" i="200" s="1"/>
  <c r="K12" i="200"/>
  <c r="J12" i="200"/>
  <c r="I12" i="200"/>
  <c r="G12" i="200"/>
  <c r="E12" i="200"/>
  <c r="AQ11" i="200"/>
  <c r="AH11" i="200"/>
  <c r="V11" i="200"/>
  <c r="R11" i="200"/>
  <c r="J11" i="200"/>
  <c r="K11" i="200" s="1"/>
  <c r="I11" i="200"/>
  <c r="G11" i="200"/>
  <c r="E11" i="200"/>
  <c r="AG8" i="200"/>
  <c r="S34" i="201" l="1"/>
  <c r="S33" i="201"/>
  <c r="T32" i="201"/>
  <c r="AI32" i="201" s="1"/>
  <c r="T31" i="201"/>
  <c r="AI31" i="201" s="1"/>
  <c r="T30" i="201"/>
  <c r="T29" i="201"/>
  <c r="AI29" i="201" s="1"/>
  <c r="T28" i="201"/>
  <c r="T27" i="201"/>
  <c r="T26" i="201"/>
  <c r="T25" i="201"/>
  <c r="AI25" i="201" s="1"/>
  <c r="T24" i="201"/>
  <c r="T23" i="201"/>
  <c r="T22" i="201"/>
  <c r="T21" i="201"/>
  <c r="AI21" i="201" s="1"/>
  <c r="T20" i="201"/>
  <c r="T19" i="201"/>
  <c r="T18" i="201"/>
  <c r="T17" i="201"/>
  <c r="AI17" i="201" s="1"/>
  <c r="T15" i="201"/>
  <c r="T16" i="201"/>
  <c r="R35" i="201"/>
  <c r="K33" i="201"/>
  <c r="I34" i="201"/>
  <c r="AI16" i="201"/>
  <c r="AI18" i="201"/>
  <c r="AI19" i="201"/>
  <c r="AI20" i="201"/>
  <c r="AI22" i="201"/>
  <c r="AI23" i="201"/>
  <c r="AI24" i="201"/>
  <c r="AI26" i="201"/>
  <c r="AI27" i="201"/>
  <c r="AI28" i="201"/>
  <c r="AI30" i="201"/>
  <c r="AQ35" i="201"/>
  <c r="AH35" i="201"/>
  <c r="AI13" i="201"/>
  <c r="AI15" i="201"/>
  <c r="AI14" i="201"/>
  <c r="AI12" i="201"/>
  <c r="R35" i="202"/>
  <c r="T11" i="202"/>
  <c r="T35" i="202" s="1"/>
  <c r="AI35" i="202" s="1"/>
  <c r="S35" i="202"/>
  <c r="K17" i="200"/>
  <c r="K21" i="200"/>
  <c r="K25" i="200"/>
  <c r="K29" i="200"/>
  <c r="I13" i="200"/>
  <c r="AI18" i="200"/>
  <c r="AI22" i="200"/>
  <c r="AI26" i="200"/>
  <c r="AI30" i="200"/>
  <c r="K34" i="200"/>
  <c r="AI17" i="200"/>
  <c r="AI21" i="200"/>
  <c r="AI25" i="200"/>
  <c r="AI29" i="200"/>
  <c r="AQ35" i="200"/>
  <c r="AI13" i="200"/>
  <c r="AI14" i="200"/>
  <c r="T33" i="201"/>
  <c r="AI33" i="201" s="1"/>
  <c r="T34" i="201"/>
  <c r="AI34" i="201" s="1"/>
  <c r="S11" i="201"/>
  <c r="S12" i="201"/>
  <c r="S13" i="201"/>
  <c r="S14" i="201"/>
  <c r="S15" i="201"/>
  <c r="S16" i="201"/>
  <c r="S17" i="201"/>
  <c r="S18" i="201"/>
  <c r="S19" i="201"/>
  <c r="S20" i="201"/>
  <c r="S21" i="201"/>
  <c r="S22" i="201"/>
  <c r="S23" i="201"/>
  <c r="S24" i="201"/>
  <c r="S25" i="201"/>
  <c r="S26" i="201"/>
  <c r="S27" i="201"/>
  <c r="S28" i="201"/>
  <c r="S29" i="201"/>
  <c r="S30" i="201"/>
  <c r="S31" i="201"/>
  <c r="S32" i="201"/>
  <c r="T11" i="201"/>
  <c r="AI15" i="200"/>
  <c r="AI19" i="200"/>
  <c r="AI23" i="200"/>
  <c r="AI27" i="200"/>
  <c r="AI31" i="200"/>
  <c r="AI12" i="200"/>
  <c r="AI16" i="200"/>
  <c r="AI20" i="200"/>
  <c r="AI24" i="200"/>
  <c r="AI28" i="200"/>
  <c r="AI32" i="200"/>
  <c r="AH35" i="200"/>
  <c r="S14" i="200"/>
  <c r="S16" i="200"/>
  <c r="S18" i="200"/>
  <c r="S20" i="200"/>
  <c r="S22" i="200"/>
  <c r="S24" i="200"/>
  <c r="S26" i="200"/>
  <c r="S28" i="200"/>
  <c r="S30" i="200"/>
  <c r="S32" i="200"/>
  <c r="S13" i="200"/>
  <c r="S15" i="200"/>
  <c r="S17" i="200"/>
  <c r="S19" i="200"/>
  <c r="S21" i="200"/>
  <c r="S23" i="200"/>
  <c r="S25" i="200"/>
  <c r="S27" i="200"/>
  <c r="S29" i="200"/>
  <c r="S31" i="200"/>
  <c r="R35" i="200"/>
  <c r="S12" i="200"/>
  <c r="S11" i="200"/>
  <c r="T33" i="200"/>
  <c r="AI33" i="200" s="1"/>
  <c r="T34" i="200"/>
  <c r="AI34" i="200" s="1"/>
  <c r="T11" i="200"/>
  <c r="T35" i="201" l="1"/>
  <c r="AI35" i="201" s="1"/>
  <c r="AI11" i="202"/>
  <c r="S35" i="200"/>
  <c r="S35" i="201"/>
  <c r="AI11" i="201"/>
  <c r="T35" i="200"/>
  <c r="AI35" i="200" s="1"/>
  <c r="AI11" i="200"/>
  <c r="AR35" i="199" l="1"/>
  <c r="P35" i="199"/>
  <c r="AH34" i="199"/>
  <c r="V34" i="199"/>
  <c r="R34" i="199"/>
  <c r="S34" i="199" s="1"/>
  <c r="J34" i="199"/>
  <c r="I34" i="199" s="1"/>
  <c r="G34" i="199"/>
  <c r="E34" i="199"/>
  <c r="AQ33" i="199"/>
  <c r="AH33" i="199"/>
  <c r="V33" i="199"/>
  <c r="R33" i="199"/>
  <c r="S33" i="199" s="1"/>
  <c r="J33" i="199"/>
  <c r="K33" i="199" s="1"/>
  <c r="G33" i="199"/>
  <c r="E33" i="199"/>
  <c r="AW32" i="199"/>
  <c r="AQ32" i="199"/>
  <c r="AH32" i="199"/>
  <c r="V32" i="199"/>
  <c r="R32" i="199"/>
  <c r="T32" i="199" s="1"/>
  <c r="J32" i="199"/>
  <c r="I32" i="199" s="1"/>
  <c r="G32" i="199"/>
  <c r="E32" i="199"/>
  <c r="AQ31" i="199"/>
  <c r="AH31" i="199"/>
  <c r="V31" i="199"/>
  <c r="R31" i="199"/>
  <c r="T31" i="199" s="1"/>
  <c r="J31" i="199"/>
  <c r="I31" i="199" s="1"/>
  <c r="G31" i="199"/>
  <c r="E31" i="199"/>
  <c r="AQ30" i="199"/>
  <c r="AH30" i="199"/>
  <c r="V30" i="199"/>
  <c r="R30" i="199"/>
  <c r="T30" i="199" s="1"/>
  <c r="J30" i="199"/>
  <c r="I30" i="199" s="1"/>
  <c r="G30" i="199"/>
  <c r="E30" i="199"/>
  <c r="AQ29" i="199"/>
  <c r="AH29" i="199"/>
  <c r="V29" i="199"/>
  <c r="R29" i="199"/>
  <c r="T29" i="199" s="1"/>
  <c r="J29" i="199"/>
  <c r="I29" i="199" s="1"/>
  <c r="G29" i="199"/>
  <c r="E29" i="199"/>
  <c r="AQ28" i="199"/>
  <c r="AH28" i="199"/>
  <c r="V28" i="199"/>
  <c r="R28" i="199"/>
  <c r="T28" i="199" s="1"/>
  <c r="J28" i="199"/>
  <c r="I28" i="199" s="1"/>
  <c r="G28" i="199"/>
  <c r="E28" i="199"/>
  <c r="AQ27" i="199"/>
  <c r="AH27" i="199"/>
  <c r="V27" i="199"/>
  <c r="R27" i="199"/>
  <c r="T27" i="199" s="1"/>
  <c r="J27" i="199"/>
  <c r="I27" i="199" s="1"/>
  <c r="G27" i="199"/>
  <c r="E27" i="199"/>
  <c r="AQ26" i="199"/>
  <c r="AH26" i="199"/>
  <c r="V26" i="199"/>
  <c r="R26" i="199"/>
  <c r="T26" i="199" s="1"/>
  <c r="J26" i="199"/>
  <c r="I26" i="199" s="1"/>
  <c r="G26" i="199"/>
  <c r="E26" i="199"/>
  <c r="AQ25" i="199"/>
  <c r="AH25" i="199"/>
  <c r="V25" i="199"/>
  <c r="R25" i="199"/>
  <c r="T25" i="199" s="1"/>
  <c r="J25" i="199"/>
  <c r="I25" i="199" s="1"/>
  <c r="G25" i="199"/>
  <c r="E25" i="199"/>
  <c r="AQ24" i="199"/>
  <c r="AH24" i="199"/>
  <c r="V24" i="199"/>
  <c r="R24" i="199"/>
  <c r="T24" i="199" s="1"/>
  <c r="J24" i="199"/>
  <c r="I24" i="199" s="1"/>
  <c r="G24" i="199"/>
  <c r="E24" i="199"/>
  <c r="AQ23" i="199"/>
  <c r="AH23" i="199"/>
  <c r="V23" i="199"/>
  <c r="R23" i="199"/>
  <c r="T23" i="199" s="1"/>
  <c r="J23" i="199"/>
  <c r="I23" i="199" s="1"/>
  <c r="G23" i="199"/>
  <c r="E23" i="199"/>
  <c r="AQ22" i="199"/>
  <c r="AH22" i="199"/>
  <c r="V22" i="199"/>
  <c r="R22" i="199"/>
  <c r="T22" i="199" s="1"/>
  <c r="J22" i="199"/>
  <c r="I22" i="199" s="1"/>
  <c r="G22" i="199"/>
  <c r="E22" i="199"/>
  <c r="AQ21" i="199"/>
  <c r="AH21" i="199"/>
  <c r="V21" i="199"/>
  <c r="R21" i="199"/>
  <c r="T21" i="199" s="1"/>
  <c r="J21" i="199"/>
  <c r="I21" i="199" s="1"/>
  <c r="G21" i="199"/>
  <c r="E21" i="199"/>
  <c r="AQ20" i="199"/>
  <c r="AH20" i="199"/>
  <c r="V20" i="199"/>
  <c r="R20" i="199"/>
  <c r="T20" i="199" s="1"/>
  <c r="J20" i="199"/>
  <c r="I20" i="199" s="1"/>
  <c r="G20" i="199"/>
  <c r="E20" i="199"/>
  <c r="AQ19" i="199"/>
  <c r="AH19" i="199"/>
  <c r="V19" i="199"/>
  <c r="R19" i="199"/>
  <c r="T19" i="199" s="1"/>
  <c r="J19" i="199"/>
  <c r="I19" i="199" s="1"/>
  <c r="G19" i="199"/>
  <c r="E19" i="199"/>
  <c r="AQ18" i="199"/>
  <c r="AH18" i="199"/>
  <c r="V18" i="199"/>
  <c r="R18" i="199"/>
  <c r="T18" i="199" s="1"/>
  <c r="J18" i="199"/>
  <c r="I18" i="199" s="1"/>
  <c r="G18" i="199"/>
  <c r="E18" i="199"/>
  <c r="AQ17" i="199"/>
  <c r="AH17" i="199"/>
  <c r="V17" i="199"/>
  <c r="R17" i="199"/>
  <c r="T17" i="199" s="1"/>
  <c r="J17" i="199"/>
  <c r="I17" i="199" s="1"/>
  <c r="G17" i="199"/>
  <c r="E17" i="199"/>
  <c r="AQ16" i="199"/>
  <c r="AH16" i="199"/>
  <c r="V16" i="199"/>
  <c r="R16" i="199"/>
  <c r="T16" i="199" s="1"/>
  <c r="J16" i="199"/>
  <c r="I16" i="199" s="1"/>
  <c r="G16" i="199"/>
  <c r="E16" i="199"/>
  <c r="AQ15" i="199"/>
  <c r="AH15" i="199"/>
  <c r="V15" i="199"/>
  <c r="R15" i="199"/>
  <c r="T15" i="199" s="1"/>
  <c r="J15" i="199"/>
  <c r="I15" i="199" s="1"/>
  <c r="G15" i="199"/>
  <c r="E15" i="199"/>
  <c r="AQ14" i="199"/>
  <c r="AH14" i="199"/>
  <c r="V14" i="199"/>
  <c r="R14" i="199"/>
  <c r="T14" i="199" s="1"/>
  <c r="G14" i="199"/>
  <c r="E14" i="199"/>
  <c r="AQ13" i="199"/>
  <c r="AH13" i="199"/>
  <c r="V13" i="199"/>
  <c r="R13" i="199"/>
  <c r="T13" i="199" s="1"/>
  <c r="J13" i="199"/>
  <c r="I13" i="199" s="1"/>
  <c r="G13" i="199"/>
  <c r="E13" i="199"/>
  <c r="AQ12" i="199"/>
  <c r="AH12" i="199"/>
  <c r="V12" i="199"/>
  <c r="R12" i="199"/>
  <c r="T12" i="199" s="1"/>
  <c r="J12" i="199"/>
  <c r="I12" i="199" s="1"/>
  <c r="G12" i="199"/>
  <c r="E12" i="199"/>
  <c r="AH11" i="199"/>
  <c r="V11" i="199"/>
  <c r="J11" i="199"/>
  <c r="I11" i="199" s="1"/>
  <c r="G11" i="199"/>
  <c r="E11" i="199"/>
  <c r="AQ11" i="199"/>
  <c r="AG35" i="199"/>
  <c r="Q35" i="199"/>
  <c r="AI30" i="199" l="1"/>
  <c r="AI26" i="199"/>
  <c r="AI27" i="199"/>
  <c r="AI13" i="199"/>
  <c r="J14" i="199"/>
  <c r="I14" i="199" s="1"/>
  <c r="AI25" i="199"/>
  <c r="AI29" i="199"/>
  <c r="AI28" i="199"/>
  <c r="AI32" i="199"/>
  <c r="AI31" i="199"/>
  <c r="AI21" i="199"/>
  <c r="I33" i="199"/>
  <c r="K13" i="199"/>
  <c r="K15" i="199"/>
  <c r="K12" i="199"/>
  <c r="K11" i="199"/>
  <c r="K34" i="199"/>
  <c r="K16" i="199"/>
  <c r="K17" i="199"/>
  <c r="K18" i="199"/>
  <c r="K19" i="199"/>
  <c r="K20" i="199"/>
  <c r="K21" i="199"/>
  <c r="K22" i="199"/>
  <c r="K23" i="199"/>
  <c r="K24" i="199"/>
  <c r="K25" i="199"/>
  <c r="K26" i="199"/>
  <c r="K27" i="199"/>
  <c r="K28" i="199"/>
  <c r="K29" i="199"/>
  <c r="K30" i="199"/>
  <c r="K31" i="199"/>
  <c r="K32" i="199"/>
  <c r="AQ35" i="199"/>
  <c r="AH35" i="199"/>
  <c r="AI19" i="199"/>
  <c r="AI20" i="199"/>
  <c r="AI18" i="199"/>
  <c r="AI17" i="199"/>
  <c r="AI24" i="199"/>
  <c r="AI22" i="199"/>
  <c r="AI23" i="199"/>
  <c r="AI14" i="199"/>
  <c r="AI15" i="199"/>
  <c r="AI16" i="199"/>
  <c r="AI12" i="199"/>
  <c r="AG8" i="199"/>
  <c r="T33" i="199"/>
  <c r="AI33" i="199" s="1"/>
  <c r="T34" i="199"/>
  <c r="AI34" i="199" s="1"/>
  <c r="R11" i="199"/>
  <c r="AP35" i="199"/>
  <c r="S12" i="199"/>
  <c r="S13" i="199"/>
  <c r="S14" i="199"/>
  <c r="S15" i="199"/>
  <c r="S16" i="199"/>
  <c r="S17" i="199"/>
  <c r="S18" i="199"/>
  <c r="S19" i="199"/>
  <c r="S20" i="199"/>
  <c r="S21" i="199"/>
  <c r="S22" i="199"/>
  <c r="S23" i="199"/>
  <c r="S24" i="199"/>
  <c r="S25" i="199"/>
  <c r="S26" i="199"/>
  <c r="S27" i="199"/>
  <c r="S28" i="199"/>
  <c r="S29" i="199"/>
  <c r="S30" i="199"/>
  <c r="S31" i="199"/>
  <c r="S32" i="199"/>
  <c r="K14" i="199" l="1"/>
  <c r="R35" i="199"/>
  <c r="T11" i="199"/>
  <c r="S11" i="199"/>
  <c r="S35" i="199" s="1"/>
  <c r="T35" i="199" l="1"/>
  <c r="AI35" i="199" s="1"/>
  <c r="AI11" i="199"/>
</calcChain>
</file>

<file path=xl/sharedStrings.xml><?xml version="1.0" encoding="utf-8"?>
<sst xmlns="http://schemas.openxmlformats.org/spreadsheetml/2006/main" count="11593" uniqueCount="372">
  <si>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</si>
  <si>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</si>
  <si>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</si>
  <si>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</si>
  <si>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</si>
  <si>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</si>
  <si>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</si>
  <si>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</si>
  <si>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</si>
  <si>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</si>
  <si>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</si>
  <si>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</si>
  <si>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</si>
  <si>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</si>
  <si>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</si>
  <si>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</si>
  <si>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</si>
  <si>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</si>
  <si>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</si>
  <si>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</si>
  <si>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</si>
  <si>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</si>
  <si>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</si>
  <si>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</si>
  <si>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</si>
  <si>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</si>
  <si>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</si>
  <si>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</si>
  <si>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</si>
  <si>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</si>
  <si>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</si>
  <si>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</si>
  <si>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</si>
  <si>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</si>
  <si>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</si>
  <si>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</si>
  <si>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</si>
  <si>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</si>
  <si>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</si>
  <si>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</si>
  <si>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</si>
  <si>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</si>
  <si>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</si>
  <si>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</si>
  <si>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</si>
  <si>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</si>
  <si>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</si>
  <si>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</si>
  <si>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</si>
  <si>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</si>
  <si>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</si>
  <si>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</si>
  <si>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</si>
  <si>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</si>
  <si>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</si>
  <si>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</si>
  <si>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</si>
  <si>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</si>
  <si>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</si>
  <si>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</si>
  <si>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</si>
  <si>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</si>
  <si>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</si>
  <si>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</si>
  <si>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</si>
  <si>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</si>
  <si>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</si>
  <si>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</si>
  <si>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</si>
  <si>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</si>
  <si>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</si>
  <si>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</si>
  <si>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</si>
  <si>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</si>
  <si>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</si>
  <si>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</si>
  <si>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</si>
  <si>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</si>
  <si>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</si>
  <si>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</si>
  <si>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</si>
  <si>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</si>
  <si>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</si>
  <si>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</si>
  <si>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</si>
  <si>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</si>
  <si>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</si>
  <si>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</si>
  <si>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</si>
  <si>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</si>
  <si>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</si>
  <si>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</si>
  <si>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</si>
  <si>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</si>
  <si>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</si>
  <si>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</si>
  <si>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</si>
  <si>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</si>
  <si>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</si>
  <si>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</si>
  <si>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</si>
  <si>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</si>
  <si>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</si>
  <si>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</si>
  <si>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</si>
  <si>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</si>
  <si>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</si>
  <si>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</si>
  <si>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</si>
  <si>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</si>
  <si>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</si>
  <si>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</si>
  <si>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</si>
  <si>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</si>
  <si>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</si>
  <si>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</si>
  <si>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</si>
  <si>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</si>
  <si>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</si>
  <si>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</si>
  <si>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</si>
  <si>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</si>
  <si>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</si>
  <si>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</si>
  <si>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TARGET DISCHARGE PRESSURE SET TO  68 PSI @ 5:01 AM AS PER SCHEDULE</t>
  </si>
  <si>
    <t>TARGET DISCHARGE PRESSURE SET TO  83 PSI @ 6:01 AM AS PER SCHEDULE</t>
  </si>
  <si>
    <t>Additional 3 psi to target discharge pressure from 12:01 am to 5am as per request of Engr.Edmundo Llagas Jr (SPM-South), due to shifting of WSR and Posadas Influence area.</t>
  </si>
  <si>
    <t>2B</t>
  </si>
  <si>
    <t>Target Discharge Pressure set to 81 psi @ 12:01 pm as per request of Engr.Edmundo Llagas Jr (SPM-South)</t>
  </si>
  <si>
    <t>Target Discharge Pressure set to 66psi @ 12:01 am as per request of Engr.Edmundo Llagas Jr (SPM-South)</t>
  </si>
  <si>
    <t>DENNIS GUANZON</t>
  </si>
  <si>
    <t>RANDY REGENCIA</t>
  </si>
  <si>
    <t xml:space="preserve">REIVIN M. MALLARI </t>
  </si>
  <si>
    <t xml:space="preserve"> </t>
  </si>
  <si>
    <t xml:space="preserve"> GLITTERS. SY</t>
  </si>
  <si>
    <t>3B+1S</t>
  </si>
  <si>
    <t>2B+1S</t>
  </si>
  <si>
    <t>XCV1 - INCREASE OPENING TO (45%) @ 12:01 AM</t>
  </si>
  <si>
    <t>BP2 - STARTED @ 6:01AM TO MEET 83 PSI TARGET PRESSURE</t>
  </si>
  <si>
    <t>FIDEL A. RAMOS</t>
  </si>
  <si>
    <t>Additional 3 psi to target discharge pressure from 12:01pm to 5am (MARCH 1, 2015) as per request of Engr.Edmundo Llagas Jr (SPM-South), due to shifting of WSR and Posadas Influence area.</t>
  </si>
  <si>
    <t>XCV1 CLOSED @ 4:50  AM,WATER  ELEVATION  (9.5M)</t>
  </si>
  <si>
    <t>CONDUCTED MONITORING @ MAGALLANES- ONLINE BOOSTER @ 12:16 AM, NORMAL OPERATION</t>
  </si>
  <si>
    <t>CONDUCTED MONITORING @ MAGALLANES- ONLINE BOOSTER @ 3:15 AM, NORMAL OPERATION</t>
  </si>
  <si>
    <t>CONDUCTED MONITORING @ MAGALLANES- ONLINE BOOSTER @ 6:20 AM, NORMAL OPERATION</t>
  </si>
  <si>
    <t>SP2 - STARTED @ 7:02 AM TO MEET 83 PSI TARGET PRESSURE</t>
  </si>
  <si>
    <t>CONDUCTED MONITORING @ MAGALLANES- ONLINE BOOSTER @ 8:15 AM , NORMAL OPERATION</t>
  </si>
  <si>
    <t>CONDUCTED MONITORING @ MAGALLANES- ONLINE BOOSTER @ 10:20 AM , NORMAL OPERATION</t>
  </si>
  <si>
    <t>CONDUCTED MONITORING @ MAGALLANES- ONLINE BOOSTER @ 2:30 PM , NORMAL OPERATION</t>
  </si>
  <si>
    <t>CONDUCTED MONITORING @ MAGALLANES- ONLINE BOOSTER @ 4:15 AM , NORMAL OPERATION</t>
  </si>
  <si>
    <t>TARGET DISCHARGE PRESSURE SET TO  78 PSI @ 5:01 PM AS PER SCHEDULE</t>
  </si>
  <si>
    <t>Target Discharge Pressure set to 76 psi @ 7:01 pm as per request of Engr.Edmundo Llagas Jr (SPM-South)</t>
  </si>
  <si>
    <t>BP2 - STOPPED @ 7:01 PM DUE TO EXCESS CAPACITY</t>
  </si>
  <si>
    <t>Target Discharge Pressure set to 66 psi @ 10:01 pm as per request of Engr.Edmundo Llagas Jr (SPM-South)</t>
  </si>
  <si>
    <t>SP2 - STOPPED @ 10:01  PM DUE TO EXCESS CAPACITY</t>
  </si>
  <si>
    <t>NORMAL OPERATION</t>
  </si>
  <si>
    <t>CONDUCTED MONITORING @ MAGALLANES- ONLINE BOOSTER @ 9:30 PM, NORMAL OPERATION</t>
  </si>
  <si>
    <t>XCV1 - OPENED (45%) @ 10:01 PM FOR REFILLING</t>
  </si>
  <si>
    <t>XCV1 - INCREASE OPENING TO (50%) @ 12:01 AM</t>
  </si>
  <si>
    <t>XCV1 CLOSED @ 4:48  AM,WATER  ELEVATION  (9.5M)</t>
  </si>
  <si>
    <t>CONDUCTED MONITORING @ MAGALLANES- ONLINE BOOSTER @ 5:54 AM, NORMAL OPERATION</t>
  </si>
  <si>
    <t>SP2 - STARTED @ 6:28 AM TO MEET 83 PSI TARGET PRESSURE</t>
  </si>
  <si>
    <t>CONDUCTED MONITORING @ MAGALLANES- ONLINE BOOSTER @ 8:10 AM , NORMAL OPERATION</t>
  </si>
  <si>
    <t>CONDUCTED MONITORING @ MAGALLANES- ONLINE BOOSTER @ 10:23 AM , NORMAL OPERATION</t>
  </si>
  <si>
    <t>CONDUCTED MONITORING @ MAGALLANES- ONLINE BOOSTER @ 7:12 PM , NORMAL OPERATION</t>
  </si>
  <si>
    <t>CONDUCTED MONITORING @ MAGALLANES- ONLINE BOOSTER @ 4:15 PM , NORMAL OPERATION</t>
  </si>
  <si>
    <t>XCV1 - OPENED (30%) @ 10:01 PM FOR REFILLING</t>
  </si>
  <si>
    <t>CONDUCTED MONITORING @ MAGALLANES- ONLINE BOOSTER @ 10:15 PM, NORMAL OPERATION</t>
  </si>
  <si>
    <t>XCV1 - INCREASE OPENING TO (40%) @ 12:01 AM</t>
  </si>
  <si>
    <t>XCV1 CLOSED @ 4:00  AM,WATER  ELEVATION  (9.5M)</t>
  </si>
  <si>
    <t>.</t>
  </si>
  <si>
    <t>CONDUCTED MONITORING @ MAGALLANES- ONLINE BOOSTER @ 5:52 AM, NORMAL OPERATION</t>
  </si>
  <si>
    <t>SP2 - STARTED @ 6:23 AM TO MEET 83 PSI TARGET PRESSURE</t>
  </si>
  <si>
    <t>CONDUCTED MONITORING @ MAGALLANES- ONLINE BOOSTER @ 8:09 AM , NORMAL OPERATION</t>
  </si>
  <si>
    <t>CONDUCTED MONITORING @ MAGALLANES- ONLINE BOOSTER @ 10:11 AM , NORMAL OPERATION</t>
  </si>
  <si>
    <t>CONDUCTED MONITORING @ MAGALLANES- ONLINE BOOSTER @ 12:28 PM , NORMAL OPERATION</t>
  </si>
  <si>
    <t>CONDUCTED MONITORING @ MAGALLANES- ONLINE BOOSTER @ 4:10 PM , NORMAL OPERATION</t>
  </si>
  <si>
    <t>RANDY O. REGENCIA</t>
  </si>
  <si>
    <t>CONDUCTED MONITORING @ MAGALLANES- ONLINE BOOSTER @ 7:30 PM , NORMAL OPERATION</t>
  </si>
  <si>
    <t>Additional 3 psi to target discharge pressure from 12:01pm to 5am (MARCH 4, 2015) as per request of Engr.Edmundo Llagas Jr (SPM-South), due to shifting of WSR and Posadas Influence area.</t>
  </si>
  <si>
    <t>Additional 3 psi to target discharge pressure from 12:01pm to 5am (MARCH 3, 2015) as per request of Engr.Edmundo Llagas Jr (SPM-South), due to shifting of WSR and Posadas Influence area.</t>
  </si>
  <si>
    <t>Additional 3 psi to target discharge pressure from 12:01pm to 5am (MARCH 2, 2015) as per request of Engr.Edmundo Llagas Jr (SPM-South), due to shifting of WSR and Posadas Influence area.</t>
  </si>
  <si>
    <t>XCV1 - OPENED (35%) @ 10:01 PM FOR REFILLING</t>
  </si>
  <si>
    <t>SP2 - STARTED @ 6:13 AM TO MEET 83 PSI TARGET PRESSURE</t>
  </si>
  <si>
    <t>CONDUCTED MONITORING @ MAGALLANES- ONLINE BOOSTER @ 8:38 AM , NORMAL OPERATION</t>
  </si>
  <si>
    <t>CONDUCTED MONITORING @ MAGALLANES- ONLINE BOOSTER @ 10:16 AM , NORMAL OPERATION</t>
  </si>
  <si>
    <t>CONDUCTED MONITORING @ MAGALLANES- ONLINE BOOSTER @ 5:43 AM, NORMAL OPERATION</t>
  </si>
  <si>
    <t xml:space="preserve">BP2 - STARTED @ 9:01AM </t>
  </si>
  <si>
    <t>BP1 - STARTED @ 11:01 PM</t>
  </si>
  <si>
    <t>BP3 - STOPPED @ 11:01 PM FOR REGREASING OF COUPLING,PUMP &amp; MOTOR</t>
  </si>
  <si>
    <t>BP1 - STOPPED @ 9:01 PM FOR REGREASING OF COUPLING, PUMP/MOTOR</t>
  </si>
  <si>
    <t>BP2-STOPPED @ 1:01 AM</t>
  </si>
  <si>
    <t>BP3 - RESTARTED @ 1:01 AM</t>
  </si>
  <si>
    <t>SP2 - STARTED @ 6:20 AM TO MEET 83 PSI TARGET PRESSURE</t>
  </si>
  <si>
    <t>CONDUCTED MONITORING @ MAGALLANES- ONLINE BOOSTER @ 6:10 AM, NORMAL OPERATION</t>
  </si>
  <si>
    <t>CONDUCTED MONITORING @ MAGALLANES- ONLINE BOOSTER @ 8:40 AM , NORMAL OPERATION</t>
  </si>
  <si>
    <t>CONDUCTED MONITORING @ MAGALLANES- ONLINE BOOSTER @ 11:45 AM , NORMAL OPERATION</t>
  </si>
  <si>
    <t>Additional 3 psi to target discharge pressure from 12:01pm to 5am (MARCH 6, 2015) as per request of Engr.Edmundo Llagas Jr (SPM-South), due to shifting of WSR and Posadas Influence area.</t>
  </si>
  <si>
    <t>CONDUCTED MONITORING @ MAGALLANES- ONLINE BOOSTER @ 3:37 PM , NORMAL OPERATION</t>
  </si>
  <si>
    <t>ALEXANDER CABREROS</t>
  </si>
  <si>
    <t>CONDUCTED MONITORING @ MAGALLANES- ONLINE BOOSTER @ 6:15 PM , NORMAL OPERATION</t>
  </si>
  <si>
    <t>XCV1 CLOSED @ 4:30  AM,WATER  ELEVATION  (9.5M)</t>
  </si>
  <si>
    <t>CONDUCTED MONITORING @ MAGALLANES- ONLINE BOOSTER @ 6:26 AM, NORMAL OPERATION</t>
  </si>
  <si>
    <t>BP2 - STOP @ 11:50 AM / BP2 - RESTART NORMAL OPERATION @ 12:01 PM</t>
  </si>
  <si>
    <t>BP1 - STOP @ 11:50 AM / BP1 - RESTART NORMAL OPERATION @ 12:01 PM</t>
  </si>
  <si>
    <t>BP3 - STOP @ 11:50 AM / BP3 - RESTART NORMAL OPERATION @ 12:01 PM</t>
  </si>
  <si>
    <t>SP2 - STARTED @ 6:44 AM TO MEET 83 PSI TARGET PRESSURE</t>
  </si>
  <si>
    <t>SP2 - STOP @ 11:50 AM / SP2 - RESTART NORMAL OPERATION @ 12:01 PM</t>
  </si>
  <si>
    <t>Additional 3 psi to target discharge pressure from 12:01pm to 5am (MARCH 7, 2015) as per request of Engr.Edmundo Llagas Jr (SPM-South), due to shifting of WSR and Posadas Influence area.</t>
  </si>
  <si>
    <t xml:space="preserve">GENSET TESTING </t>
  </si>
  <si>
    <t>MERALCO POWER STOP @ 11:50 AM</t>
  </si>
  <si>
    <t>GENSET POWER ( G2 ) START @11:55 AM</t>
  </si>
  <si>
    <t>RESTART NORMAL OPERATION @ 12:01 PM</t>
  </si>
  <si>
    <t>GENSER 2 SWITCH TO GENSET 1 @ 1:25 PM</t>
  </si>
  <si>
    <t>CONDUCTED MONITORING @ MAGALLANES- ONLINE BOOSTER @ 4:12 PM , NORMAL OPERATION</t>
  </si>
  <si>
    <t>BP2 - STOPPED @ 8:01 PM DUE TO EXCESS CAPACITY</t>
  </si>
  <si>
    <t>SP2 - STARTED @ 6:52 AM TO MEET 83 PSI TARGET PRESSURE</t>
  </si>
  <si>
    <t>CONDUCTED MONITORING @ MAGALLANES- ONLINE BOOSTER @ 8:30 AM , NORMAL OPERATION</t>
  </si>
  <si>
    <t>CONDUCTED MONITORING @ MAGALLANES- ONLINE BOOSTER @ 10:14 AM , NORMAL OPERATION</t>
  </si>
  <si>
    <t>CONDUCTED MONITORING @ MAGALLANES- ONLINE BOOSTER @ 12:20 PM , NORMAL OPERATION</t>
  </si>
  <si>
    <t>BP2 - STOPPED @ 9:01 PM DUE TO EXCESS CAPACITY</t>
  </si>
  <si>
    <t>WARM-UP EXERCISE GENSET 1 &amp; 2 w/o load for 10mins each. Fuel consumption = 13litters / Fuel stock = 10,904</t>
  </si>
  <si>
    <t>GENSET 1 WARMUP EXERCISED @ 4:27 PM / STOPPED @ 4:37 PM</t>
  </si>
  <si>
    <t>GENSET 2 WARMUP EXERCISED @ 4:17 PM / STOPPED @ 4:27 PM</t>
  </si>
  <si>
    <t>EMJAY FLORES &amp; SARAH SIOTING OF EMD,CQESH CONDUCTED NOISE MONITORING</t>
  </si>
  <si>
    <t>CONDUCTED MONITORING @ MAGALLANES- ONLINE BOOSTER @ 1:50 PM , NORMAL OPERATION</t>
  </si>
  <si>
    <t>CONDUCTED MONITORING @ MAGALLANES- ONLINE BOOSTER @ 5:15 PM , NORMAL OPERATION</t>
  </si>
  <si>
    <t>XCV1 CLOSED @ 4:35  AM,WATER  ELEVATION  (9.5M)</t>
  </si>
  <si>
    <t>CONDUCTED MONITORING @ MAGALLANES- ONLINE BOOSTER @ 5:40 AM, NORMAL OPERATION</t>
  </si>
  <si>
    <t>SP2 - STARTED @ 6:24 AM TO MEET 83 PSI TARGET PRESSURE</t>
  </si>
  <si>
    <t>CONDUCTED MONITORING @ MAGALLANES- ONLINE BOOSTER @ 10:15 AM , NORMAL OPERATION</t>
  </si>
  <si>
    <t>CONDUCTED MONITORING @ MAGALLANES- ONLINE BOOSTER @ 1:10 PM , NORMAL OPERATION</t>
  </si>
  <si>
    <t>CONDUCTED MONITORING @ MAGALLANES- ONLINE BOOSTER @ 7:10PM, NORMAL OPERATION</t>
  </si>
  <si>
    <t>XCV1 - OPENED (40%) @ 10:01 PM FOR REFILLING</t>
  </si>
  <si>
    <t>XCV1 CLOSED @ 3:44  AM,WATER  ELEVATION  (9.5M)</t>
  </si>
  <si>
    <t>SP2 - STARTED @ 6:26 AM TO MEET 83 PSI TARGET PRESSURE</t>
  </si>
  <si>
    <t>CONDUCTED MONITORING @ MAGALLANES- ONLINE BOOSTER @ 8:25 AM , NORMAL OPERATION</t>
  </si>
  <si>
    <t>CONDUCTED MONITORING @ MAGALLANES- ONLINE BOOSTER @ 10:20 PM, NORMAL OPERATION</t>
  </si>
  <si>
    <t>XCV1 CLOSED @ 4:17  AM,WATER  ELEVATION  (9.5M)</t>
  </si>
  <si>
    <t>CONDUCTED MONITORING @ MAGALLANES- ONLINE BOOSTER @ 7:31 AM , NORMAL OPERATION</t>
  </si>
  <si>
    <t>CONDUCTED MONITORING @ MAGALLANES- ONLINE BOOSTER @ 1:17 PM , NORMAL OPERATION</t>
  </si>
  <si>
    <t>CONDUCTED MONITORING @ MAGALLANES- ONLINE BOOSTER @ 7:15PM, NORMAL OPERATION</t>
  </si>
  <si>
    <t>XCV1 - OPENED (25%) @ 10:01 PM FOR REFILLING</t>
  </si>
  <si>
    <t>XCV1 CLOSED @ 4:07  AM,WATER  ELEVATION  (9.5M)</t>
  </si>
  <si>
    <t>SP2 - STARTED @ 6:34 AM TO MEET 83 PSI TARGET PRESSURE</t>
  </si>
  <si>
    <t>CONDUCTED MONITORING @ MAGALLANES- ONLINE BOOSTER @ 10:35 AM , NORMAL OPERATION</t>
  </si>
  <si>
    <t>CONDUCTED MONITORING @ MAGALLANES- ONLINE BOOSTER @ 4:17 PM , NORMAL OPERATION</t>
  </si>
  <si>
    <t>CONDUCTED MONITORING @ MAGALLANES- ONLINE BOOSTER @ 7:25PM, NORMAL OPERATION</t>
  </si>
  <si>
    <t>XCV1 - INCREASE OPENING TO (35%) @ 12:01 AM</t>
  </si>
  <si>
    <t>XCV1 CLOSED @ 4:10  AM,WATER  ELEVATION  (9.5M)</t>
  </si>
  <si>
    <t>SP2 - STARTED @ 6:01 AM TO MEET 83 PSI TARGET PRESSURE</t>
  </si>
  <si>
    <t>CONDUCTED MONITORING @ MAGALLANES- ONLINE BOOSTER @ 5:40 AM , NORMAL OPERATION</t>
  </si>
  <si>
    <t>Additional 3 psi to target discharge pressure from 12:01pm to 5am (MARCH 13, 2015) as per request of Engr.Edmundo Llagas Jr (SPM-South), due to shifting of WSR and Posadas Influence area.</t>
  </si>
  <si>
    <t>CONDUCTED MONITORING @ MAGALLANES- ONLINE BOOSTER @ 12:25 PM , NORMAL OPERATION</t>
  </si>
  <si>
    <t>CONDUCTED MONITORING @ MAGALLANES- ONLINE BOOSTER @ 4:20 PM , NORMAL OPERATION</t>
  </si>
  <si>
    <t>CONDUCTED MONITORING @ MAGALLANES- ONLINE BOOSTER @ 4:25 PM , NORMAL OPERATION</t>
  </si>
  <si>
    <t>XS</t>
  </si>
  <si>
    <t>XCV1 CLOSED @ 4:57  AM,WATER  ELEVATION  (9.5M)</t>
  </si>
  <si>
    <t>CONDUCTED MONITORING @ MAGALLANES- ONLINE BOOSTER @ 7:14 AM , NORMAL OPERATION</t>
  </si>
  <si>
    <t>XCV1 CLOSED @ 4:40  AM,WATER  ELEVATION  (9.5M)</t>
  </si>
  <si>
    <t>CONDUCTED MONITORING @ MAGALLANES- ONLINE BOOSTER @ 6:20 AM , NORMAL OPERATION</t>
  </si>
  <si>
    <t>SP2 - STARTED @ 6:33 AM TO MEET 83 PSI TARGET PRESSURE</t>
  </si>
  <si>
    <t>CONDUCTED MONITORING @ MAGALLANES- ONLINE BOOSTER @ 9:15 AM , NORMAL OPERATION</t>
  </si>
  <si>
    <t>Additional 3 psi to target discharge pressure from 12:01pm to 5am (MARCH 15, 2015) as per request of Engr.Edmundo Llagas Jr (SPM-South), due to shifting of WSR and Posadas Influence area.</t>
  </si>
  <si>
    <t>CONDUCTED MONITORING @ MAGALLANES- ONLINE BOOSTER @ 2:25 PM , NORMAL OPERATION</t>
  </si>
  <si>
    <t>SP2 - STARTED @ 6:29 AM TO MEET 83 PSI TARGET PRESSURE</t>
  </si>
  <si>
    <t>CONDUCTED MONITORING @ MAGALLANES- ONLINE BOOSTER @ 11:15 AM , NORMAL OPERATION</t>
  </si>
  <si>
    <t>CONDUCTED MONITORING @ MAGALLANES- ONLINE BOOSTER @ 7:17PM, NORMAL OPERATION</t>
  </si>
  <si>
    <t>XCV1 CLOSED @ 3:50  AM,WATER  ELEVATION  (9.5M)</t>
  </si>
  <si>
    <t>SP2 - STARTED @ 6:17 AM TO MEET 83 PSI TARGET PRESSURE</t>
  </si>
  <si>
    <t>CONDUCTED MONITORING @ MAGALLANES- ONLINE BOOSTER @ 8:20 AM , NORMAL OPERATION</t>
  </si>
  <si>
    <t>CONDUCTED MONITORING @ MAGALLANES- ONLINE BOOSTER @ 11:12 AM , NORMAL OPERATION</t>
  </si>
  <si>
    <r>
      <rPr>
        <i/>
        <sz val="10"/>
        <color rgb="FF0000FF"/>
        <rFont val="Calibri"/>
        <family val="2"/>
        <scheme val="minor"/>
      </rPr>
      <t xml:space="preserve">NOTE </t>
    </r>
    <r>
      <rPr>
        <i/>
        <sz val="10"/>
        <rFont val="Calibri"/>
        <family val="2"/>
        <scheme val="minor"/>
      </rPr>
      <t>: Exponent arrived @ 2:50 pm and conducted an inspection at the GENSET's Hydrolic Hose (Fuel Filter). Left at 3:50pm</t>
    </r>
  </si>
  <si>
    <t>CONDUCTED MONITORING @ MAGALLANES- ONLINE BOOSTER @ 9:45 PM, NORMAL OPERATION</t>
  </si>
  <si>
    <t>XCV1 CLOSED @ 3:38  AM,WATER  ELEVATION  (9.5M)</t>
  </si>
  <si>
    <t>SP2 - STARTED @ 6:31 AM TO MEET 83 PSI TARGET PRESSURE</t>
  </si>
  <si>
    <t>CONDUCTED MONITORING @ MAGALLANES- ONLINE BOOSTER @ 10:24 AM , NORMAL OPERATION</t>
  </si>
  <si>
    <r>
      <rPr>
        <b/>
        <i/>
        <sz val="10"/>
        <color rgb="FFFF0000"/>
        <rFont val="Calibri"/>
        <family val="2"/>
        <scheme val="minor"/>
      </rPr>
      <t>NOTE:</t>
    </r>
    <r>
      <rPr>
        <i/>
        <sz val="10"/>
        <color rgb="FFFF0000"/>
        <rFont val="Calibri"/>
        <family val="2"/>
        <scheme val="minor"/>
      </rPr>
      <t xml:space="preserve"> </t>
    </r>
    <r>
      <rPr>
        <b/>
        <i/>
        <sz val="10"/>
        <rFont val="Calibri"/>
        <family val="2"/>
        <scheme val="minor"/>
      </rPr>
      <t>MONARK</t>
    </r>
    <r>
      <rPr>
        <i/>
        <sz val="10"/>
        <rFont val="Calibri"/>
        <family val="2"/>
        <scheme val="minor"/>
      </rPr>
      <t xml:space="preserve"> delivered 10pcs. Fuel Filter, 6pcs. Engine Oil Filter, 4pcs. Drum of Engine Oil, 2pcs. Cartridge Grease, 2pcs. SOS-BTL.</t>
    </r>
  </si>
  <si>
    <t>SP2 - STARTED @ 6:37 AM TO MEET 83 PSI TARGET PRESSURE</t>
  </si>
  <si>
    <t>CONDUCTED MONITORING @ MAGALLANES- ONLINE BOOSTER @ 8:21 AM , NORMAL OPERATION</t>
  </si>
  <si>
    <t>CONDUCTED MONITORING @ MAGALLANES- ONLINE BOOSTER @ 11:17 AM , NORMAL OPERATION</t>
  </si>
  <si>
    <t>CONDUCTED MONITORING @ MAGALLANES- ONLINE BOOSTER @ 1:12 PM , NORMAL OPERATION</t>
  </si>
  <si>
    <t>WARM-UP EXERCISE GENSET 1 &amp; 2 w/o load for 10mins each. Fuel consumption = 13litters / Fuel stock = 10,891</t>
  </si>
  <si>
    <t>GENSET 1 WARMUP EXERCISED @ 12:32PM / STOPPED @ 12:42PM</t>
  </si>
  <si>
    <t>GENSET 2 WARMUP EXERCISED @ 12:21PM / STOPPED @ 12:31PM</t>
  </si>
  <si>
    <t>CONDUCTED MONITORING @ MAGALLANES- ONLINE BOOSTER @ 4:30 PM , NORMAL OPERATION</t>
  </si>
  <si>
    <t>WARM-UP EXERCISE GENSET 1 &amp; 2 w/o load for 10mins each. Fuel consumption = 13litters / Fuel stock = 10,878</t>
  </si>
  <si>
    <t>GENSET 1 WARMUP EXERCISED @ 4:03PM / STOPPED @ 4:13PM</t>
  </si>
  <si>
    <t>GENSET 2 WARMUP EXERCISED @ 5:04PM / STOPPED @ 5:14PM</t>
  </si>
  <si>
    <t>MONARK arrived @ 9:50am and conducted preventive maintenance on GENSETs. CHANGE THE OIL, OIL FILTER AND FUEL FILTER.</t>
  </si>
  <si>
    <t>Conducted the Occular inspection with the NAR POWER SPECIALIST CORPORATION / EESI ELECTRICAL EQUIPMENT AND SYSTEM INTEGRATION / ACM ELECTROMECH / QUAD AM / BETA ELECTRIC CORP assisted by Sir Arturo Trinidad</t>
  </si>
  <si>
    <t>CONDUCTED MONITORING @ MAGALLANES- ONLINE BOOSTER @ 5:55 AM , NORMAL OPERATION</t>
  </si>
  <si>
    <t>Additional 3 psi to target discharge pressure from 12:01pm to 5am (MARCH 20, 2015) as per request of Engr.Edmundo Llagas Jr (SPM-South), due to shifting of WSR and Posadas Influence area.</t>
  </si>
  <si>
    <t>CONDUCTED MONITORING @ MAGALLANES- ONLINE BOOSTER @ 11:05 AM , NORMAL OPERATION</t>
  </si>
  <si>
    <t>CONDUCTED MONITORING @ MAGALLANES- ONLINE BOOSTER @ 3:25 PM , NORMAL OPERATION</t>
  </si>
  <si>
    <t>CONDUCTED MONITORING @ MAGALLANES- ONLINE BOOSTER @ 6:18 PM , NORMAL OPERATION</t>
  </si>
  <si>
    <t>XCV4 - OPENED (15%) @ 10:01 PM FOR REFILLING</t>
  </si>
  <si>
    <t>XCV4 CLOSED @ 4:48  AM,WATER  ELEVATION  (9.5M)</t>
  </si>
  <si>
    <t>CONDUCTED MONITORING @ MAGALLANES- ONLINE BOOSTER @ 2:40 AM , NORMAL OPERATION</t>
  </si>
  <si>
    <t>CONDUCTED MONITORING @ MAGALLANES- ONLINE BOOSTER @ 9:13 AM , NORMAL OPERATION</t>
  </si>
  <si>
    <t>CONDUCTED MONITORING @ MAGALLANES- ONLINE BOOSTER @ 11:30 AM , NORMAL OPERATION</t>
  </si>
  <si>
    <t>XCV1 - OPENED (25%) @ 10:30 PM FOR REFILLING</t>
  </si>
  <si>
    <t>XCV1 CLOSED @ 5:05  AM,WATER  ELEVATION  (9.5M)</t>
  </si>
  <si>
    <t>ALL MOV FAULT @ 4:26 AM RESUME NORMAL OPERATION @4:36 AM</t>
  </si>
  <si>
    <t>ALL MOV FAULT @ 6:01 AM RESUME NORMAL OPERATION @ 6:20AM</t>
  </si>
  <si>
    <t>CONDUCTED MONITORING @ MAGALLANES- ONLINE BOOSTER @ 8:24 AM , NORMAL OPERATION</t>
  </si>
  <si>
    <t>ALL MOV FAULT @ 5:34 AM RESUME NORMAL OPERATION @5:45 AM</t>
  </si>
  <si>
    <t>CONDUCTED and Inspection and repair Mr. Drazen Reyes the ACTUATOR  XCV1-XCV3-XCV4-XCV5 arrived at 10:10am</t>
  </si>
  <si>
    <t>ALL MOV FAULT @ 11:22 AM RESUME NORMAL OPERATION @ 11:30AM</t>
  </si>
  <si>
    <t>Additional 3 psi to target discharge pressure from 12:01pm to 5am (MARCH 22, 2015) as per request of Engr.Edmundo Llagas Jr (SPM-South), due to shifting of WSR and Posadas Influence area.</t>
  </si>
  <si>
    <t>CONDUCTED MONITORING @ MAGALLANES- ONLINE BOOSTER @ 4:05 PM , NORMAL OPERATION</t>
  </si>
  <si>
    <t>XCV1 CLOSED @ 5:00  AM,WATER  ELEVATION  (9.5M)</t>
  </si>
  <si>
    <t>3B</t>
  </si>
  <si>
    <t>SP2 - STARTED @ 8:36 AM TO MEET 83 PSI TARGET PRESSURE</t>
  </si>
  <si>
    <t>XCV1 CLOSED @ 3:55  AM,WATER  ELEVATION  (9.5M)</t>
  </si>
  <si>
    <t>CONDUCTED MONITORING @ MAGALLANES- ONLINE BOOSTER @ 9:50 PM, NORMAL OPERATION</t>
  </si>
  <si>
    <t>XCV1 CLOSED @ 3:39 AM,WATER  ELEVATION  (9.5M)</t>
  </si>
  <si>
    <t>CONDUCTED MONITORING @ MAGALLANES- ONLINE BOOSTER @ 8:31 AM , NORMAL OPERATION</t>
  </si>
  <si>
    <t>CONDUCTED MONITORING @ MAGALLANES- ONLINE BOOSTER @ 11:20 AM , NORMAL OPERATION</t>
  </si>
  <si>
    <t>CONDUCTED MONITORING @ MAGALLANES- ONLINE BOOSTER @ 7:21PM, NORMAL OPERATION</t>
  </si>
  <si>
    <t>XCV1 - INCREASE OPENING TO (25%) @ 12:01 AM</t>
  </si>
  <si>
    <t>CONDUCTED MONITORING @ MAGALLANES- ONLINE BOOSTER @ 11:16 AM , NORMAL OPERATION</t>
  </si>
  <si>
    <t>CONDUCTED MONITORING @ MAGALLANES- ONLINE BOOSTER @ 4:13 PM , NORMAL OPERATION</t>
  </si>
  <si>
    <t>XCV1 - INCREASE OPENING TO (30%) @ 12:01 AM</t>
  </si>
  <si>
    <t>XCV1 CLOSED @ 4:39  AM,WATER  ELEVATION  (9.5M)</t>
  </si>
  <si>
    <t>J. GALINATO</t>
  </si>
  <si>
    <t>R. MALLARI / J. GALINATO</t>
  </si>
  <si>
    <t>SP2 - STARTED @ 6:30 AM TO MEET 83 PSI TARGET PRESSURE</t>
  </si>
  <si>
    <t>CONDUCTED MONITORING @ MAGALLANES- ONLINE BOOSTER @ 7:40 AM , NORMAL OPERATION</t>
  </si>
  <si>
    <t>CONDUCTED MONITORING @ MAGALLANES- ONLINE BOOSTER @ 9:45 AM , NORMAL OPERATION</t>
  </si>
  <si>
    <t>Additional 3 psi to target discharge pressure from 12:01pm to 5am (MARCH 27, 2015) as per request of Engr.Edmundo Llagas Jr (SPM-South), due to shifting of WSR and Posadas Influence area.</t>
  </si>
  <si>
    <t>CONDUCTED MONITORING @ MAGALLANES- ONLINE BOOSTER @ 4:35 PM , NORMAL OPERATION</t>
  </si>
  <si>
    <t>XCV1 CLOSED @ 4:20  AM,WATER  ELEVATION  (9.5M)</t>
  </si>
  <si>
    <t>SP2 - STARTED @ 6:36 AM TO MEET 83 PSI TARGET PRESSURE</t>
  </si>
  <si>
    <t>CONDUCTED MONITORING @ MAGALLANES- ONLINE BOOSTER @ 8:18 AM , NORMAL OPERATION</t>
  </si>
  <si>
    <t>CONDUCTED MONITORING @ MAGALLANES- ONLINE BOOSTER @ 6:30 PM , NORMAL OPERATION</t>
  </si>
  <si>
    <t>CONDUCTED MONITORING @ MAGALLANES- ONLINE BOOSTER @ 8:22PM, NORMAL OPERATION</t>
  </si>
  <si>
    <t xml:space="preserve">D. GUANZON / </t>
  </si>
  <si>
    <t>XCV1 CLOSED @ 5:22   AM,WATER  ELEVATION  (9.5M)</t>
  </si>
  <si>
    <t>CONDUCTED MONITORING @ MAGALLANES- ONLINE BOOSTER @ 8:08 AM , NORMAL OPERATION</t>
  </si>
  <si>
    <t>CONDUCTED MONITORING @ MAGALLANES- ONLINE BOOSTER @ 11:19 AM , NORMAL OPERATION</t>
  </si>
  <si>
    <t>CONDUCTED MONITORING @ MAGALLANES- ONLINE BOOSTER @ 2:05 PM , NORMAL OPERATION</t>
  </si>
  <si>
    <t>CONDUCTED MONITORING @ MAGALLANES- ONLINE BOOSTER @ 5:20 PM , NORMAL OPERATION</t>
  </si>
  <si>
    <t>J.GALINATO</t>
  </si>
  <si>
    <t>CONDUCTED MONITORING @ MAGALLANES- ONLINE BOOSTER @ 11:50 PM, NORMAL OPERATION</t>
  </si>
  <si>
    <t>SP2 - STARTED @ 7:31 AM TO MEET 83 PSI TARGET PRESSURE</t>
  </si>
  <si>
    <t>CONDUCTED MONITORING @ MAGALLANES- ONLINE BOOSTER @ 3:20 PM , NORMAL OPERATION</t>
  </si>
  <si>
    <t>CONDUCTED MONITORING @ MAGALLANES- ONLINE BOOSTER @ :930 PM, NORMAL OPERATION</t>
  </si>
  <si>
    <t>XCV1 CLOSED @ 4:02  AM,WATER  ELEVATION  (9.5M)</t>
  </si>
  <si>
    <t>SP2 - STARTED @ 6:35 AM TO MEET 83 PSI TARGET PRESSURE</t>
  </si>
  <si>
    <t>CONDUCTED MONITORING @ MAGALLANES- ONLINE BOOSTER @ 11:32 AM , NORMAL OPERATION</t>
  </si>
  <si>
    <t>Conducted the Occular inspection with the HOMETRUST CORP/ELECTRICAL EQUIPMENT AND SYSTEM INTEGRATION / EXPONENT will be assisted by Sir Michael Buligan and Sir Gerry Bautista and Sir Arturo Trinidad arrived at 10:20am to 10:50am</t>
  </si>
  <si>
    <t>CONDUCTED MONITORING @ MAGALLANES- ONLINE BOOSTER @ 4:23 PM , NORMAL OPERATION</t>
  </si>
  <si>
    <t>XCV4 - OPENED 10% @ 2:23PM DUE TO LOW WATER LEVEL ON RESERVOIR.</t>
  </si>
  <si>
    <t>Target Discharge Pressure set to 62 psi @ 6:48 pm due to low water level</t>
  </si>
  <si>
    <t>BP2 - STOPPED @ 7:01 PM DUE TO LOW SUCTION</t>
  </si>
  <si>
    <t>SP2 - STOPPED @ 6:48PM DUE TO LOW WATER LEVEL ON RESERVOIR.  (1.3M)</t>
  </si>
  <si>
    <t>J. GALINATO / R. MALLARI</t>
  </si>
  <si>
    <t>XCV1 CLOSED @ 5:06 AM,WATER  ELEVATION  (9.5M)</t>
  </si>
  <si>
    <t>SP2 - STARTED @ 6:43 AM TO MEET 83 PSI TARGET PRESSURE</t>
  </si>
  <si>
    <t>Additional 3 psi to target discharge pressure from 12:01 am to 5am as per request of Engr. Frances Joyjl Morla (SPM-South), due to shifting of WSR and Posadas Influence area.</t>
  </si>
  <si>
    <t>Target Discharge Pressure set to 66psi @ 12:01 am as per request of Engr. Frances Joyjl Morla (SPM-South)</t>
  </si>
  <si>
    <t>Additional 3 psi to target discharge pressure from 12:01pm to 5am (MARCH 1, 2015) as per request of Engr. Frances Joyjl Morla(SPM-South), due to shifting of WSR and Posadas Influence area.</t>
  </si>
  <si>
    <t>Target Discharge Pressure set to 81 psi @ 12:01 pm as per request of Engr. Frances Joyjl Morla (SPM-South)</t>
  </si>
  <si>
    <t>BP1 - STOPPED @ 3:30PM DUE TO LOW SUCTION AS PER INSTRUCTION OF ENGR. BULIGAN</t>
  </si>
  <si>
    <t>CONDUCTED MONITORING @ MAGALLANES- ONLINE BOOSTER @ 5:00 PM , NORMAL OPERATION</t>
  </si>
  <si>
    <t>CONDUCTED MONITORING @ MAGALLANES- ONLINE BOOSTER @ 9:36 PM , NORMAL OPERATION</t>
  </si>
  <si>
    <t xml:space="preserve">BP2 - STOPPED @ 3:12PM DUE TO LOW SUCTION PRESSURE </t>
  </si>
  <si>
    <t>SP2 - STOPPED @ 7:12 PM DUE TO LOW WATER LEVEL@ THE RESERVOIR</t>
  </si>
  <si>
    <t>BP3 - STOPPED @ 6:38PM DUE TO LOW SUCTION PRESSURE</t>
  </si>
  <si>
    <t>BP3-STARTED @ 8:40 PM AS PER INSTRUCTION OF ENGR ALVIN CRUZ (SPM)</t>
  </si>
  <si>
    <t xml:space="preserve">BP1-STARTED @ 9:01 PM TO INCREASE DISCHARGE PRESSURE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</si>
</sst>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  <numFmt numFmtId="169" formatCode="0.000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b/>
      <i/>
      <sz val="10"/>
      <color rgb="FF0000FF"/>
      <name val="Calibri"/>
      <family val="2"/>
      <scheme val="minor"/>
    </font>
    <font>
      <b/>
      <i/>
      <sz val="10"/>
      <name val="Calibri"/>
      <family val="2"/>
      <scheme val="minor"/>
    </font>
    <font>
      <b/>
      <sz val="9"/>
      <color theme="1"/>
      <name val="Cambria"/>
      <family val="1"/>
      <scheme val="major"/>
    </font>
    <font>
      <sz val="11"/>
      <color rgb="FF0000FF"/>
      <name val="Calibri"/>
      <family val="2"/>
      <scheme val="minor"/>
    </font>
    <font>
      <i/>
      <sz val="9"/>
      <color rgb="FF0000FF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3" borderId="16" applyNumberFormat="0" applyAlignment="0" applyProtection="0"/>
    <xf numFmtId="0" fontId="41" fillId="24" borderId="17" applyNumberFormat="0" applyAlignment="0" applyProtection="0"/>
    <xf numFmtId="0" fontId="42" fillId="24" borderId="16" applyNumberFormat="0" applyAlignment="0" applyProtection="0"/>
    <xf numFmtId="0" fontId="43" fillId="0" borderId="18" applyNumberFormat="0" applyFill="0" applyAlignment="0" applyProtection="0"/>
    <xf numFmtId="0" fontId="44" fillId="25" borderId="19" applyNumberFormat="0" applyAlignment="0" applyProtection="0"/>
    <xf numFmtId="0" fontId="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6" fillId="50" borderId="0" applyNumberFormat="0" applyBorder="0" applyAlignment="0" applyProtection="0"/>
    <xf numFmtId="0" fontId="48" fillId="0" borderId="0"/>
    <xf numFmtId="0" fontId="26" fillId="0" borderId="0"/>
    <xf numFmtId="0" fontId="26" fillId="0" borderId="0"/>
    <xf numFmtId="0" fontId="26" fillId="0" borderId="0"/>
    <xf numFmtId="0" fontId="47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9" fillId="0" borderId="0" applyFont="0" applyFill="0" applyBorder="0" applyAlignment="0" applyProtection="0"/>
    <xf numFmtId="0" fontId="49" fillId="0" borderId="0"/>
    <xf numFmtId="43" fontId="26" fillId="0" borderId="0" applyFont="0" applyFill="0" applyBorder="0" applyAlignment="0" applyProtection="0"/>
    <xf numFmtId="0" fontId="26" fillId="0" borderId="0"/>
  </cellStyleXfs>
  <cellXfs count="301">
    <xf numFmtId="0" fontId="0" fillId="0" borderId="0" xfId="0"/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32" fillId="0" borderId="11" xfId="0" applyFont="1" applyFill="1" applyBorder="1" applyAlignment="1"/>
    <xf numFmtId="0" fontId="27" fillId="19" borderId="0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7" fillId="19" borderId="11" xfId="4" applyFont="1" applyFill="1" applyBorder="1" applyAlignment="1">
      <alignment horizontal="left"/>
    </xf>
    <xf numFmtId="0" fontId="5" fillId="0" borderId="11" xfId="0" applyFont="1" applyBorder="1"/>
    <xf numFmtId="0" fontId="51" fillId="0" borderId="11" xfId="0" applyFont="1" applyBorder="1"/>
    <xf numFmtId="0" fontId="29" fillId="19" borderId="3" xfId="4" applyFont="1" applyFill="1" applyBorder="1" applyAlignment="1">
      <alignment horizontal="left"/>
    </xf>
    <xf numFmtId="0" fontId="27" fillId="19" borderId="11" xfId="0" applyFont="1" applyFill="1" applyBorder="1" applyAlignment="1"/>
    <xf numFmtId="1" fontId="5" fillId="17" borderId="1" xfId="0" applyNumberFormat="1" applyFont="1" applyFill="1" applyBorder="1" applyAlignment="1">
      <alignment horizontal="center" vertical="center"/>
    </xf>
    <xf numFmtId="0" fontId="31" fillId="19" borderId="11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31" fillId="19" borderId="3" xfId="4" applyFont="1" applyFill="1" applyBorder="1" applyAlignment="1">
      <alignment horizontal="left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0" fontId="31" fillId="19" borderId="11" xfId="0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169" fontId="12" fillId="14" borderId="1" xfId="0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left"/>
    </xf>
    <xf numFmtId="0" fontId="52" fillId="0" borderId="0" xfId="0" applyFont="1" applyFill="1" applyBorder="1" applyAlignment="1" applyProtection="1"/>
    <xf numFmtId="0" fontId="28" fillId="19" borderId="0" xfId="4" applyFont="1" applyFill="1" applyBorder="1" applyAlignment="1">
      <alignment horizontal="left"/>
    </xf>
    <xf numFmtId="0" fontId="29" fillId="19" borderId="0" xfId="0" applyFont="1" applyFill="1" applyBorder="1" applyAlignment="1">
      <alignment horizontal="left"/>
    </xf>
    <xf numFmtId="0" fontId="20" fillId="0" borderId="0" xfId="0" applyFont="1" applyFill="1" applyBorder="1" applyAlignment="1" applyProtection="1"/>
    <xf numFmtId="0" fontId="28" fillId="19" borderId="0" xfId="4" applyFont="1" applyFill="1" applyBorder="1" applyAlignment="1"/>
    <xf numFmtId="0" fontId="0" fillId="0" borderId="0" xfId="0" applyBorder="1"/>
    <xf numFmtId="0" fontId="28" fillId="19" borderId="7" xfId="4" applyFont="1" applyFill="1" applyBorder="1" applyAlignment="1">
      <alignment horizontal="left"/>
    </xf>
    <xf numFmtId="0" fontId="30" fillId="0" borderId="0" xfId="0" applyFont="1" applyFill="1" applyBorder="1" applyAlignment="1"/>
    <xf numFmtId="0" fontId="32" fillId="0" borderId="0" xfId="0" applyFont="1" applyFill="1" applyBorder="1" applyAlignment="1"/>
    <xf numFmtId="0" fontId="27" fillId="19" borderId="0" xfId="4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1" fontId="5" fillId="51" borderId="1" xfId="0" applyNumberFormat="1" applyFont="1" applyFill="1" applyBorder="1" applyAlignment="1">
      <alignment horizontal="center" vertical="center"/>
    </xf>
    <xf numFmtId="1" fontId="14" fillId="6" borderId="1" xfId="2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31" fillId="52" borderId="3" xfId="4" applyFont="1" applyFill="1" applyBorder="1" applyAlignment="1">
      <alignment horizontal="left"/>
    </xf>
    <xf numFmtId="0" fontId="28" fillId="52" borderId="11" xfId="4" applyFont="1" applyFill="1" applyBorder="1" applyAlignment="1">
      <alignment horizontal="left"/>
    </xf>
    <xf numFmtId="0" fontId="31" fillId="51" borderId="3" xfId="4" applyFont="1" applyFill="1" applyBorder="1" applyAlignment="1">
      <alignment horizontal="left"/>
    </xf>
    <xf numFmtId="0" fontId="28" fillId="51" borderId="11" xfId="4" applyFont="1" applyFill="1" applyBorder="1" applyAlignment="1">
      <alignment horizontal="left"/>
    </xf>
    <xf numFmtId="0" fontId="29" fillId="52" borderId="11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28" fillId="52" borderId="3" xfId="4" applyFont="1" applyFill="1" applyBorder="1" applyAlignment="1">
      <alignment horizontal="left"/>
    </xf>
    <xf numFmtId="0" fontId="28" fillId="52" borderId="11" xfId="0" applyFont="1" applyFill="1" applyBorder="1" applyAlignment="1">
      <alignment horizontal="left"/>
    </xf>
    <xf numFmtId="0" fontId="53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54" fillId="0" borderId="3" xfId="4" applyFont="1" applyFill="1" applyBorder="1" applyAlignment="1">
      <alignment horizontal="left"/>
    </xf>
    <xf numFmtId="0" fontId="54" fillId="19" borderId="3" xfId="4" applyFont="1" applyFill="1" applyBorder="1" applyAlignment="1">
      <alignment horizontal="left"/>
    </xf>
    <xf numFmtId="0" fontId="5" fillId="0" borderId="1" xfId="0" applyFont="1" applyBorder="1" applyAlignment="1">
      <alignment horizontal="center" vertical="center" wrapText="1"/>
    </xf>
    <xf numFmtId="1" fontId="5" fillId="5" borderId="22" xfId="2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 applyProtection="1"/>
    <xf numFmtId="0" fontId="56" fillId="0" borderId="0" xfId="0" applyFont="1"/>
    <xf numFmtId="0" fontId="57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55" fillId="2" borderId="2" xfId="0" applyFont="1" applyFill="1" applyBorder="1" applyAlignment="1">
      <alignment horizontal="center" vertical="center"/>
    </xf>
    <xf numFmtId="0" fontId="55" fillId="2" borderId="3" xfId="0" applyFont="1" applyFill="1" applyBorder="1" applyAlignment="1">
      <alignment horizontal="center" vertical="center"/>
    </xf>
    <xf numFmtId="0" fontId="55" fillId="2" borderId="4" xfId="0" applyFont="1" applyFill="1" applyBorder="1" applyAlignment="1">
      <alignment horizontal="center" vertical="center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10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00FF"/>
      <color rgb="FF00FF00"/>
      <color rgb="FFE5B9E0"/>
      <color rgb="FFF2ACE0"/>
      <color rgb="FFFF0000"/>
      <color rgb="FFFF0066"/>
      <color rgb="FF05CBC2"/>
      <color rgb="FFAAF4F6"/>
      <color rgb="FFFF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37" zoomScaleNormal="100" workbookViewId="0">
      <selection activeCell="B45" sqref="B45:B52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43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38" t="s">
        <v>10</v>
      </c>
      <c r="I7" s="139" t="s">
        <v>11</v>
      </c>
      <c r="J7" s="139" t="s">
        <v>12</v>
      </c>
      <c r="K7" s="139" t="s">
        <v>13</v>
      </c>
      <c r="L7" s="11"/>
      <c r="M7" s="11"/>
      <c r="N7" s="11"/>
      <c r="O7" s="138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39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39" t="s">
        <v>22</v>
      </c>
      <c r="AG7" s="139" t="s">
        <v>23</v>
      </c>
      <c r="AH7" s="139" t="s">
        <v>24</v>
      </c>
      <c r="AI7" s="139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39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42064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25636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39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40" t="s">
        <v>51</v>
      </c>
      <c r="V9" s="140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42" t="s">
        <v>55</v>
      </c>
      <c r="AG9" s="142" t="s">
        <v>56</v>
      </c>
      <c r="AH9" s="251" t="s">
        <v>57</v>
      </c>
      <c r="AI9" s="266" t="s">
        <v>58</v>
      </c>
      <c r="AJ9" s="140" t="s">
        <v>59</v>
      </c>
      <c r="AK9" s="140" t="s">
        <v>60</v>
      </c>
      <c r="AL9" s="140" t="s">
        <v>61</v>
      </c>
      <c r="AM9" s="140" t="s">
        <v>62</v>
      </c>
      <c r="AN9" s="140" t="s">
        <v>63</v>
      </c>
      <c r="AO9" s="140" t="s">
        <v>64</v>
      </c>
      <c r="AP9" s="140" t="s">
        <v>65</v>
      </c>
      <c r="AQ9" s="268" t="s">
        <v>66</v>
      </c>
      <c r="AR9" s="140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0" t="s">
        <v>72</v>
      </c>
      <c r="C10" s="140" t="s">
        <v>73</v>
      </c>
      <c r="D10" s="140" t="s">
        <v>74</v>
      </c>
      <c r="E10" s="140" t="s">
        <v>75</v>
      </c>
      <c r="F10" s="140" t="s">
        <v>74</v>
      </c>
      <c r="G10" s="140" t="s">
        <v>75</v>
      </c>
      <c r="H10" s="277"/>
      <c r="I10" s="140" t="s">
        <v>75</v>
      </c>
      <c r="J10" s="140" t="s">
        <v>75</v>
      </c>
      <c r="K10" s="140" t="s">
        <v>75</v>
      </c>
      <c r="L10" s="27" t="s">
        <v>29</v>
      </c>
      <c r="M10" s="278"/>
      <c r="N10" s="27" t="s">
        <v>29</v>
      </c>
      <c r="O10" s="269"/>
      <c r="P10" s="269"/>
      <c r="Q10" s="144">
        <v>27233970</v>
      </c>
      <c r="R10" s="259"/>
      <c r="S10" s="260"/>
      <c r="T10" s="261"/>
      <c r="U10" s="140" t="s">
        <v>75</v>
      </c>
      <c r="V10" s="140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v>35098572</v>
      </c>
      <c r="AH10" s="251"/>
      <c r="AI10" s="267"/>
      <c r="AJ10" s="140" t="s">
        <v>84</v>
      </c>
      <c r="AK10" s="140" t="s">
        <v>84</v>
      </c>
      <c r="AL10" s="140" t="s">
        <v>84</v>
      </c>
      <c r="AM10" s="140" t="s">
        <v>84</v>
      </c>
      <c r="AN10" s="140" t="s">
        <v>84</v>
      </c>
      <c r="AO10" s="140" t="s">
        <v>84</v>
      </c>
      <c r="AP10" s="145">
        <v>7825280</v>
      </c>
      <c r="AQ10" s="269"/>
      <c r="AR10" s="141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8</v>
      </c>
      <c r="E11" s="40">
        <f>D11/1.42</f>
        <v>5.6338028169014089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121</v>
      </c>
      <c r="P11" s="119">
        <v>95</v>
      </c>
      <c r="Q11" s="119">
        <v>27238212</v>
      </c>
      <c r="R11" s="45">
        <f>Q11-Q10</f>
        <v>4242</v>
      </c>
      <c r="S11" s="46">
        <f>R11*24/1000</f>
        <v>101.80800000000001</v>
      </c>
      <c r="T11" s="46">
        <f>R11/1000</f>
        <v>4.242</v>
      </c>
      <c r="U11" s="120">
        <v>5.2</v>
      </c>
      <c r="V11" s="120">
        <f>U11</f>
        <v>5.2</v>
      </c>
      <c r="W11" s="121" t="s">
        <v>127</v>
      </c>
      <c r="X11" s="123">
        <v>0</v>
      </c>
      <c r="Y11" s="123">
        <v>0</v>
      </c>
      <c r="Z11" s="123">
        <v>1069</v>
      </c>
      <c r="AA11" s="123">
        <v>0</v>
      </c>
      <c r="AB11" s="123">
        <v>1110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35099316</v>
      </c>
      <c r="AH11" s="48">
        <f>IF(ISBLANK(AG11),"-",AG11-AG10)</f>
        <v>744</v>
      </c>
      <c r="AI11" s="49">
        <f>AH11/T11</f>
        <v>175.38896746817539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0.45</v>
      </c>
      <c r="AP11" s="123">
        <v>7826265</v>
      </c>
      <c r="AQ11" s="123">
        <f>AP11-AP10</f>
        <v>985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10</v>
      </c>
      <c r="E12" s="40">
        <f t="shared" ref="E12:E34" si="0">D12/1.42</f>
        <v>7.042253521126761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118</v>
      </c>
      <c r="P12" s="119">
        <v>89</v>
      </c>
      <c r="Q12" s="119">
        <v>27242002</v>
      </c>
      <c r="R12" s="45">
        <f t="shared" ref="R12:R34" si="3">Q12-Q11</f>
        <v>3790</v>
      </c>
      <c r="S12" s="46">
        <f t="shared" ref="S12:S34" si="4">R12*24/1000</f>
        <v>90.96</v>
      </c>
      <c r="T12" s="46">
        <f t="shared" ref="T12:T34" si="5">R12/1000</f>
        <v>3.79</v>
      </c>
      <c r="U12" s="120">
        <v>6.2</v>
      </c>
      <c r="V12" s="120">
        <f t="shared" ref="V12:V34" si="6">U12</f>
        <v>6.2</v>
      </c>
      <c r="W12" s="121" t="s">
        <v>127</v>
      </c>
      <c r="X12" s="123">
        <v>0</v>
      </c>
      <c r="Y12" s="123">
        <v>0</v>
      </c>
      <c r="Z12" s="123">
        <v>1017</v>
      </c>
      <c r="AA12" s="123">
        <v>0</v>
      </c>
      <c r="AB12" s="123">
        <v>1109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35099964</v>
      </c>
      <c r="AH12" s="48">
        <f>IF(ISBLANK(AG12),"-",AG12-AG11)</f>
        <v>648</v>
      </c>
      <c r="AI12" s="49">
        <f t="shared" ref="AI12:AI34" si="7">AH12/T12</f>
        <v>170.97625329815304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0.45</v>
      </c>
      <c r="AP12" s="123">
        <v>7827350</v>
      </c>
      <c r="AQ12" s="123">
        <f>AP12-AP11</f>
        <v>1085</v>
      </c>
      <c r="AR12" s="52">
        <v>1.03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11</v>
      </c>
      <c r="E13" s="40">
        <f t="shared" si="0"/>
        <v>7.746478873239437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115</v>
      </c>
      <c r="P13" s="119">
        <v>81</v>
      </c>
      <c r="Q13" s="119">
        <v>27245591</v>
      </c>
      <c r="R13" s="45">
        <f t="shared" si="3"/>
        <v>3589</v>
      </c>
      <c r="S13" s="46">
        <f t="shared" si="4"/>
        <v>86.135999999999996</v>
      </c>
      <c r="T13" s="46">
        <f t="shared" si="5"/>
        <v>3.589</v>
      </c>
      <c r="U13" s="120">
        <v>7.4</v>
      </c>
      <c r="V13" s="120">
        <f t="shared" si="6"/>
        <v>7.4</v>
      </c>
      <c r="W13" s="121" t="s">
        <v>127</v>
      </c>
      <c r="X13" s="123">
        <v>0</v>
      </c>
      <c r="Y13" s="123">
        <v>0</v>
      </c>
      <c r="Z13" s="123">
        <v>983</v>
      </c>
      <c r="AA13" s="123">
        <v>0</v>
      </c>
      <c r="AB13" s="123">
        <v>1110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35100576</v>
      </c>
      <c r="AH13" s="48">
        <f>IF(ISBLANK(AG13),"-",AG13-AG12)</f>
        <v>612</v>
      </c>
      <c r="AI13" s="49">
        <f t="shared" si="7"/>
        <v>170.52103650041795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0.45</v>
      </c>
      <c r="AP13" s="123">
        <v>7828481</v>
      </c>
      <c r="AQ13" s="123">
        <f>AP13-AP12</f>
        <v>1131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12</v>
      </c>
      <c r="E14" s="40">
        <f t="shared" si="0"/>
        <v>8.4507042253521139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110</v>
      </c>
      <c r="P14" s="119">
        <v>86</v>
      </c>
      <c r="Q14" s="119">
        <v>27249222</v>
      </c>
      <c r="R14" s="45">
        <f t="shared" si="3"/>
        <v>3631</v>
      </c>
      <c r="S14" s="46">
        <f t="shared" si="4"/>
        <v>87.144000000000005</v>
      </c>
      <c r="T14" s="46">
        <f t="shared" si="5"/>
        <v>3.6309999999999998</v>
      </c>
      <c r="U14" s="120">
        <v>8.6</v>
      </c>
      <c r="V14" s="120">
        <f t="shared" si="6"/>
        <v>8.6</v>
      </c>
      <c r="W14" s="121" t="s">
        <v>127</v>
      </c>
      <c r="X14" s="123">
        <v>0</v>
      </c>
      <c r="Y14" s="123">
        <v>0</v>
      </c>
      <c r="Z14" s="123">
        <v>962</v>
      </c>
      <c r="AA14" s="123">
        <v>0</v>
      </c>
      <c r="AB14" s="123">
        <v>1109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35101180</v>
      </c>
      <c r="AH14" s="48">
        <f t="shared" ref="AH14:AH34" si="8">IF(ISBLANK(AG14),"-",AG14-AG13)</f>
        <v>604</v>
      </c>
      <c r="AI14" s="49">
        <f t="shared" si="7"/>
        <v>166.34535940512257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0.45</v>
      </c>
      <c r="AP14" s="123">
        <v>7829615</v>
      </c>
      <c r="AQ14" s="123">
        <f>AP14-AP13</f>
        <v>1134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25</v>
      </c>
      <c r="E15" s="40">
        <f t="shared" si="0"/>
        <v>17.605633802816904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93</v>
      </c>
      <c r="P15" s="119">
        <v>92</v>
      </c>
      <c r="Q15" s="119">
        <v>27252918</v>
      </c>
      <c r="R15" s="45">
        <f t="shared" si="3"/>
        <v>3696</v>
      </c>
      <c r="S15" s="46">
        <f t="shared" si="4"/>
        <v>88.703999999999994</v>
      </c>
      <c r="T15" s="46">
        <f t="shared" si="5"/>
        <v>3.6960000000000002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950</v>
      </c>
      <c r="AA15" s="123">
        <v>0</v>
      </c>
      <c r="AB15" s="123">
        <v>1110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35101788</v>
      </c>
      <c r="AH15" s="48">
        <f t="shared" si="8"/>
        <v>608</v>
      </c>
      <c r="AI15" s="49">
        <f t="shared" si="7"/>
        <v>164.5021645021645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0.45</v>
      </c>
      <c r="AP15" s="123">
        <v>7830382</v>
      </c>
      <c r="AQ15" s="123">
        <f>AP15-AP14</f>
        <v>767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26</v>
      </c>
      <c r="E16" s="40">
        <f t="shared" si="0"/>
        <v>18.30985915492958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108</v>
      </c>
      <c r="P16" s="119">
        <v>106</v>
      </c>
      <c r="Q16" s="119">
        <v>27256985</v>
      </c>
      <c r="R16" s="45">
        <f t="shared" si="3"/>
        <v>4067</v>
      </c>
      <c r="S16" s="46">
        <f t="shared" si="4"/>
        <v>97.608000000000004</v>
      </c>
      <c r="T16" s="46">
        <f t="shared" si="5"/>
        <v>4.0670000000000002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910</v>
      </c>
      <c r="AA16" s="123">
        <v>0</v>
      </c>
      <c r="AB16" s="123">
        <v>1161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35102348</v>
      </c>
      <c r="AH16" s="48">
        <f t="shared" si="8"/>
        <v>560</v>
      </c>
      <c r="AI16" s="49">
        <f t="shared" si="7"/>
        <v>137.69363166953528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7830382</v>
      </c>
      <c r="AQ16" s="123">
        <f t="shared" ref="AQ16:AQ34" si="10">AP16-AP15</f>
        <v>0</v>
      </c>
      <c r="AR16" s="52">
        <v>1.17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13</v>
      </c>
      <c r="E17" s="40">
        <f t="shared" si="0"/>
        <v>9.1549295774647899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140</v>
      </c>
      <c r="P17" s="119">
        <v>136</v>
      </c>
      <c r="Q17" s="119">
        <v>27262612</v>
      </c>
      <c r="R17" s="45">
        <f t="shared" si="3"/>
        <v>5627</v>
      </c>
      <c r="S17" s="46">
        <f t="shared" si="4"/>
        <v>135.048</v>
      </c>
      <c r="T17" s="46">
        <f t="shared" si="5"/>
        <v>5.6269999999999998</v>
      </c>
      <c r="U17" s="120">
        <v>9.5</v>
      </c>
      <c r="V17" s="120">
        <f t="shared" si="6"/>
        <v>9.5</v>
      </c>
      <c r="W17" s="121" t="s">
        <v>135</v>
      </c>
      <c r="X17" s="123">
        <v>0</v>
      </c>
      <c r="Y17" s="123">
        <v>1018</v>
      </c>
      <c r="Z17" s="123">
        <v>1138</v>
      </c>
      <c r="AA17" s="123">
        <v>1185</v>
      </c>
      <c r="AB17" s="123">
        <v>1160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35103468</v>
      </c>
      <c r="AH17" s="48">
        <f t="shared" si="8"/>
        <v>1120</v>
      </c>
      <c r="AI17" s="49">
        <f t="shared" si="7"/>
        <v>199.04034121201352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7830382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11</v>
      </c>
      <c r="E18" s="40">
        <f t="shared" si="0"/>
        <v>7.746478873239437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138</v>
      </c>
      <c r="P18" s="119">
        <v>144</v>
      </c>
      <c r="Q18" s="119">
        <v>27268732</v>
      </c>
      <c r="R18" s="45">
        <f t="shared" si="3"/>
        <v>6120</v>
      </c>
      <c r="S18" s="46">
        <f t="shared" si="4"/>
        <v>146.88</v>
      </c>
      <c r="T18" s="46">
        <f t="shared" si="5"/>
        <v>6.12</v>
      </c>
      <c r="U18" s="120">
        <v>9.5</v>
      </c>
      <c r="V18" s="120">
        <f t="shared" si="6"/>
        <v>9.5</v>
      </c>
      <c r="W18" s="121" t="s">
        <v>135</v>
      </c>
      <c r="X18" s="123">
        <v>0</v>
      </c>
      <c r="Y18" s="123">
        <v>1020</v>
      </c>
      <c r="Z18" s="123">
        <v>1154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35104743</v>
      </c>
      <c r="AH18" s="48">
        <f t="shared" si="8"/>
        <v>1275</v>
      </c>
      <c r="AI18" s="49">
        <f t="shared" si="7"/>
        <v>208.33333333333334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7830382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9</v>
      </c>
      <c r="E19" s="40">
        <f t="shared" si="0"/>
        <v>6.3380281690140849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133</v>
      </c>
      <c r="P19" s="119">
        <v>148</v>
      </c>
      <c r="Q19" s="119">
        <v>27275037</v>
      </c>
      <c r="R19" s="45">
        <f t="shared" si="3"/>
        <v>6305</v>
      </c>
      <c r="S19" s="46">
        <f t="shared" si="4"/>
        <v>151.32</v>
      </c>
      <c r="T19" s="46">
        <f t="shared" si="5"/>
        <v>6.3049999999999997</v>
      </c>
      <c r="U19" s="120">
        <v>8.9</v>
      </c>
      <c r="V19" s="120">
        <f t="shared" si="6"/>
        <v>8.9</v>
      </c>
      <c r="W19" s="121" t="s">
        <v>135</v>
      </c>
      <c r="X19" s="123">
        <v>0</v>
      </c>
      <c r="Y19" s="123">
        <v>1104</v>
      </c>
      <c r="Z19" s="123">
        <v>1154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35106132</v>
      </c>
      <c r="AH19" s="48">
        <f t="shared" si="8"/>
        <v>1389</v>
      </c>
      <c r="AI19" s="49">
        <f t="shared" si="7"/>
        <v>220.3013481363997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7830382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9</v>
      </c>
      <c r="E20" s="40">
        <f t="shared" si="0"/>
        <v>6.3380281690140849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131</v>
      </c>
      <c r="P20" s="119">
        <v>162</v>
      </c>
      <c r="Q20" s="119">
        <v>27280931</v>
      </c>
      <c r="R20" s="45">
        <f t="shared" si="3"/>
        <v>5894</v>
      </c>
      <c r="S20" s="46">
        <f t="shared" si="4"/>
        <v>141.45599999999999</v>
      </c>
      <c r="T20" s="46">
        <f t="shared" si="5"/>
        <v>5.8940000000000001</v>
      </c>
      <c r="U20" s="120">
        <v>7.2</v>
      </c>
      <c r="V20" s="120">
        <f t="shared" si="6"/>
        <v>7.2</v>
      </c>
      <c r="W20" s="121" t="s">
        <v>135</v>
      </c>
      <c r="X20" s="123">
        <v>0</v>
      </c>
      <c r="Y20" s="123">
        <v>1153</v>
      </c>
      <c r="Z20" s="123">
        <v>1155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35107440</v>
      </c>
      <c r="AH20" s="48">
        <f>IF(ISBLANK(AG20),"-",AG20-AG19)</f>
        <v>1308</v>
      </c>
      <c r="AI20" s="49">
        <f t="shared" si="7"/>
        <v>221.92059721750934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7830382</v>
      </c>
      <c r="AQ20" s="123">
        <f t="shared" si="10"/>
        <v>0</v>
      </c>
      <c r="AR20" s="52">
        <v>1.1000000000000001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10</v>
      </c>
      <c r="E21" s="40">
        <f t="shared" si="0"/>
        <v>7.042253521126761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134</v>
      </c>
      <c r="P21" s="119">
        <v>152</v>
      </c>
      <c r="Q21" s="119">
        <v>27287340</v>
      </c>
      <c r="R21" s="45">
        <f>Q21-Q20</f>
        <v>6409</v>
      </c>
      <c r="S21" s="46">
        <f t="shared" si="4"/>
        <v>153.816</v>
      </c>
      <c r="T21" s="46">
        <f t="shared" si="5"/>
        <v>6.4089999999999998</v>
      </c>
      <c r="U21" s="120">
        <v>7</v>
      </c>
      <c r="V21" s="120">
        <f t="shared" si="6"/>
        <v>7</v>
      </c>
      <c r="W21" s="121" t="s">
        <v>135</v>
      </c>
      <c r="X21" s="123">
        <v>0</v>
      </c>
      <c r="Y21" s="123">
        <v>1137</v>
      </c>
      <c r="Z21" s="123">
        <v>1155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35108855</v>
      </c>
      <c r="AH21" s="48">
        <f t="shared" si="8"/>
        <v>1415</v>
      </c>
      <c r="AI21" s="49">
        <f t="shared" si="7"/>
        <v>220.78327352161025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7830382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128</v>
      </c>
      <c r="P22" s="119">
        <v>147</v>
      </c>
      <c r="Q22" s="119">
        <v>27293302</v>
      </c>
      <c r="R22" s="45">
        <f t="shared" si="3"/>
        <v>5962</v>
      </c>
      <c r="S22" s="46">
        <f t="shared" si="4"/>
        <v>143.08799999999999</v>
      </c>
      <c r="T22" s="46">
        <f t="shared" si="5"/>
        <v>5.9619999999999997</v>
      </c>
      <c r="U22" s="120">
        <v>6.2</v>
      </c>
      <c r="V22" s="120">
        <f t="shared" si="6"/>
        <v>6.2</v>
      </c>
      <c r="W22" s="121" t="s">
        <v>135</v>
      </c>
      <c r="X22" s="123">
        <v>0</v>
      </c>
      <c r="Y22" s="123">
        <v>1156</v>
      </c>
      <c r="Z22" s="123">
        <v>1155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35110180</v>
      </c>
      <c r="AH22" s="48">
        <f t="shared" si="8"/>
        <v>1325</v>
      </c>
      <c r="AI22" s="49">
        <f t="shared" si="7"/>
        <v>222.2408587722241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7830382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5</v>
      </c>
      <c r="E23" s="40">
        <f t="shared" si="0"/>
        <v>3.5211267605633805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130</v>
      </c>
      <c r="P23" s="119">
        <v>146</v>
      </c>
      <c r="Q23" s="119">
        <v>27299687</v>
      </c>
      <c r="R23" s="45">
        <f t="shared" si="3"/>
        <v>6385</v>
      </c>
      <c r="S23" s="46">
        <f t="shared" si="4"/>
        <v>153.24</v>
      </c>
      <c r="T23" s="46">
        <f t="shared" si="5"/>
        <v>6.3849999999999998</v>
      </c>
      <c r="U23" s="120">
        <v>5.5</v>
      </c>
      <c r="V23" s="120">
        <f t="shared" si="6"/>
        <v>5.5</v>
      </c>
      <c r="W23" s="121" t="s">
        <v>135</v>
      </c>
      <c r="X23" s="123">
        <v>0</v>
      </c>
      <c r="Y23" s="123">
        <v>1074</v>
      </c>
      <c r="Z23" s="123">
        <v>1185</v>
      </c>
      <c r="AA23" s="123">
        <v>1185</v>
      </c>
      <c r="AB23" s="123">
        <v>1189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35111624</v>
      </c>
      <c r="AH23" s="48">
        <f t="shared" si="8"/>
        <v>1444</v>
      </c>
      <c r="AI23" s="49">
        <f t="shared" si="7"/>
        <v>226.15505090054816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7830382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7</v>
      </c>
      <c r="E24" s="40">
        <f t="shared" si="0"/>
        <v>4.9295774647887329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137</v>
      </c>
      <c r="P24" s="119">
        <v>143</v>
      </c>
      <c r="Q24" s="119">
        <v>27305472</v>
      </c>
      <c r="R24" s="45">
        <f t="shared" si="3"/>
        <v>5785</v>
      </c>
      <c r="S24" s="46">
        <f t="shared" si="4"/>
        <v>138.84</v>
      </c>
      <c r="T24" s="46">
        <f t="shared" si="5"/>
        <v>5.7850000000000001</v>
      </c>
      <c r="U24" s="120">
        <v>5.0999999999999996</v>
      </c>
      <c r="V24" s="120">
        <f t="shared" si="6"/>
        <v>5.0999999999999996</v>
      </c>
      <c r="W24" s="121" t="s">
        <v>135</v>
      </c>
      <c r="X24" s="123">
        <v>0</v>
      </c>
      <c r="Y24" s="123">
        <v>1042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35112928</v>
      </c>
      <c r="AH24" s="48">
        <f t="shared" si="8"/>
        <v>1304</v>
      </c>
      <c r="AI24" s="49">
        <f t="shared" si="7"/>
        <v>225.41054451166809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7830382</v>
      </c>
      <c r="AQ24" s="123">
        <f t="shared" si="10"/>
        <v>0</v>
      </c>
      <c r="AR24" s="52">
        <v>1.06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138</v>
      </c>
      <c r="P25" s="119">
        <v>139</v>
      </c>
      <c r="Q25" s="119">
        <v>27311359</v>
      </c>
      <c r="R25" s="45">
        <f t="shared" si="3"/>
        <v>5887</v>
      </c>
      <c r="S25" s="46">
        <f t="shared" si="4"/>
        <v>141.28800000000001</v>
      </c>
      <c r="T25" s="46">
        <f t="shared" si="5"/>
        <v>5.8869999999999996</v>
      </c>
      <c r="U25" s="120">
        <v>4.8</v>
      </c>
      <c r="V25" s="120">
        <f t="shared" si="6"/>
        <v>4.8</v>
      </c>
      <c r="W25" s="121" t="s">
        <v>135</v>
      </c>
      <c r="X25" s="123">
        <v>0</v>
      </c>
      <c r="Y25" s="123">
        <v>999</v>
      </c>
      <c r="Z25" s="123">
        <v>1196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35114260</v>
      </c>
      <c r="AH25" s="48">
        <f t="shared" si="8"/>
        <v>1332</v>
      </c>
      <c r="AI25" s="49">
        <f t="shared" si="7"/>
        <v>226.26125360964841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7830382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5</v>
      </c>
      <c r="E26" s="40">
        <f t="shared" si="0"/>
        <v>3.5211267605633805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131</v>
      </c>
      <c r="P26" s="119">
        <v>140</v>
      </c>
      <c r="Q26" s="119">
        <v>27317093</v>
      </c>
      <c r="R26" s="45">
        <f t="shared" si="3"/>
        <v>5734</v>
      </c>
      <c r="S26" s="46">
        <f t="shared" si="4"/>
        <v>137.61600000000001</v>
      </c>
      <c r="T26" s="46">
        <f t="shared" si="5"/>
        <v>5.734</v>
      </c>
      <c r="U26" s="120">
        <v>4.5999999999999996</v>
      </c>
      <c r="V26" s="120">
        <f t="shared" si="6"/>
        <v>4.5999999999999996</v>
      </c>
      <c r="W26" s="121" t="s">
        <v>135</v>
      </c>
      <c r="X26" s="123">
        <v>0</v>
      </c>
      <c r="Y26" s="123">
        <v>1020</v>
      </c>
      <c r="Z26" s="123">
        <v>1196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35115572</v>
      </c>
      <c r="AH26" s="48">
        <f t="shared" si="8"/>
        <v>1312</v>
      </c>
      <c r="AI26" s="49">
        <f t="shared" si="7"/>
        <v>228.81060341820719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7830382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133</v>
      </c>
      <c r="P27" s="119">
        <v>139</v>
      </c>
      <c r="Q27" s="119">
        <v>27322867</v>
      </c>
      <c r="R27" s="45">
        <f t="shared" si="3"/>
        <v>5774</v>
      </c>
      <c r="S27" s="46">
        <f t="shared" si="4"/>
        <v>138.57599999999999</v>
      </c>
      <c r="T27" s="46">
        <f t="shared" si="5"/>
        <v>5.774</v>
      </c>
      <c r="U27" s="120">
        <v>3.9</v>
      </c>
      <c r="V27" s="120">
        <f t="shared" si="6"/>
        <v>3.9</v>
      </c>
      <c r="W27" s="121" t="s">
        <v>135</v>
      </c>
      <c r="X27" s="123">
        <v>0</v>
      </c>
      <c r="Y27" s="123">
        <v>1046</v>
      </c>
      <c r="Z27" s="123">
        <v>1196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35116908</v>
      </c>
      <c r="AH27" s="48">
        <f t="shared" si="8"/>
        <v>1336</v>
      </c>
      <c r="AI27" s="49">
        <f t="shared" si="7"/>
        <v>231.38205749913405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7830382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136</v>
      </c>
      <c r="P28" s="119">
        <v>138</v>
      </c>
      <c r="Q28" s="119">
        <v>27328546</v>
      </c>
      <c r="R28" s="45">
        <f t="shared" si="3"/>
        <v>5679</v>
      </c>
      <c r="S28" s="46">
        <f t="shared" si="4"/>
        <v>136.29599999999999</v>
      </c>
      <c r="T28" s="46">
        <f t="shared" si="5"/>
        <v>5.6790000000000003</v>
      </c>
      <c r="U28" s="120">
        <v>3.7</v>
      </c>
      <c r="V28" s="120">
        <f t="shared" si="6"/>
        <v>3.7</v>
      </c>
      <c r="W28" s="121" t="s">
        <v>135</v>
      </c>
      <c r="X28" s="123">
        <v>0</v>
      </c>
      <c r="Y28" s="123">
        <v>993</v>
      </c>
      <c r="Z28" s="123">
        <v>1196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35118220</v>
      </c>
      <c r="AH28" s="48">
        <f t="shared" si="8"/>
        <v>1312</v>
      </c>
      <c r="AI28" s="49">
        <f t="shared" si="7"/>
        <v>231.02658918823735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7830382</v>
      </c>
      <c r="AQ28" s="123">
        <f t="shared" si="10"/>
        <v>0</v>
      </c>
      <c r="AR28" s="52">
        <v>0.97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137</v>
      </c>
      <c r="P29" s="119">
        <v>130</v>
      </c>
      <c r="Q29" s="119">
        <v>27334310</v>
      </c>
      <c r="R29" s="45">
        <f t="shared" si="3"/>
        <v>5764</v>
      </c>
      <c r="S29" s="46">
        <f t="shared" si="4"/>
        <v>138.33600000000001</v>
      </c>
      <c r="T29" s="46">
        <f t="shared" si="5"/>
        <v>5.7640000000000002</v>
      </c>
      <c r="U29" s="120">
        <v>3.4</v>
      </c>
      <c r="V29" s="120">
        <f t="shared" si="6"/>
        <v>3.4</v>
      </c>
      <c r="W29" s="121" t="s">
        <v>135</v>
      </c>
      <c r="X29" s="123">
        <v>0</v>
      </c>
      <c r="Y29" s="123">
        <v>996</v>
      </c>
      <c r="Z29" s="123">
        <v>1196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35119548</v>
      </c>
      <c r="AH29" s="48">
        <f t="shared" si="8"/>
        <v>1328</v>
      </c>
      <c r="AI29" s="49">
        <f t="shared" si="7"/>
        <v>230.39555863983344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7830382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115</v>
      </c>
      <c r="P30" s="119">
        <v>129</v>
      </c>
      <c r="Q30" s="119">
        <v>27339794</v>
      </c>
      <c r="R30" s="45">
        <f t="shared" si="3"/>
        <v>5484</v>
      </c>
      <c r="S30" s="46">
        <f t="shared" si="4"/>
        <v>131.61600000000001</v>
      </c>
      <c r="T30" s="46">
        <f t="shared" si="5"/>
        <v>5.484</v>
      </c>
      <c r="U30" s="120">
        <v>2.8</v>
      </c>
      <c r="V30" s="120">
        <f t="shared" si="6"/>
        <v>2.8</v>
      </c>
      <c r="W30" s="121" t="s">
        <v>135</v>
      </c>
      <c r="X30" s="123">
        <v>0</v>
      </c>
      <c r="Y30" s="123">
        <v>1103</v>
      </c>
      <c r="Z30" s="123">
        <v>1196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35120644</v>
      </c>
      <c r="AH30" s="48">
        <f t="shared" si="8"/>
        <v>1096</v>
      </c>
      <c r="AI30" s="49">
        <f t="shared" si="7"/>
        <v>199.85412107950401</v>
      </c>
      <c r="AJ30" s="102">
        <v>0</v>
      </c>
      <c r="AK30" s="102">
        <v>1</v>
      </c>
      <c r="AL30" s="102">
        <v>1</v>
      </c>
      <c r="AM30" s="102">
        <v>1</v>
      </c>
      <c r="AN30" s="102">
        <v>1</v>
      </c>
      <c r="AO30" s="102">
        <v>0</v>
      </c>
      <c r="AP30" s="123">
        <v>7830382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11</v>
      </c>
      <c r="E31" s="40">
        <f t="shared" si="0"/>
        <v>7.746478873239437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118</v>
      </c>
      <c r="P31" s="119">
        <v>124</v>
      </c>
      <c r="Q31" s="119">
        <v>27345149</v>
      </c>
      <c r="R31" s="45">
        <f t="shared" si="3"/>
        <v>5355</v>
      </c>
      <c r="S31" s="46">
        <f t="shared" si="4"/>
        <v>128.52000000000001</v>
      </c>
      <c r="T31" s="46">
        <f t="shared" si="5"/>
        <v>5.3550000000000004</v>
      </c>
      <c r="U31" s="120">
        <v>2.1</v>
      </c>
      <c r="V31" s="120">
        <f t="shared" si="6"/>
        <v>2.1</v>
      </c>
      <c r="W31" s="121" t="s">
        <v>135</v>
      </c>
      <c r="X31" s="123">
        <v>0</v>
      </c>
      <c r="Y31" s="123">
        <v>1043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35121700</v>
      </c>
      <c r="AH31" s="48">
        <f t="shared" si="8"/>
        <v>1056</v>
      </c>
      <c r="AI31" s="49">
        <f t="shared" si="7"/>
        <v>197.19887955182071</v>
      </c>
      <c r="AJ31" s="102">
        <v>0</v>
      </c>
      <c r="AK31" s="102">
        <v>1</v>
      </c>
      <c r="AL31" s="102">
        <v>1</v>
      </c>
      <c r="AM31" s="102">
        <v>1</v>
      </c>
      <c r="AN31" s="102">
        <v>1</v>
      </c>
      <c r="AO31" s="102">
        <v>0</v>
      </c>
      <c r="AP31" s="123">
        <v>7830382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118</v>
      </c>
      <c r="P32" s="119">
        <v>118</v>
      </c>
      <c r="Q32" s="119">
        <v>27350150</v>
      </c>
      <c r="R32" s="45">
        <f t="shared" si="3"/>
        <v>5001</v>
      </c>
      <c r="S32" s="46">
        <f t="shared" si="4"/>
        <v>120.024</v>
      </c>
      <c r="T32" s="46">
        <f t="shared" si="5"/>
        <v>5.0010000000000003</v>
      </c>
      <c r="U32" s="120">
        <v>1.8</v>
      </c>
      <c r="V32" s="120">
        <f t="shared" si="6"/>
        <v>1.8</v>
      </c>
      <c r="W32" s="121" t="s">
        <v>136</v>
      </c>
      <c r="X32" s="123">
        <v>0</v>
      </c>
      <c r="Y32" s="123">
        <v>1006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35122692</v>
      </c>
      <c r="AH32" s="48">
        <f t="shared" si="8"/>
        <v>992</v>
      </c>
      <c r="AI32" s="49">
        <f t="shared" si="7"/>
        <v>198.36032793441311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7830382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6</v>
      </c>
      <c r="E33" s="40">
        <f t="shared" si="0"/>
        <v>4.2253521126760569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134</v>
      </c>
      <c r="P33" s="119">
        <v>104</v>
      </c>
      <c r="Q33" s="119">
        <v>27354569</v>
      </c>
      <c r="R33" s="45">
        <f t="shared" si="3"/>
        <v>4419</v>
      </c>
      <c r="S33" s="46">
        <f t="shared" si="4"/>
        <v>106.056</v>
      </c>
      <c r="T33" s="46">
        <f t="shared" si="5"/>
        <v>4.4189999999999996</v>
      </c>
      <c r="U33" s="120">
        <v>2.9</v>
      </c>
      <c r="V33" s="120">
        <f t="shared" si="6"/>
        <v>2.9</v>
      </c>
      <c r="W33" s="121" t="s">
        <v>127</v>
      </c>
      <c r="X33" s="123">
        <v>0</v>
      </c>
      <c r="Y33" s="123">
        <v>0</v>
      </c>
      <c r="Z33" s="123">
        <v>1159</v>
      </c>
      <c r="AA33" s="123">
        <v>0</v>
      </c>
      <c r="AB33" s="123">
        <v>1109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35123492</v>
      </c>
      <c r="AH33" s="48">
        <f t="shared" si="8"/>
        <v>800</v>
      </c>
      <c r="AI33" s="49">
        <f t="shared" si="7"/>
        <v>181.03643358225844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0.45</v>
      </c>
      <c r="AP33" s="123">
        <v>7831467</v>
      </c>
      <c r="AQ33" s="123">
        <f t="shared" si="10"/>
        <v>1085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9</v>
      </c>
      <c r="E34" s="40">
        <f t="shared" si="0"/>
        <v>6.3380281690140849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137</v>
      </c>
      <c r="P34" s="119">
        <v>98</v>
      </c>
      <c r="Q34" s="119">
        <v>27358692</v>
      </c>
      <c r="R34" s="45">
        <f t="shared" si="3"/>
        <v>4123</v>
      </c>
      <c r="S34" s="46">
        <f t="shared" si="4"/>
        <v>98.951999999999998</v>
      </c>
      <c r="T34" s="46">
        <f t="shared" si="5"/>
        <v>4.1230000000000002</v>
      </c>
      <c r="U34" s="120">
        <v>4.4000000000000004</v>
      </c>
      <c r="V34" s="120">
        <f t="shared" si="6"/>
        <v>4.4000000000000004</v>
      </c>
      <c r="W34" s="121" t="s">
        <v>127</v>
      </c>
      <c r="X34" s="123">
        <v>0</v>
      </c>
      <c r="Y34" s="123">
        <v>0</v>
      </c>
      <c r="Z34" s="123">
        <v>1063</v>
      </c>
      <c r="AA34" s="123">
        <v>0</v>
      </c>
      <c r="AB34" s="123">
        <v>1109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35124208</v>
      </c>
      <c r="AH34" s="48">
        <f t="shared" si="8"/>
        <v>716</v>
      </c>
      <c r="AI34" s="49">
        <f t="shared" si="7"/>
        <v>173.65995634246906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0.45</v>
      </c>
      <c r="AP34" s="123">
        <v>7832853</v>
      </c>
      <c r="AQ34" s="123">
        <f t="shared" si="10"/>
        <v>1386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124.41666666666667</v>
      </c>
      <c r="Q35" s="63">
        <f>Q34-Q10</f>
        <v>124722</v>
      </c>
      <c r="R35" s="64">
        <f>SUM(R11:R34)</f>
        <v>124722</v>
      </c>
      <c r="S35" s="124">
        <f>AVERAGE(S11:S34)</f>
        <v>124.72199999999998</v>
      </c>
      <c r="T35" s="124">
        <f>SUM(T11:T34)</f>
        <v>124.72199999999999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25636</v>
      </c>
      <c r="AH35" s="66">
        <f>SUM(AH11:AH34)</f>
        <v>25636</v>
      </c>
      <c r="AI35" s="67">
        <f>$AH$35/$T35</f>
        <v>205.54513237440068</v>
      </c>
      <c r="AJ35" s="93"/>
      <c r="AK35" s="94"/>
      <c r="AL35" s="94"/>
      <c r="AM35" s="94"/>
      <c r="AN35" s="95"/>
      <c r="AO35" s="68"/>
      <c r="AP35" s="69">
        <f>AP34-AP10</f>
        <v>7573</v>
      </c>
      <c r="AQ35" s="70">
        <f>SUM(AQ11:AQ34)</f>
        <v>7573</v>
      </c>
      <c r="AR35" s="71">
        <f>AVERAGE(AR11:AR34)</f>
        <v>1.0516666666666667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137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109" t="s">
        <v>142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09" t="s">
        <v>143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85" t="s">
        <v>141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116" t="s">
        <v>124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116" t="s">
        <v>125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85" t="s">
        <v>138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144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85" t="s">
        <v>145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09" t="s">
        <v>146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147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181</v>
      </c>
      <c r="C51" s="110"/>
      <c r="D51" s="110"/>
      <c r="E51" s="110"/>
      <c r="F51" s="110"/>
      <c r="G51" s="110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128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09" t="s">
        <v>148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149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16" t="s">
        <v>150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151</v>
      </c>
      <c r="C56" s="110"/>
      <c r="D56" s="110"/>
      <c r="E56" s="115"/>
      <c r="F56" s="115"/>
      <c r="G56" s="115"/>
      <c r="H56" s="110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2" t="s">
        <v>152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09" t="s">
        <v>156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116" t="s">
        <v>153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5" t="s">
        <v>154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 t="s">
        <v>157</v>
      </c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 t="s">
        <v>155</v>
      </c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116"/>
      <c r="C63" s="112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5"/>
      <c r="C64" s="110"/>
      <c r="D64" s="110"/>
      <c r="E64" s="110"/>
      <c r="F64" s="110"/>
      <c r="G64" s="110"/>
      <c r="H64" s="110"/>
      <c r="I64" s="125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9"/>
      <c r="C65" s="110"/>
      <c r="D65" s="110"/>
      <c r="E65" s="110"/>
      <c r="F65" s="110"/>
      <c r="G65" s="110"/>
      <c r="H65" s="110"/>
      <c r="I65" s="125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4"/>
      <c r="T66" s="113"/>
      <c r="U66" s="113"/>
      <c r="V66" s="113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5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3"/>
      <c r="U67" s="113"/>
      <c r="V67" s="113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0"/>
      <c r="D68" s="110"/>
      <c r="E68" s="110"/>
      <c r="F68" s="110"/>
      <c r="G68" s="88"/>
      <c r="H68" s="88"/>
      <c r="I68" s="125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3"/>
      <c r="U68" s="113"/>
      <c r="V68" s="113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0"/>
      <c r="D69" s="110"/>
      <c r="E69" s="110"/>
      <c r="F69" s="110"/>
      <c r="G69" s="88"/>
      <c r="H69" s="88"/>
      <c r="I69" s="117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3"/>
      <c r="U69" s="113"/>
      <c r="V69" s="113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116"/>
      <c r="C70" s="116"/>
      <c r="D70" s="110"/>
      <c r="E70" s="88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3"/>
      <c r="U70" s="113"/>
      <c r="V70" s="113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5"/>
      <c r="C71" s="112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3"/>
      <c r="U71" s="113"/>
      <c r="V71" s="113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12"/>
      <c r="D72" s="110"/>
      <c r="E72" s="88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10"/>
      <c r="D73" s="110"/>
      <c r="E73" s="110"/>
      <c r="F73" s="110"/>
      <c r="G73" s="88"/>
      <c r="H73" s="88"/>
      <c r="I73" s="125"/>
      <c r="J73" s="111"/>
      <c r="K73" s="111"/>
      <c r="L73" s="111"/>
      <c r="M73" s="111"/>
      <c r="N73" s="111"/>
      <c r="O73" s="111"/>
      <c r="P73" s="111"/>
      <c r="Q73" s="111"/>
      <c r="R73" s="111"/>
      <c r="S73" s="114"/>
      <c r="T73" s="113"/>
      <c r="U73" s="113"/>
      <c r="V73" s="113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9"/>
      <c r="C74" s="110"/>
      <c r="D74" s="110"/>
      <c r="E74" s="110"/>
      <c r="F74" s="110"/>
      <c r="G74" s="88"/>
      <c r="H74" s="88"/>
      <c r="I74" s="117"/>
      <c r="J74" s="111"/>
      <c r="K74" s="111"/>
      <c r="L74" s="111"/>
      <c r="M74" s="111"/>
      <c r="N74" s="111"/>
      <c r="O74" s="111"/>
      <c r="P74" s="111"/>
      <c r="Q74" s="111"/>
      <c r="R74" s="111"/>
      <c r="S74" s="114"/>
      <c r="T74" s="114"/>
      <c r="U74" s="114"/>
      <c r="V74" s="114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16"/>
      <c r="D75" s="110"/>
      <c r="E75" s="88"/>
      <c r="F75" s="110"/>
      <c r="G75" s="110"/>
      <c r="H75" s="110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114"/>
      <c r="V75" s="114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6"/>
      <c r="D76" s="110"/>
      <c r="E76" s="88"/>
      <c r="F76" s="110"/>
      <c r="G76" s="110"/>
      <c r="H76" s="110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6"/>
      <c r="D77" s="110"/>
      <c r="E77" s="88"/>
      <c r="F77" s="110"/>
      <c r="G77" s="110"/>
      <c r="H77" s="110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2"/>
      <c r="D78" s="110"/>
      <c r="E78" s="88"/>
      <c r="F78" s="110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2"/>
      <c r="D79" s="110"/>
      <c r="E79" s="110"/>
      <c r="F79" s="110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2"/>
      <c r="D80" s="110"/>
      <c r="E80" s="110"/>
      <c r="F80" s="110"/>
      <c r="G80" s="110"/>
      <c r="H80" s="110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89"/>
      <c r="C81" s="112"/>
      <c r="D81" s="110"/>
      <c r="E81" s="88"/>
      <c r="F81" s="110"/>
      <c r="G81" s="110"/>
      <c r="H81" s="110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89"/>
      <c r="C82" s="112"/>
      <c r="D82" s="110"/>
      <c r="E82" s="110"/>
      <c r="F82" s="110"/>
      <c r="G82" s="110"/>
      <c r="H82" s="110"/>
      <c r="I82" s="110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4"/>
      <c r="U82" s="78"/>
      <c r="V82" s="78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V82" s="105"/>
      <c r="AW82" s="101"/>
      <c r="AX82" s="101"/>
      <c r="AY82" s="101"/>
    </row>
    <row r="83" spans="1:51" x14ac:dyDescent="0.25">
      <c r="B83" s="89"/>
      <c r="C83" s="109"/>
      <c r="D83" s="110"/>
      <c r="E83" s="110"/>
      <c r="F83" s="110"/>
      <c r="G83" s="110"/>
      <c r="H83" s="110"/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4"/>
      <c r="U83" s="78"/>
      <c r="V83" s="78"/>
      <c r="W83" s="106"/>
      <c r="X83" s="106"/>
      <c r="Y83" s="106"/>
      <c r="Z83" s="8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V83" s="105"/>
      <c r="AW83" s="101"/>
      <c r="AX83" s="101"/>
      <c r="AY83" s="101"/>
    </row>
    <row r="84" spans="1:51" x14ac:dyDescent="0.25">
      <c r="B84" s="89"/>
      <c r="C84" s="109"/>
      <c r="D84" s="88"/>
      <c r="E84" s="110"/>
      <c r="F84" s="110"/>
      <c r="G84" s="110"/>
      <c r="H84" s="110"/>
      <c r="I84" s="88"/>
      <c r="J84" s="111"/>
      <c r="K84" s="111"/>
      <c r="L84" s="111"/>
      <c r="M84" s="111"/>
      <c r="N84" s="111"/>
      <c r="O84" s="111"/>
      <c r="P84" s="111"/>
      <c r="Q84" s="111"/>
      <c r="R84" s="111"/>
      <c r="S84" s="86"/>
      <c r="T84" s="86"/>
      <c r="U84" s="86"/>
      <c r="V84" s="86"/>
      <c r="W84" s="86"/>
      <c r="X84" s="86"/>
      <c r="Y84" s="86"/>
      <c r="Z84" s="79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105"/>
      <c r="AW84" s="101"/>
      <c r="AX84" s="101"/>
      <c r="AY84" s="101"/>
    </row>
    <row r="85" spans="1:51" x14ac:dyDescent="0.25">
      <c r="B85" s="89"/>
      <c r="C85" s="116"/>
      <c r="D85" s="88"/>
      <c r="E85" s="110"/>
      <c r="F85" s="110"/>
      <c r="G85" s="110"/>
      <c r="H85" s="110"/>
      <c r="I85" s="88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79"/>
      <c r="X85" s="79"/>
      <c r="Y85" s="79"/>
      <c r="Z85" s="106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105"/>
      <c r="AW85" s="101"/>
      <c r="AX85" s="101"/>
      <c r="AY85" s="101"/>
    </row>
    <row r="86" spans="1:51" x14ac:dyDescent="0.25">
      <c r="B86" s="89"/>
      <c r="C86" s="116"/>
      <c r="D86" s="110"/>
      <c r="E86" s="88"/>
      <c r="F86" s="110"/>
      <c r="G86" s="110"/>
      <c r="H86" s="110"/>
      <c r="I86" s="110"/>
      <c r="J86" s="86"/>
      <c r="K86" s="86"/>
      <c r="L86" s="86"/>
      <c r="M86" s="86"/>
      <c r="N86" s="86"/>
      <c r="O86" s="86"/>
      <c r="P86" s="86"/>
      <c r="Q86" s="86"/>
      <c r="R86" s="86"/>
      <c r="S86" s="111"/>
      <c r="T86" s="114"/>
      <c r="U86" s="78"/>
      <c r="V86" s="78"/>
      <c r="W86" s="106"/>
      <c r="X86" s="106"/>
      <c r="Y86" s="106"/>
      <c r="Z86" s="106"/>
      <c r="AA86" s="106"/>
      <c r="AB86" s="106"/>
      <c r="AC86" s="106"/>
      <c r="AD86" s="106"/>
      <c r="AE86" s="106"/>
      <c r="AM86" s="107"/>
      <c r="AN86" s="107"/>
      <c r="AO86" s="107"/>
      <c r="AP86" s="107"/>
      <c r="AQ86" s="107"/>
      <c r="AR86" s="107"/>
      <c r="AS86" s="108"/>
      <c r="AV86" s="105"/>
      <c r="AW86" s="101"/>
      <c r="AX86" s="101"/>
      <c r="AY86" s="101"/>
    </row>
    <row r="87" spans="1:51" x14ac:dyDescent="0.25">
      <c r="B87" s="89"/>
      <c r="C87" s="112"/>
      <c r="D87" s="110"/>
      <c r="E87" s="88"/>
      <c r="F87" s="88"/>
      <c r="G87" s="110"/>
      <c r="H87" s="110"/>
      <c r="I87" s="110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4"/>
      <c r="U87" s="78"/>
      <c r="V87" s="78"/>
      <c r="W87" s="106"/>
      <c r="X87" s="106"/>
      <c r="Y87" s="106"/>
      <c r="Z87" s="106"/>
      <c r="AA87" s="106"/>
      <c r="AB87" s="106"/>
      <c r="AC87" s="106"/>
      <c r="AD87" s="106"/>
      <c r="AE87" s="106"/>
      <c r="AM87" s="107"/>
      <c r="AN87" s="107"/>
      <c r="AO87" s="107"/>
      <c r="AP87" s="107"/>
      <c r="AQ87" s="107"/>
      <c r="AR87" s="107"/>
      <c r="AS87" s="108"/>
      <c r="AV87" s="105"/>
      <c r="AW87" s="101"/>
      <c r="AX87" s="101"/>
      <c r="AY87" s="101"/>
    </row>
    <row r="88" spans="1:51" x14ac:dyDescent="0.25">
      <c r="B88" s="89"/>
      <c r="C88" s="112"/>
      <c r="D88" s="110"/>
      <c r="E88" s="110"/>
      <c r="F88" s="88"/>
      <c r="G88" s="88"/>
      <c r="H88" s="88"/>
      <c r="I88" s="110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4"/>
      <c r="U88" s="78"/>
      <c r="V88" s="78"/>
      <c r="W88" s="106"/>
      <c r="X88" s="106"/>
      <c r="Y88" s="106"/>
      <c r="Z88" s="106"/>
      <c r="AA88" s="106"/>
      <c r="AB88" s="106"/>
      <c r="AC88" s="106"/>
      <c r="AD88" s="106"/>
      <c r="AE88" s="106"/>
      <c r="AM88" s="107"/>
      <c r="AN88" s="107"/>
      <c r="AO88" s="107"/>
      <c r="AP88" s="107"/>
      <c r="AQ88" s="107"/>
      <c r="AR88" s="107"/>
      <c r="AS88" s="108"/>
      <c r="AV88" s="105"/>
      <c r="AW88" s="101"/>
      <c r="AX88" s="101"/>
      <c r="AY88" s="101"/>
    </row>
    <row r="89" spans="1:51" x14ac:dyDescent="0.25">
      <c r="B89" s="126"/>
      <c r="C89" s="86"/>
      <c r="D89" s="110"/>
      <c r="E89" s="110"/>
      <c r="F89" s="110"/>
      <c r="G89" s="88"/>
      <c r="H89" s="88"/>
      <c r="I89" s="110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4"/>
      <c r="U89" s="78"/>
      <c r="V89" s="78"/>
      <c r="W89" s="106"/>
      <c r="X89" s="106"/>
      <c r="Y89" s="106"/>
      <c r="Z89" s="106"/>
      <c r="AA89" s="106"/>
      <c r="AB89" s="106"/>
      <c r="AC89" s="106"/>
      <c r="AD89" s="106"/>
      <c r="AE89" s="106"/>
      <c r="AM89" s="107"/>
      <c r="AN89" s="107"/>
      <c r="AO89" s="107"/>
      <c r="AP89" s="107"/>
      <c r="AQ89" s="107"/>
      <c r="AR89" s="107"/>
      <c r="AS89" s="108"/>
      <c r="AV89" s="105"/>
      <c r="AW89" s="101"/>
      <c r="AX89" s="101"/>
      <c r="AY89" s="101"/>
    </row>
    <row r="90" spans="1:51" x14ac:dyDescent="0.25">
      <c r="B90" s="126"/>
      <c r="C90" s="116"/>
      <c r="D90" s="86"/>
      <c r="E90" s="110"/>
      <c r="F90" s="110"/>
      <c r="G90" s="110"/>
      <c r="H90" s="110"/>
      <c r="I90" s="86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4"/>
      <c r="U90" s="78"/>
      <c r="V90" s="78"/>
      <c r="W90" s="106"/>
      <c r="X90" s="106"/>
      <c r="Y90" s="106"/>
      <c r="Z90" s="106"/>
      <c r="AA90" s="106"/>
      <c r="AB90" s="106"/>
      <c r="AC90" s="106"/>
      <c r="AD90" s="106"/>
      <c r="AE90" s="106"/>
      <c r="AM90" s="107"/>
      <c r="AN90" s="107"/>
      <c r="AO90" s="107"/>
      <c r="AP90" s="107"/>
      <c r="AQ90" s="107"/>
      <c r="AR90" s="107"/>
      <c r="AS90" s="108"/>
      <c r="AV90" s="105"/>
      <c r="AW90" s="101"/>
      <c r="AX90" s="101"/>
      <c r="AY90" s="101"/>
    </row>
    <row r="91" spans="1:51" x14ac:dyDescent="0.25">
      <c r="B91" s="129"/>
      <c r="C91" s="132"/>
      <c r="D91" s="79"/>
      <c r="E91" s="127"/>
      <c r="F91" s="127"/>
      <c r="G91" s="127"/>
      <c r="H91" s="127"/>
      <c r="I91" s="79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33"/>
      <c r="U91" s="134"/>
      <c r="V91" s="134"/>
      <c r="W91" s="106"/>
      <c r="X91" s="106"/>
      <c r="Y91" s="106"/>
      <c r="Z91" s="106"/>
      <c r="AA91" s="106"/>
      <c r="AB91" s="106"/>
      <c r="AC91" s="106"/>
      <c r="AD91" s="106"/>
      <c r="AE91" s="106"/>
      <c r="AM91" s="107"/>
      <c r="AN91" s="107"/>
      <c r="AO91" s="107"/>
      <c r="AP91" s="107"/>
      <c r="AQ91" s="107"/>
      <c r="AR91" s="107"/>
      <c r="AS91" s="108"/>
      <c r="AU91" s="101"/>
      <c r="AV91" s="105"/>
      <c r="AW91" s="101"/>
      <c r="AX91" s="101"/>
      <c r="AY91" s="131"/>
    </row>
    <row r="92" spans="1:51" s="131" customFormat="1" x14ac:dyDescent="0.25">
      <c r="B92" s="129"/>
      <c r="C92" s="135"/>
      <c r="D92" s="127"/>
      <c r="E92" s="79"/>
      <c r="F92" s="127"/>
      <c r="G92" s="127"/>
      <c r="H92" s="127"/>
      <c r="I92" s="127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33"/>
      <c r="U92" s="134"/>
      <c r="V92" s="134"/>
      <c r="W92" s="106"/>
      <c r="X92" s="106"/>
      <c r="Y92" s="106"/>
      <c r="Z92" s="106"/>
      <c r="AA92" s="106"/>
      <c r="AB92" s="106"/>
      <c r="AC92" s="106"/>
      <c r="AD92" s="106"/>
      <c r="AE92" s="106"/>
      <c r="AM92" s="107"/>
      <c r="AN92" s="107"/>
      <c r="AO92" s="107"/>
      <c r="AP92" s="107"/>
      <c r="AQ92" s="107"/>
      <c r="AR92" s="107"/>
      <c r="AS92" s="108"/>
      <c r="AT92" s="19"/>
      <c r="AV92" s="105"/>
      <c r="AY92" s="101"/>
    </row>
    <row r="93" spans="1:51" x14ac:dyDescent="0.25">
      <c r="A93" s="106"/>
      <c r="B93" s="129"/>
      <c r="C93" s="130"/>
      <c r="D93" s="127"/>
      <c r="E93" s="79"/>
      <c r="F93" s="79"/>
      <c r="G93" s="127"/>
      <c r="H93" s="127"/>
      <c r="I93" s="107"/>
      <c r="J93" s="107"/>
      <c r="K93" s="107"/>
      <c r="L93" s="107"/>
      <c r="M93" s="107"/>
      <c r="N93" s="107"/>
      <c r="O93" s="108"/>
      <c r="P93" s="103"/>
      <c r="R93" s="105"/>
      <c r="AS93" s="101"/>
      <c r="AT93" s="101"/>
      <c r="AU93" s="101"/>
      <c r="AV93" s="101"/>
      <c r="AW93" s="101"/>
      <c r="AX93" s="101"/>
      <c r="AY93" s="101"/>
    </row>
    <row r="94" spans="1:51" x14ac:dyDescent="0.25">
      <c r="A94" s="106"/>
      <c r="B94" s="129"/>
      <c r="C94" s="131"/>
      <c r="D94" s="131"/>
      <c r="E94" s="131"/>
      <c r="F94" s="131"/>
      <c r="G94" s="79"/>
      <c r="H94" s="79"/>
      <c r="I94" s="107"/>
      <c r="J94" s="107"/>
      <c r="K94" s="107"/>
      <c r="L94" s="107"/>
      <c r="M94" s="107"/>
      <c r="N94" s="107"/>
      <c r="O94" s="108"/>
      <c r="P94" s="103"/>
      <c r="R94" s="103"/>
      <c r="AS94" s="101"/>
      <c r="AT94" s="101"/>
      <c r="AU94" s="101"/>
      <c r="AV94" s="101"/>
      <c r="AW94" s="101"/>
      <c r="AX94" s="101"/>
      <c r="AY94" s="101"/>
    </row>
    <row r="95" spans="1:51" x14ac:dyDescent="0.25">
      <c r="A95" s="106"/>
      <c r="B95" s="79"/>
      <c r="C95" s="131"/>
      <c r="D95" s="131"/>
      <c r="E95" s="131"/>
      <c r="F95" s="131"/>
      <c r="G95" s="79"/>
      <c r="H95" s="79"/>
      <c r="I95" s="107"/>
      <c r="J95" s="107"/>
      <c r="K95" s="107"/>
      <c r="L95" s="107"/>
      <c r="M95" s="107"/>
      <c r="N95" s="107"/>
      <c r="O95" s="108"/>
      <c r="P95" s="103"/>
      <c r="R95" s="103"/>
      <c r="AS95" s="101"/>
      <c r="AT95" s="101"/>
      <c r="AU95" s="101"/>
      <c r="AV95" s="101"/>
      <c r="AW95" s="101"/>
      <c r="AX95" s="101"/>
      <c r="AY95" s="101"/>
    </row>
    <row r="96" spans="1:51" x14ac:dyDescent="0.25">
      <c r="A96" s="106"/>
      <c r="B96" s="79"/>
      <c r="C96" s="131"/>
      <c r="D96" s="131"/>
      <c r="E96" s="131"/>
      <c r="F96" s="131"/>
      <c r="G96" s="131"/>
      <c r="H96" s="131"/>
      <c r="I96" s="107"/>
      <c r="J96" s="107"/>
      <c r="K96" s="107"/>
      <c r="L96" s="107"/>
      <c r="M96" s="107"/>
      <c r="N96" s="107"/>
      <c r="O96" s="108"/>
      <c r="P96" s="103"/>
      <c r="R96" s="103"/>
      <c r="AS96" s="101"/>
      <c r="AT96" s="101"/>
      <c r="AU96" s="101"/>
      <c r="AV96" s="101"/>
      <c r="AW96" s="101"/>
      <c r="AX96" s="101"/>
      <c r="AY96" s="101"/>
    </row>
    <row r="97" spans="1:51" x14ac:dyDescent="0.25">
      <c r="A97" s="106"/>
      <c r="B97" s="129"/>
      <c r="C97" s="131"/>
      <c r="D97" s="131"/>
      <c r="E97" s="131"/>
      <c r="F97" s="131"/>
      <c r="G97" s="131"/>
      <c r="H97" s="131"/>
      <c r="I97" s="107"/>
      <c r="J97" s="107"/>
      <c r="K97" s="107"/>
      <c r="L97" s="107"/>
      <c r="M97" s="107"/>
      <c r="N97" s="107"/>
      <c r="O97" s="108"/>
      <c r="P97" s="103"/>
      <c r="R97" s="103"/>
      <c r="AS97" s="101"/>
      <c r="AT97" s="101"/>
      <c r="AU97" s="101"/>
      <c r="AV97" s="101"/>
      <c r="AW97" s="101"/>
      <c r="AX97" s="101"/>
      <c r="AY97" s="101"/>
    </row>
    <row r="98" spans="1:51" x14ac:dyDescent="0.25">
      <c r="A98" s="106"/>
      <c r="C98" s="131"/>
      <c r="D98" s="131"/>
      <c r="E98" s="131"/>
      <c r="F98" s="131"/>
      <c r="G98" s="131"/>
      <c r="H98" s="131"/>
      <c r="I98" s="107"/>
      <c r="J98" s="107"/>
      <c r="K98" s="107"/>
      <c r="L98" s="107"/>
      <c r="M98" s="107"/>
      <c r="N98" s="107"/>
      <c r="O98" s="108"/>
      <c r="P98" s="103"/>
      <c r="R98" s="103"/>
      <c r="AS98" s="101"/>
      <c r="AT98" s="101"/>
      <c r="AU98" s="101"/>
      <c r="AV98" s="101"/>
      <c r="AW98" s="101"/>
      <c r="AX98" s="101"/>
      <c r="AY98" s="101"/>
    </row>
    <row r="99" spans="1:51" x14ac:dyDescent="0.25">
      <c r="A99" s="106"/>
      <c r="C99" s="131"/>
      <c r="D99" s="131"/>
      <c r="E99" s="131"/>
      <c r="F99" s="131"/>
      <c r="G99" s="131"/>
      <c r="H99" s="131"/>
      <c r="I99" s="107"/>
      <c r="J99" s="107"/>
      <c r="K99" s="107"/>
      <c r="L99" s="107"/>
      <c r="M99" s="107"/>
      <c r="N99" s="107"/>
      <c r="O99" s="108"/>
      <c r="P99" s="103"/>
      <c r="R99" s="79"/>
      <c r="AS99" s="101"/>
      <c r="AT99" s="101"/>
      <c r="AU99" s="101"/>
      <c r="AV99" s="101"/>
      <c r="AW99" s="101"/>
      <c r="AX99" s="101"/>
      <c r="AY99" s="101"/>
    </row>
    <row r="100" spans="1:51" x14ac:dyDescent="0.25">
      <c r="A100" s="106"/>
      <c r="I100" s="107"/>
      <c r="J100" s="107"/>
      <c r="K100" s="107"/>
      <c r="L100" s="107"/>
      <c r="M100" s="107"/>
      <c r="N100" s="107"/>
      <c r="O100" s="108"/>
      <c r="R100" s="103"/>
      <c r="AS100" s="101"/>
      <c r="AT100" s="101"/>
      <c r="AU100" s="101"/>
      <c r="AV100" s="101"/>
      <c r="AW100" s="101"/>
      <c r="AX100" s="101"/>
      <c r="AY100" s="101"/>
    </row>
    <row r="101" spans="1:51" x14ac:dyDescent="0.25">
      <c r="O101" s="108"/>
      <c r="R101" s="103"/>
      <c r="AS101" s="101"/>
      <c r="AT101" s="101"/>
      <c r="AU101" s="101"/>
      <c r="AV101" s="101"/>
      <c r="AW101" s="101"/>
      <c r="AX101" s="101"/>
      <c r="AY101" s="101"/>
    </row>
    <row r="102" spans="1:51" x14ac:dyDescent="0.25">
      <c r="O102" s="108"/>
      <c r="R102" s="103"/>
      <c r="AS102" s="101"/>
      <c r="AT102" s="101"/>
      <c r="AU102" s="101"/>
      <c r="AV102" s="101"/>
      <c r="AW102" s="101"/>
      <c r="AX102" s="101"/>
      <c r="AY102" s="101"/>
    </row>
    <row r="103" spans="1:51" x14ac:dyDescent="0.25">
      <c r="O103" s="108"/>
      <c r="R103" s="103"/>
      <c r="AS103" s="101"/>
      <c r="AT103" s="101"/>
      <c r="AU103" s="101"/>
      <c r="AV103" s="101"/>
      <c r="AW103" s="101"/>
      <c r="AX103" s="101"/>
      <c r="AY103" s="101"/>
    </row>
    <row r="104" spans="1:51" x14ac:dyDescent="0.25">
      <c r="O104" s="108"/>
      <c r="R104" s="103"/>
      <c r="AS104" s="101"/>
      <c r="AT104" s="101"/>
      <c r="AU104" s="101"/>
      <c r="AV104" s="101"/>
      <c r="AW104" s="101"/>
      <c r="AX104" s="101"/>
      <c r="AY104" s="101"/>
    </row>
    <row r="105" spans="1:51" x14ac:dyDescent="0.25">
      <c r="O105" s="108"/>
      <c r="AS105" s="101"/>
      <c r="AT105" s="101"/>
      <c r="AU105" s="101"/>
      <c r="AV105" s="101"/>
      <c r="AW105" s="101"/>
      <c r="AX105" s="101"/>
      <c r="AY105" s="101"/>
    </row>
    <row r="106" spans="1:51" x14ac:dyDescent="0.25">
      <c r="O106" s="108"/>
      <c r="AS106" s="101"/>
      <c r="AT106" s="101"/>
      <c r="AU106" s="101"/>
      <c r="AV106" s="101"/>
      <c r="AW106" s="101"/>
      <c r="AX106" s="101"/>
      <c r="AY106" s="101"/>
    </row>
    <row r="107" spans="1:51" x14ac:dyDescent="0.25">
      <c r="O107" s="108"/>
      <c r="AS107" s="101"/>
      <c r="AT107" s="101"/>
      <c r="AU107" s="101"/>
      <c r="AV107" s="101"/>
      <c r="AW107" s="101"/>
      <c r="AX107" s="101"/>
      <c r="AY107" s="101"/>
    </row>
    <row r="108" spans="1:51" x14ac:dyDescent="0.25">
      <c r="O108" s="108"/>
      <c r="AS108" s="101"/>
      <c r="AT108" s="101"/>
      <c r="AU108" s="101"/>
      <c r="AV108" s="101"/>
      <c r="AW108" s="101"/>
      <c r="AX108" s="101"/>
      <c r="AY108" s="101"/>
    </row>
    <row r="109" spans="1:51" x14ac:dyDescent="0.25">
      <c r="O109" s="108"/>
      <c r="AS109" s="101"/>
      <c r="AT109" s="101"/>
      <c r="AU109" s="101"/>
      <c r="AV109" s="101"/>
      <c r="AW109" s="101"/>
      <c r="AX109" s="101"/>
      <c r="AY109" s="101"/>
    </row>
    <row r="110" spans="1:51" x14ac:dyDescent="0.25">
      <c r="O110" s="108"/>
      <c r="AS110" s="101"/>
      <c r="AT110" s="101"/>
      <c r="AU110" s="101"/>
      <c r="AV110" s="101"/>
      <c r="AW110" s="101"/>
      <c r="AX110" s="101"/>
      <c r="AY110" s="101"/>
    </row>
    <row r="111" spans="1:51" x14ac:dyDescent="0.25">
      <c r="O111" s="108"/>
      <c r="Q111" s="103"/>
      <c r="AS111" s="101"/>
      <c r="AT111" s="101"/>
      <c r="AU111" s="101"/>
      <c r="AV111" s="101"/>
      <c r="AW111" s="101"/>
      <c r="AX111" s="101"/>
      <c r="AY111" s="101"/>
    </row>
    <row r="112" spans="1:51" x14ac:dyDescent="0.25">
      <c r="O112" s="11"/>
      <c r="P112" s="103"/>
      <c r="Q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Q120" s="103"/>
      <c r="AS120" s="101"/>
      <c r="AT120" s="101"/>
      <c r="AU120" s="101"/>
      <c r="AV120" s="101"/>
      <c r="AW120" s="101"/>
      <c r="AX120" s="101"/>
      <c r="AY120" s="101"/>
    </row>
    <row r="121" spans="15:51" x14ac:dyDescent="0.25">
      <c r="O121" s="11"/>
      <c r="P121" s="103"/>
      <c r="Q121" s="103"/>
      <c r="R121" s="103"/>
      <c r="S121" s="103"/>
      <c r="AS121" s="101"/>
      <c r="AT121" s="101"/>
      <c r="AU121" s="101"/>
      <c r="AV121" s="101"/>
      <c r="AW121" s="101"/>
      <c r="AX121" s="101"/>
      <c r="AY121" s="101"/>
    </row>
    <row r="122" spans="15:51" x14ac:dyDescent="0.25">
      <c r="O122" s="11"/>
      <c r="P122" s="103"/>
      <c r="Q122" s="103"/>
      <c r="R122" s="103"/>
      <c r="S122" s="103"/>
      <c r="T122" s="103"/>
      <c r="AS122" s="101"/>
      <c r="AT122" s="101"/>
      <c r="AU122" s="101"/>
      <c r="AV122" s="101"/>
      <c r="AW122" s="101"/>
      <c r="AX122" s="101"/>
      <c r="AY122" s="101"/>
    </row>
    <row r="123" spans="15:51" x14ac:dyDescent="0.25">
      <c r="O123" s="11"/>
      <c r="P123" s="103"/>
      <c r="Q123" s="103"/>
      <c r="R123" s="103"/>
      <c r="S123" s="103"/>
      <c r="T123" s="103"/>
      <c r="AS123" s="101"/>
      <c r="AT123" s="101"/>
      <c r="AU123" s="101"/>
      <c r="AV123" s="101"/>
      <c r="AW123" s="101"/>
      <c r="AX123" s="101"/>
      <c r="AY123" s="101"/>
    </row>
    <row r="124" spans="15:51" x14ac:dyDescent="0.25">
      <c r="O124" s="11"/>
      <c r="P124" s="103"/>
      <c r="T124" s="103"/>
      <c r="AS124" s="101"/>
      <c r="AT124" s="101"/>
      <c r="AU124" s="101"/>
      <c r="AV124" s="101"/>
      <c r="AW124" s="101"/>
      <c r="AX124" s="101"/>
      <c r="AY124" s="101"/>
    </row>
    <row r="125" spans="15:51" x14ac:dyDescent="0.25">
      <c r="O125" s="103"/>
      <c r="Q125" s="103"/>
      <c r="R125" s="103"/>
      <c r="S125" s="103"/>
      <c r="AS125" s="101"/>
      <c r="AT125" s="101"/>
      <c r="AU125" s="101"/>
      <c r="AV125" s="101"/>
      <c r="AW125" s="101"/>
      <c r="AX125" s="101"/>
      <c r="AY125" s="101"/>
    </row>
    <row r="126" spans="15:51" x14ac:dyDescent="0.25">
      <c r="O126" s="11"/>
      <c r="P126" s="103"/>
      <c r="Q126" s="103"/>
      <c r="R126" s="103"/>
      <c r="S126" s="103"/>
      <c r="T126" s="103"/>
      <c r="AS126" s="101"/>
      <c r="AT126" s="101"/>
      <c r="AU126" s="101"/>
      <c r="AV126" s="101"/>
      <c r="AW126" s="101"/>
      <c r="AX126" s="101"/>
      <c r="AY126" s="101"/>
    </row>
    <row r="127" spans="15:51" x14ac:dyDescent="0.25">
      <c r="O127" s="11"/>
      <c r="P127" s="103"/>
      <c r="Q127" s="103"/>
      <c r="R127" s="103"/>
      <c r="S127" s="103"/>
      <c r="T127" s="103"/>
      <c r="U127" s="103"/>
      <c r="AS127" s="101"/>
      <c r="AT127" s="101"/>
      <c r="AU127" s="101"/>
      <c r="AV127" s="101"/>
      <c r="AW127" s="101"/>
      <c r="AX127" s="101"/>
      <c r="AY127" s="101"/>
    </row>
    <row r="128" spans="15:51" x14ac:dyDescent="0.25">
      <c r="O128" s="11"/>
      <c r="P128" s="103"/>
      <c r="T128" s="103"/>
      <c r="U128" s="103"/>
      <c r="AS128" s="101"/>
      <c r="AT128" s="101"/>
      <c r="AU128" s="101"/>
      <c r="AV128" s="101"/>
      <c r="AW128" s="101"/>
      <c r="AX128" s="101"/>
    </row>
    <row r="139" spans="45:51" x14ac:dyDescent="0.25">
      <c r="AY139" s="101"/>
    </row>
    <row r="140" spans="45:51" x14ac:dyDescent="0.25">
      <c r="AS140" s="101"/>
      <c r="AT140" s="101"/>
      <c r="AU140" s="101"/>
      <c r="AV140" s="101"/>
      <c r="AW140" s="101"/>
      <c r="AX140" s="101"/>
    </row>
  </sheetData>
  <protectedRanges>
    <protectedRange sqref="N84:R84 B97 S86:T92 B89:B94 S82:T83 N87:R92 T74:T81 T48:T55 T58:T65" name="Range2_12_5_1_1"/>
    <protectedRange sqref="N10 L10 L6 D6 D8 AD8 AF8 O8:U8 AJ8:AR8 AF10 AR11:AR34 L24:N31 N12:N23 N32:N34 N11:P11 O12:P34 E11:E34 R11:V34 G11:G34 AC17:AF34 X11:AF16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5:B96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11:J15 J26:J34" name="Range1_1_2_1_10_1_1_1_1"/>
    <protectedRange sqref="R99" name="Range2_2_1_10_1_1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3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6:B88" name="Range2_12_5_1_1_2"/>
    <protectedRange sqref="B85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3:B84" name="Range2_12_5_1_1_2_1"/>
    <protectedRange sqref="B82" name="Range2_12_5_1_1_2_1_2_1"/>
    <protectedRange sqref="B81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9" name="Range2_12_5_1_1_2_1_4_1_1_1_2_1_1_1_1_1_1_1_1_1_2_1_1_1_1_1"/>
    <protectedRange sqref="B80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8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3" name="Range2_12_5_1_1_1_1_1_2"/>
    <protectedRange sqref="G52:H53" name="Range2_2_12_1_3_1_1_1_1_1_4_1_1_2"/>
    <protectedRange sqref="E52:F53" name="Range2_2_12_1_7_1_1_3_1_1_2"/>
    <protectedRange sqref="S52:S55 S58:S65" name="Range2_12_5_1_1_2_3_1_1"/>
    <protectedRange sqref="Q52:R55" name="Range2_12_1_6_1_1_1_1_2_1_2"/>
    <protectedRange sqref="N52:P55" name="Range2_12_1_2_3_1_1_1_1_2_1_2"/>
    <protectedRange sqref="I52:M53 L54:M55" name="Range2_2_12_1_4_3_1_1_1_1_2_1_2"/>
    <protectedRange sqref="D52:D53" name="Range2_2_12_1_3_1_2_1_1_1_2_1_2_1_2"/>
    <protectedRange sqref="Q58:R61" name="Range2_12_1_6_1_1_1_1_2_1_1_1"/>
    <protectedRange sqref="N58:P61" name="Range2_12_1_2_3_1_1_1_1_2_1_1_1"/>
    <protectedRange sqref="L58:M61" name="Range2_2_12_1_4_3_1_1_1_1_2_1_1_1"/>
    <protectedRange sqref="B74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4" name="Range2_12_3_1_1_1_1_2"/>
    <protectedRange sqref="N44:R44" name="Range2_12_1_3_1_1_1_1_2"/>
    <protectedRange sqref="E44:M44" name="Range2_2_12_1_6_1_1_1_1_2"/>
    <protectedRange sqref="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S51" name="Range2_12_4_1_1_1_4_2_2_1_1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C44" name="Range2_1_2_1_1_1_1_1_1_2"/>
    <protectedRange sqref="Q11:Q34" name="Range1_16_3_1_1_1"/>
    <protectedRange sqref="T56:T57" name="Range2_12_5_1_1_1"/>
    <protectedRange sqref="S56:S57" name="Range2_12_5_1_1_2_3_1_1_1"/>
    <protectedRange sqref="Q56:R57" name="Range2_12_1_6_1_1_1_1_2_1_1_1_1"/>
    <protectedRange sqref="N56:P57" name="Range2_12_1_2_3_1_1_1_1_2_1_1_1_1"/>
    <protectedRange sqref="L56:M57" name="Range2_2_12_1_4_3_1_1_1_1_2_1_1_1_1"/>
    <protectedRange sqref="J54:K55" name="Range2_2_12_1_7_1_1_2_2_3"/>
    <protectedRange sqref="G54:H55" name="Range2_2_12_1_3_1_2_1_1_1_2_1_1_1_1_1_1_2_1_1_1"/>
    <protectedRange sqref="I54:I55" name="Range2_2_12_1_4_3_1_1_1_2_1_2_1_1_3_1_1_1_1_1_1_1"/>
    <protectedRange sqref="D54:E55" name="Range2_2_12_1_3_1_2_1_1_1_2_1_1_1_1_3_1_1_1_1_1_1"/>
    <protectedRange sqref="F54:F55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AB34" name="Range1_16_3_1_1_6"/>
    <protectedRange sqref="B44" name="Range2_12_5_1_1_1_1_1_2_1"/>
    <protectedRange sqref="B45 B55" name="Range2_12_5_1_1_1_2_1_1_1"/>
    <protectedRange sqref="B47" name="Range2_12_5_1_1_1_1_1_1_1_1"/>
    <protectedRange sqref="B46" name="Range2_12_5_1_1_1_2_2_1_1"/>
    <protectedRange sqref="B48:B50 B53:B54" name="Range2_12_5_1_1_1_2_2_1_1_1_1_1_1_1_1_1_1_1_2_1_1_1"/>
    <protectedRange sqref="B51" name="Range2_12_5_1_1_1_2_2_1_1_1_1_1_1_1_1_1_1_1_2_2_1_1"/>
    <protectedRange sqref="B52" name="Range2_12_5_1_1_1_2_2_1_1_1_1_1_1_1_1_1_1_1_1_1_1_1_1"/>
    <protectedRange sqref="G56:H62" name="Range2_2_12_1_3_1_1_1_1_1_4_1_1_1_1_2"/>
    <protectedRange sqref="E56:F62" name="Range2_2_12_1_7_1_1_3_1_1_1_1_2"/>
    <protectedRange sqref="I56:K62" name="Range2_2_12_1_4_3_1_1_1_1_2_1_1_1_2"/>
    <protectedRange sqref="D56: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B61" name="Range2_12_5_1_1_2_1_4_1_1_1_2_1_1_1_1_1_1_1_1_1_2_1_1_1_1_2_1_1_1_2_1_1_1_2_2_2_1_1_1_1_1"/>
    <protectedRange sqref="B62" name="Range2_12_5_1_1_2_1_2_2_1_1_1_1_2_1_1_1_2_1_1_1_2_2_2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AC17:AE34 X11:AE16">
    <cfRule type="containsText" dxfId="1092" priority="21" operator="containsText" text="N/A">
      <formula>NOT(ISERROR(SEARCH("N/A",X11)))</formula>
    </cfRule>
    <cfRule type="cellIs" dxfId="1091" priority="39" operator="equal">
      <formula>0</formula>
    </cfRule>
  </conditionalFormatting>
  <conditionalFormatting sqref="AC17:AE34 X11:AE16">
    <cfRule type="cellIs" dxfId="1090" priority="38" operator="greaterThanOrEqual">
      <formula>1185</formula>
    </cfRule>
  </conditionalFormatting>
  <conditionalFormatting sqref="AC17:AE34 X11:AE16">
    <cfRule type="cellIs" dxfId="1089" priority="37" operator="between">
      <formula>0.1</formula>
      <formula>1184</formula>
    </cfRule>
  </conditionalFormatting>
  <conditionalFormatting sqref="X8 AJ16:AJ34 AJ11:AO15 AO16:AO34">
    <cfRule type="cellIs" dxfId="1088" priority="36" operator="equal">
      <formula>0</formula>
    </cfRule>
  </conditionalFormatting>
  <conditionalFormatting sqref="X8 AJ16:AJ34 AJ11:AO15 AO16:AO34">
    <cfRule type="cellIs" dxfId="1087" priority="35" operator="greaterThan">
      <formula>1179</formula>
    </cfRule>
  </conditionalFormatting>
  <conditionalFormatting sqref="X8 AJ16:AJ34 AJ11:AO15 AO16:AO34">
    <cfRule type="cellIs" dxfId="1086" priority="34" operator="greaterThan">
      <formula>99</formula>
    </cfRule>
  </conditionalFormatting>
  <conditionalFormatting sqref="X8 AJ16:AJ34 AJ11:AO15 AO16:AO34">
    <cfRule type="cellIs" dxfId="1085" priority="33" operator="greaterThan">
      <formula>0.99</formula>
    </cfRule>
  </conditionalFormatting>
  <conditionalFormatting sqref="AB8">
    <cfRule type="cellIs" dxfId="1084" priority="32" operator="equal">
      <formula>0</formula>
    </cfRule>
  </conditionalFormatting>
  <conditionalFormatting sqref="AB8">
    <cfRule type="cellIs" dxfId="1083" priority="31" operator="greaterThan">
      <formula>1179</formula>
    </cfRule>
  </conditionalFormatting>
  <conditionalFormatting sqref="AB8">
    <cfRule type="cellIs" dxfId="1082" priority="30" operator="greaterThan">
      <formula>99</formula>
    </cfRule>
  </conditionalFormatting>
  <conditionalFormatting sqref="AB8">
    <cfRule type="cellIs" dxfId="1081" priority="29" operator="greaterThan">
      <formula>0.99</formula>
    </cfRule>
  </conditionalFormatting>
  <conditionalFormatting sqref="AQ11:AQ34">
    <cfRule type="cellIs" dxfId="1080" priority="28" operator="equal">
      <formula>0</formula>
    </cfRule>
  </conditionalFormatting>
  <conditionalFormatting sqref="AQ11:AQ34">
    <cfRule type="cellIs" dxfId="1079" priority="27" operator="greaterThan">
      <formula>1179</formula>
    </cfRule>
  </conditionalFormatting>
  <conditionalFormatting sqref="AQ11:AQ34">
    <cfRule type="cellIs" dxfId="1078" priority="26" operator="greaterThan">
      <formula>99</formula>
    </cfRule>
  </conditionalFormatting>
  <conditionalFormatting sqref="AQ11:AQ34">
    <cfRule type="cellIs" dxfId="1077" priority="25" operator="greaterThan">
      <formula>0.99</formula>
    </cfRule>
  </conditionalFormatting>
  <conditionalFormatting sqref="AI11:AI34">
    <cfRule type="cellIs" dxfId="1076" priority="24" operator="greaterThan">
      <formula>$AI$8</formula>
    </cfRule>
  </conditionalFormatting>
  <conditionalFormatting sqref="AH11:AH34">
    <cfRule type="cellIs" dxfId="1075" priority="22" operator="greaterThan">
      <formula>$AH$8</formula>
    </cfRule>
    <cfRule type="cellIs" dxfId="1074" priority="23" operator="greaterThan">
      <formula>$AH$8</formula>
    </cfRule>
  </conditionalFormatting>
  <conditionalFormatting sqref="AP11:AP34">
    <cfRule type="cellIs" dxfId="1073" priority="20" operator="equal">
      <formula>0</formula>
    </cfRule>
  </conditionalFormatting>
  <conditionalFormatting sqref="AP11:AP34">
    <cfRule type="cellIs" dxfId="1072" priority="19" operator="greaterThan">
      <formula>1179</formula>
    </cfRule>
  </conditionalFormatting>
  <conditionalFormatting sqref="AP11:AP34">
    <cfRule type="cellIs" dxfId="1071" priority="18" operator="greaterThan">
      <formula>99</formula>
    </cfRule>
  </conditionalFormatting>
  <conditionalFormatting sqref="AP11:AP34">
    <cfRule type="cellIs" dxfId="1070" priority="17" operator="greaterThan">
      <formula>0.99</formula>
    </cfRule>
  </conditionalFormatting>
  <conditionalFormatting sqref="X17:AB34">
    <cfRule type="containsText" dxfId="1069" priority="9" operator="containsText" text="N/A">
      <formula>NOT(ISERROR(SEARCH("N/A",X17)))</formula>
    </cfRule>
    <cfRule type="cellIs" dxfId="1068" priority="12" operator="equal">
      <formula>0</formula>
    </cfRule>
  </conditionalFormatting>
  <conditionalFormatting sqref="X17:AB34">
    <cfRule type="cellIs" dxfId="1067" priority="11" operator="greaterThanOrEqual">
      <formula>1185</formula>
    </cfRule>
  </conditionalFormatting>
  <conditionalFormatting sqref="X17:AB34">
    <cfRule type="cellIs" dxfId="1066" priority="10" operator="between">
      <formula>0.1</formula>
      <formula>1184</formula>
    </cfRule>
  </conditionalFormatting>
  <conditionalFormatting sqref="AK33:AK34 AL16:AN34">
    <cfRule type="cellIs" dxfId="1065" priority="8" operator="equal">
      <formula>0</formula>
    </cfRule>
  </conditionalFormatting>
  <conditionalFormatting sqref="AK33:AK34 AL16:AN34">
    <cfRule type="cellIs" dxfId="1064" priority="7" operator="greaterThan">
      <formula>1179</formula>
    </cfRule>
  </conditionalFormatting>
  <conditionalFormatting sqref="AK33:AK34 AL16:AN34">
    <cfRule type="cellIs" dxfId="1063" priority="6" operator="greaterThan">
      <formula>99</formula>
    </cfRule>
  </conditionalFormatting>
  <conditionalFormatting sqref="AK33:AK34 AL16:AN34">
    <cfRule type="cellIs" dxfId="1062" priority="5" operator="greaterThan">
      <formula>0.99</formula>
    </cfRule>
  </conditionalFormatting>
  <conditionalFormatting sqref="AK16:AK32">
    <cfRule type="cellIs" dxfId="1061" priority="4" operator="equal">
      <formula>0</formula>
    </cfRule>
  </conditionalFormatting>
  <conditionalFormatting sqref="AK16:AK32">
    <cfRule type="cellIs" dxfId="1060" priority="3" operator="greaterThan">
      <formula>1179</formula>
    </cfRule>
  </conditionalFormatting>
  <conditionalFormatting sqref="AK16:AK32">
    <cfRule type="cellIs" dxfId="1059" priority="2" operator="greaterThan">
      <formula>99</formula>
    </cfRule>
  </conditionalFormatting>
  <conditionalFormatting sqref="AK16:AK32">
    <cfRule type="cellIs" dxfId="105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  <ignoredErrors>
    <ignoredError sqref="J14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39" zoomScaleNormal="100" workbookViewId="0">
      <selection activeCell="B52" sqref="B52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92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87" t="s">
        <v>10</v>
      </c>
      <c r="I7" s="188" t="s">
        <v>11</v>
      </c>
      <c r="J7" s="188" t="s">
        <v>12</v>
      </c>
      <c r="K7" s="188" t="s">
        <v>13</v>
      </c>
      <c r="L7" s="11"/>
      <c r="M7" s="11"/>
      <c r="N7" s="11"/>
      <c r="O7" s="187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88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88" t="s">
        <v>22</v>
      </c>
      <c r="AG7" s="188" t="s">
        <v>23</v>
      </c>
      <c r="AH7" s="188" t="s">
        <v>24</v>
      </c>
      <c r="AI7" s="188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88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42073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25560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88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89" t="s">
        <v>51</v>
      </c>
      <c r="V9" s="189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91" t="s">
        <v>55</v>
      </c>
      <c r="AG9" s="191" t="s">
        <v>56</v>
      </c>
      <c r="AH9" s="251" t="s">
        <v>57</v>
      </c>
      <c r="AI9" s="266" t="s">
        <v>58</v>
      </c>
      <c r="AJ9" s="189" t="s">
        <v>59</v>
      </c>
      <c r="AK9" s="189" t="s">
        <v>60</v>
      </c>
      <c r="AL9" s="189" t="s">
        <v>61</v>
      </c>
      <c r="AM9" s="189" t="s">
        <v>62</v>
      </c>
      <c r="AN9" s="189" t="s">
        <v>63</v>
      </c>
      <c r="AO9" s="189" t="s">
        <v>64</v>
      </c>
      <c r="AP9" s="189" t="s">
        <v>65</v>
      </c>
      <c r="AQ9" s="268" t="s">
        <v>66</v>
      </c>
      <c r="AR9" s="189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89" t="s">
        <v>72</v>
      </c>
      <c r="C10" s="189" t="s">
        <v>73</v>
      </c>
      <c r="D10" s="189" t="s">
        <v>74</v>
      </c>
      <c r="E10" s="189" t="s">
        <v>75</v>
      </c>
      <c r="F10" s="189" t="s">
        <v>74</v>
      </c>
      <c r="G10" s="189" t="s">
        <v>75</v>
      </c>
      <c r="H10" s="277"/>
      <c r="I10" s="189" t="s">
        <v>75</v>
      </c>
      <c r="J10" s="189" t="s">
        <v>75</v>
      </c>
      <c r="K10" s="189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9'!Q34</f>
        <v>28357259</v>
      </c>
      <c r="R10" s="259"/>
      <c r="S10" s="260"/>
      <c r="T10" s="261"/>
      <c r="U10" s="189" t="s">
        <v>75</v>
      </c>
      <c r="V10" s="189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9'!AG34</f>
        <v>35326740</v>
      </c>
      <c r="AH10" s="251"/>
      <c r="AI10" s="267"/>
      <c r="AJ10" s="189" t="s">
        <v>84</v>
      </c>
      <c r="AK10" s="189" t="s">
        <v>84</v>
      </c>
      <c r="AL10" s="189" t="s">
        <v>84</v>
      </c>
      <c r="AM10" s="189" t="s">
        <v>84</v>
      </c>
      <c r="AN10" s="189" t="s">
        <v>84</v>
      </c>
      <c r="AO10" s="189" t="s">
        <v>84</v>
      </c>
      <c r="AP10" s="145">
        <f>'MAR 9'!AP34</f>
        <v>7887725</v>
      </c>
      <c r="AQ10" s="269"/>
      <c r="AR10" s="190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10</v>
      </c>
      <c r="E11" s="40">
        <f>D11/1.42</f>
        <v>7.042253521126761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122</v>
      </c>
      <c r="P11" s="119">
        <v>91</v>
      </c>
      <c r="Q11" s="119">
        <v>28361039</v>
      </c>
      <c r="R11" s="45">
        <f>Q11-Q10</f>
        <v>3780</v>
      </c>
      <c r="S11" s="46">
        <f>R11*24/1000</f>
        <v>90.72</v>
      </c>
      <c r="T11" s="46">
        <f>R11/1000</f>
        <v>3.78</v>
      </c>
      <c r="U11" s="120">
        <v>5.4</v>
      </c>
      <c r="V11" s="120">
        <f>U11</f>
        <v>5.4</v>
      </c>
      <c r="W11" s="121" t="s">
        <v>127</v>
      </c>
      <c r="X11" s="123">
        <v>0</v>
      </c>
      <c r="Y11" s="123">
        <v>0</v>
      </c>
      <c r="Z11" s="123">
        <v>1034</v>
      </c>
      <c r="AA11" s="123">
        <v>0</v>
      </c>
      <c r="AB11" s="123">
        <v>1100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35327396</v>
      </c>
      <c r="AH11" s="48">
        <f>IF(ISBLANK(AG11),"-",AG11-AG10)</f>
        <v>656</v>
      </c>
      <c r="AI11" s="49">
        <f>AH11/T11</f>
        <v>173.54497354497354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0.45</v>
      </c>
      <c r="AP11" s="123">
        <v>7889071</v>
      </c>
      <c r="AQ11" s="123">
        <f>AP11-AP10</f>
        <v>1346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12</v>
      </c>
      <c r="E12" s="40">
        <f t="shared" ref="E12:E34" si="0">D12/1.42</f>
        <v>8.4507042253521139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120</v>
      </c>
      <c r="P12" s="119">
        <v>87</v>
      </c>
      <c r="Q12" s="119">
        <v>28364702</v>
      </c>
      <c r="R12" s="45">
        <f t="shared" ref="R12:R34" si="3">Q12-Q11</f>
        <v>3663</v>
      </c>
      <c r="S12" s="46">
        <f t="shared" ref="S12:S34" si="4">R12*24/1000</f>
        <v>87.912000000000006</v>
      </c>
      <c r="T12" s="46">
        <f t="shared" ref="T12:T34" si="5">R12/1000</f>
        <v>3.6629999999999998</v>
      </c>
      <c r="U12" s="120">
        <v>6.8</v>
      </c>
      <c r="V12" s="120">
        <f t="shared" ref="V12:V34" si="6">U12</f>
        <v>6.8</v>
      </c>
      <c r="W12" s="121" t="s">
        <v>127</v>
      </c>
      <c r="X12" s="123">
        <v>0</v>
      </c>
      <c r="Y12" s="123">
        <v>0</v>
      </c>
      <c r="Z12" s="123">
        <v>1020</v>
      </c>
      <c r="AA12" s="123">
        <v>0</v>
      </c>
      <c r="AB12" s="123">
        <v>1048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35327996</v>
      </c>
      <c r="AH12" s="48">
        <f>IF(ISBLANK(AG12),"-",AG12-AG11)</f>
        <v>600</v>
      </c>
      <c r="AI12" s="49">
        <f t="shared" ref="AI12:AI34" si="7">AH12/T12</f>
        <v>163.8001638001638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0.45</v>
      </c>
      <c r="AP12" s="123">
        <v>7890426</v>
      </c>
      <c r="AQ12" s="123">
        <f>AP12-AP11</f>
        <v>1355</v>
      </c>
      <c r="AR12" s="52">
        <v>0.93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14</v>
      </c>
      <c r="E13" s="40">
        <f t="shared" si="0"/>
        <v>9.8591549295774659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118</v>
      </c>
      <c r="P13" s="119">
        <v>88</v>
      </c>
      <c r="Q13" s="119">
        <v>28368366</v>
      </c>
      <c r="R13" s="45">
        <f t="shared" si="3"/>
        <v>3664</v>
      </c>
      <c r="S13" s="46">
        <f t="shared" si="4"/>
        <v>87.936000000000007</v>
      </c>
      <c r="T13" s="46">
        <f t="shared" si="5"/>
        <v>3.6640000000000001</v>
      </c>
      <c r="U13" s="120">
        <v>8</v>
      </c>
      <c r="V13" s="120">
        <f t="shared" si="6"/>
        <v>8</v>
      </c>
      <c r="W13" s="121" t="s">
        <v>127</v>
      </c>
      <c r="X13" s="123">
        <v>0</v>
      </c>
      <c r="Y13" s="123">
        <v>0</v>
      </c>
      <c r="Z13" s="123">
        <v>1012</v>
      </c>
      <c r="AA13" s="123">
        <v>0</v>
      </c>
      <c r="AB13" s="123">
        <v>1038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35328572</v>
      </c>
      <c r="AH13" s="48">
        <f>IF(ISBLANK(AG13),"-",AG13-AG12)</f>
        <v>576</v>
      </c>
      <c r="AI13" s="49">
        <f t="shared" si="7"/>
        <v>157.2052401746725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0.45</v>
      </c>
      <c r="AP13" s="123">
        <v>7891595</v>
      </c>
      <c r="AQ13" s="123">
        <f>AP13-AP12</f>
        <v>1169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16</v>
      </c>
      <c r="E14" s="40">
        <f t="shared" si="0"/>
        <v>11.267605633802818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(F14-5)/1.42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114</v>
      </c>
      <c r="P14" s="119">
        <v>89</v>
      </c>
      <c r="Q14" s="119">
        <v>28372069</v>
      </c>
      <c r="R14" s="45">
        <f t="shared" si="3"/>
        <v>3703</v>
      </c>
      <c r="S14" s="46">
        <f t="shared" si="4"/>
        <v>88.872</v>
      </c>
      <c r="T14" s="46">
        <f t="shared" si="5"/>
        <v>3.7029999999999998</v>
      </c>
      <c r="U14" s="120">
        <v>9.1999999999999993</v>
      </c>
      <c r="V14" s="120">
        <f t="shared" si="6"/>
        <v>9.1999999999999993</v>
      </c>
      <c r="W14" s="121" t="s">
        <v>127</v>
      </c>
      <c r="X14" s="123">
        <v>0</v>
      </c>
      <c r="Y14" s="123">
        <v>0</v>
      </c>
      <c r="Z14" s="123">
        <v>1007</v>
      </c>
      <c r="AA14" s="123">
        <v>0</v>
      </c>
      <c r="AB14" s="123">
        <v>1018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35329140</v>
      </c>
      <c r="AH14" s="48">
        <f t="shared" ref="AH14:AH34" si="8">IF(ISBLANK(AG14),"-",AG14-AG13)</f>
        <v>568</v>
      </c>
      <c r="AI14" s="49">
        <f t="shared" si="7"/>
        <v>153.38914393734811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0.45</v>
      </c>
      <c r="AP14" s="123">
        <v>7892774</v>
      </c>
      <c r="AQ14" s="123">
        <f>AP14-AP13</f>
        <v>1179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20</v>
      </c>
      <c r="E15" s="40">
        <f t="shared" si="0"/>
        <v>14.084507042253522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114</v>
      </c>
      <c r="P15" s="119">
        <v>88</v>
      </c>
      <c r="Q15" s="119">
        <v>28375889</v>
      </c>
      <c r="R15" s="45">
        <f t="shared" si="3"/>
        <v>3820</v>
      </c>
      <c r="S15" s="46">
        <f t="shared" si="4"/>
        <v>91.68</v>
      </c>
      <c r="T15" s="46">
        <f t="shared" si="5"/>
        <v>3.82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1003</v>
      </c>
      <c r="AA15" s="123">
        <v>0</v>
      </c>
      <c r="AB15" s="123">
        <v>1018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35329664</v>
      </c>
      <c r="AH15" s="48">
        <f t="shared" si="8"/>
        <v>524</v>
      </c>
      <c r="AI15" s="49">
        <f t="shared" si="7"/>
        <v>137.17277486910996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0.45</v>
      </c>
      <c r="AP15" s="123">
        <v>7893009</v>
      </c>
      <c r="AQ15" s="123">
        <f>AP15-AP14</f>
        <v>235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15</v>
      </c>
      <c r="E16" s="40">
        <f t="shared" si="0"/>
        <v>10.563380281690142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122</v>
      </c>
      <c r="P16" s="119">
        <v>121</v>
      </c>
      <c r="Q16" s="119">
        <v>28380480</v>
      </c>
      <c r="R16" s="45">
        <f t="shared" si="3"/>
        <v>4591</v>
      </c>
      <c r="S16" s="46">
        <f t="shared" si="4"/>
        <v>110.184</v>
      </c>
      <c r="T16" s="46">
        <f t="shared" si="5"/>
        <v>4.5910000000000002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1187</v>
      </c>
      <c r="AA16" s="123">
        <v>0</v>
      </c>
      <c r="AB16" s="123">
        <v>1079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35330384</v>
      </c>
      <c r="AH16" s="48">
        <f t="shared" si="8"/>
        <v>720</v>
      </c>
      <c r="AI16" s="49">
        <f t="shared" si="7"/>
        <v>156.82857765192767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7893009</v>
      </c>
      <c r="AQ16" s="123">
        <f t="shared" ref="AQ16:AQ34" si="10">AP16-AP15</f>
        <v>0</v>
      </c>
      <c r="AR16" s="52">
        <v>0.88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137</v>
      </c>
      <c r="P17" s="119">
        <v>142</v>
      </c>
      <c r="Q17" s="119">
        <v>28386765</v>
      </c>
      <c r="R17" s="45">
        <f t="shared" si="3"/>
        <v>6285</v>
      </c>
      <c r="S17" s="46">
        <f t="shared" si="4"/>
        <v>150.84</v>
      </c>
      <c r="T17" s="46">
        <f t="shared" si="5"/>
        <v>6.2850000000000001</v>
      </c>
      <c r="U17" s="120">
        <v>9.5</v>
      </c>
      <c r="V17" s="120">
        <f t="shared" si="6"/>
        <v>9.5</v>
      </c>
      <c r="W17" s="121" t="s">
        <v>135</v>
      </c>
      <c r="X17" s="123">
        <v>0</v>
      </c>
      <c r="Y17" s="123">
        <v>1043</v>
      </c>
      <c r="Z17" s="123">
        <v>1195</v>
      </c>
      <c r="AA17" s="123">
        <v>1185</v>
      </c>
      <c r="AB17" s="123">
        <v>1198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35331730</v>
      </c>
      <c r="AH17" s="48">
        <f t="shared" si="8"/>
        <v>1346</v>
      </c>
      <c r="AI17" s="49">
        <f t="shared" si="7"/>
        <v>214.16070007955449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7893009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136</v>
      </c>
      <c r="P18" s="119">
        <v>148</v>
      </c>
      <c r="Q18" s="119">
        <v>28392910</v>
      </c>
      <c r="R18" s="45">
        <f t="shared" si="3"/>
        <v>6145</v>
      </c>
      <c r="S18" s="46">
        <f t="shared" si="4"/>
        <v>147.47999999999999</v>
      </c>
      <c r="T18" s="46">
        <f t="shared" si="5"/>
        <v>6.1449999999999996</v>
      </c>
      <c r="U18" s="120">
        <v>8.9</v>
      </c>
      <c r="V18" s="120">
        <f t="shared" si="6"/>
        <v>8.9</v>
      </c>
      <c r="W18" s="121" t="s">
        <v>135</v>
      </c>
      <c r="X18" s="123">
        <v>0</v>
      </c>
      <c r="Y18" s="123">
        <v>1066</v>
      </c>
      <c r="Z18" s="123">
        <v>11896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35333034</v>
      </c>
      <c r="AH18" s="48">
        <f t="shared" si="8"/>
        <v>1304</v>
      </c>
      <c r="AI18" s="49">
        <f t="shared" si="7"/>
        <v>212.20504475183077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7893009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6</v>
      </c>
      <c r="E19" s="40">
        <f t="shared" si="0"/>
        <v>4.2253521126760569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135</v>
      </c>
      <c r="P19" s="119">
        <v>147</v>
      </c>
      <c r="Q19" s="119">
        <v>28398891</v>
      </c>
      <c r="R19" s="45">
        <f t="shared" si="3"/>
        <v>5981</v>
      </c>
      <c r="S19" s="46">
        <f t="shared" si="4"/>
        <v>143.54400000000001</v>
      </c>
      <c r="T19" s="46">
        <f t="shared" si="5"/>
        <v>5.9809999999999999</v>
      </c>
      <c r="U19" s="120">
        <v>8.4</v>
      </c>
      <c r="V19" s="120">
        <f t="shared" si="6"/>
        <v>8.4</v>
      </c>
      <c r="W19" s="121" t="s">
        <v>135</v>
      </c>
      <c r="X19" s="123">
        <v>0</v>
      </c>
      <c r="Y19" s="123">
        <v>1020</v>
      </c>
      <c r="Z19" s="123">
        <v>1196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35334412</v>
      </c>
      <c r="AH19" s="48">
        <f t="shared" si="8"/>
        <v>1378</v>
      </c>
      <c r="AI19" s="49">
        <f t="shared" si="7"/>
        <v>230.39625480688849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7893009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136</v>
      </c>
      <c r="P20" s="119">
        <v>148</v>
      </c>
      <c r="Q20" s="119">
        <v>28404912</v>
      </c>
      <c r="R20" s="45">
        <f t="shared" si="3"/>
        <v>6021</v>
      </c>
      <c r="S20" s="46">
        <f t="shared" si="4"/>
        <v>144.50399999999999</v>
      </c>
      <c r="T20" s="46">
        <f t="shared" si="5"/>
        <v>6.0209999999999999</v>
      </c>
      <c r="U20" s="120">
        <v>7.9</v>
      </c>
      <c r="V20" s="120">
        <f t="shared" si="6"/>
        <v>7.9</v>
      </c>
      <c r="W20" s="121" t="s">
        <v>135</v>
      </c>
      <c r="X20" s="123">
        <v>0</v>
      </c>
      <c r="Y20" s="123">
        <v>1076</v>
      </c>
      <c r="Z20" s="123">
        <v>1196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35335761</v>
      </c>
      <c r="AH20" s="48">
        <f>IF(ISBLANK(AG20),"-",AG20-AG19)</f>
        <v>1349</v>
      </c>
      <c r="AI20" s="49">
        <f t="shared" si="7"/>
        <v>224.04916126889222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7893009</v>
      </c>
      <c r="AQ20" s="123">
        <f t="shared" si="10"/>
        <v>0</v>
      </c>
      <c r="AR20" s="52">
        <v>1.03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140</v>
      </c>
      <c r="P21" s="119">
        <v>141</v>
      </c>
      <c r="Q21" s="119">
        <v>28411283</v>
      </c>
      <c r="R21" s="45">
        <f>Q21-Q20</f>
        <v>6371</v>
      </c>
      <c r="S21" s="46">
        <f t="shared" si="4"/>
        <v>152.904</v>
      </c>
      <c r="T21" s="46">
        <f t="shared" si="5"/>
        <v>6.3710000000000004</v>
      </c>
      <c r="U21" s="120">
        <v>7.4</v>
      </c>
      <c r="V21" s="120">
        <f t="shared" si="6"/>
        <v>7.4</v>
      </c>
      <c r="W21" s="121" t="s">
        <v>135</v>
      </c>
      <c r="X21" s="123">
        <v>0</v>
      </c>
      <c r="Y21" s="123">
        <v>1012</v>
      </c>
      <c r="Z21" s="123">
        <v>1196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35337172</v>
      </c>
      <c r="AH21" s="48">
        <f t="shared" si="8"/>
        <v>1411</v>
      </c>
      <c r="AI21" s="49">
        <f t="shared" si="7"/>
        <v>221.4722963428033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7893009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136</v>
      </c>
      <c r="P22" s="119">
        <v>143</v>
      </c>
      <c r="Q22" s="119">
        <v>28417265</v>
      </c>
      <c r="R22" s="45">
        <f t="shared" si="3"/>
        <v>5982</v>
      </c>
      <c r="S22" s="46">
        <f t="shared" si="4"/>
        <v>143.56800000000001</v>
      </c>
      <c r="T22" s="46">
        <f t="shared" si="5"/>
        <v>5.9820000000000002</v>
      </c>
      <c r="U22" s="120">
        <v>7.1</v>
      </c>
      <c r="V22" s="120">
        <f t="shared" si="6"/>
        <v>7.1</v>
      </c>
      <c r="W22" s="121" t="s">
        <v>135</v>
      </c>
      <c r="X22" s="123">
        <v>0</v>
      </c>
      <c r="Y22" s="123">
        <v>1019</v>
      </c>
      <c r="Z22" s="123">
        <v>1194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35338504</v>
      </c>
      <c r="AH22" s="48">
        <f t="shared" si="8"/>
        <v>1332</v>
      </c>
      <c r="AI22" s="49">
        <f t="shared" si="7"/>
        <v>222.66800401203611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7893009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5</v>
      </c>
      <c r="E23" s="40">
        <f t="shared" si="0"/>
        <v>3.5211267605633805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134</v>
      </c>
      <c r="P23" s="119">
        <v>144</v>
      </c>
      <c r="Q23" s="119">
        <v>28423064</v>
      </c>
      <c r="R23" s="45">
        <f t="shared" si="3"/>
        <v>5799</v>
      </c>
      <c r="S23" s="46">
        <f t="shared" si="4"/>
        <v>139.17599999999999</v>
      </c>
      <c r="T23" s="46">
        <f t="shared" si="5"/>
        <v>5.7990000000000004</v>
      </c>
      <c r="U23" s="120">
        <v>6.8</v>
      </c>
      <c r="V23" s="120">
        <f t="shared" si="6"/>
        <v>6.8</v>
      </c>
      <c r="W23" s="121" t="s">
        <v>135</v>
      </c>
      <c r="X23" s="123">
        <v>0</v>
      </c>
      <c r="Y23" s="123">
        <v>1029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35339802</v>
      </c>
      <c r="AH23" s="48">
        <f t="shared" si="8"/>
        <v>1298</v>
      </c>
      <c r="AI23" s="49">
        <f t="shared" si="7"/>
        <v>223.83169511984823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7893009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5</v>
      </c>
      <c r="E24" s="40">
        <f t="shared" si="0"/>
        <v>3.5211267605633805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136</v>
      </c>
      <c r="P24" s="119">
        <v>136</v>
      </c>
      <c r="Q24" s="119">
        <v>28428865</v>
      </c>
      <c r="R24" s="45">
        <f t="shared" si="3"/>
        <v>5801</v>
      </c>
      <c r="S24" s="46">
        <f t="shared" si="4"/>
        <v>139.22399999999999</v>
      </c>
      <c r="T24" s="46">
        <f t="shared" si="5"/>
        <v>5.8010000000000002</v>
      </c>
      <c r="U24" s="120">
        <v>6.5</v>
      </c>
      <c r="V24" s="120">
        <f t="shared" si="6"/>
        <v>6.5</v>
      </c>
      <c r="W24" s="121" t="s">
        <v>135</v>
      </c>
      <c r="X24" s="123">
        <v>0</v>
      </c>
      <c r="Y24" s="123">
        <v>997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35341144</v>
      </c>
      <c r="AH24" s="48">
        <f t="shared" si="8"/>
        <v>1342</v>
      </c>
      <c r="AI24" s="49">
        <f t="shared" si="7"/>
        <v>231.33942423720049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7893009</v>
      </c>
      <c r="AQ24" s="123">
        <f t="shared" si="10"/>
        <v>0</v>
      </c>
      <c r="AR24" s="52">
        <v>0.97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8</v>
      </c>
      <c r="E25" s="40">
        <f t="shared" si="0"/>
        <v>5.6338028169014089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134</v>
      </c>
      <c r="P25" s="119">
        <v>135</v>
      </c>
      <c r="Q25" s="119">
        <v>28434573</v>
      </c>
      <c r="R25" s="45">
        <f t="shared" si="3"/>
        <v>5708</v>
      </c>
      <c r="S25" s="46">
        <f t="shared" si="4"/>
        <v>136.99199999999999</v>
      </c>
      <c r="T25" s="46">
        <f t="shared" si="5"/>
        <v>5.7080000000000002</v>
      </c>
      <c r="U25" s="120">
        <v>6.4</v>
      </c>
      <c r="V25" s="120">
        <f t="shared" si="6"/>
        <v>6.4</v>
      </c>
      <c r="W25" s="121" t="s">
        <v>135</v>
      </c>
      <c r="X25" s="123">
        <v>0</v>
      </c>
      <c r="Y25" s="123">
        <v>994</v>
      </c>
      <c r="Z25" s="123">
        <v>1175</v>
      </c>
      <c r="AA25" s="123">
        <v>1185</v>
      </c>
      <c r="AB25" s="123">
        <v>1179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35342452</v>
      </c>
      <c r="AH25" s="48">
        <f t="shared" si="8"/>
        <v>1308</v>
      </c>
      <c r="AI25" s="49">
        <f t="shared" si="7"/>
        <v>229.15206727400138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7893009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8</v>
      </c>
      <c r="E26" s="40">
        <f t="shared" si="0"/>
        <v>5.6338028169014089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131</v>
      </c>
      <c r="P26" s="119">
        <v>138</v>
      </c>
      <c r="Q26" s="119">
        <v>28440197</v>
      </c>
      <c r="R26" s="45">
        <f t="shared" si="3"/>
        <v>5624</v>
      </c>
      <c r="S26" s="46">
        <f t="shared" si="4"/>
        <v>134.976</v>
      </c>
      <c r="T26" s="46">
        <f t="shared" si="5"/>
        <v>5.6239999999999997</v>
      </c>
      <c r="U26" s="120">
        <v>6.3</v>
      </c>
      <c r="V26" s="120">
        <f t="shared" si="6"/>
        <v>6.3</v>
      </c>
      <c r="W26" s="121" t="s">
        <v>135</v>
      </c>
      <c r="X26" s="123">
        <v>0</v>
      </c>
      <c r="Y26" s="123">
        <v>998</v>
      </c>
      <c r="Z26" s="123">
        <v>1175</v>
      </c>
      <c r="AA26" s="123">
        <v>1185</v>
      </c>
      <c r="AB26" s="123">
        <v>1179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35343729</v>
      </c>
      <c r="AH26" s="48">
        <f t="shared" si="8"/>
        <v>1277</v>
      </c>
      <c r="AI26" s="49">
        <f t="shared" si="7"/>
        <v>227.06258890469419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7893009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131</v>
      </c>
      <c r="P27" s="119">
        <v>139</v>
      </c>
      <c r="Q27" s="119">
        <v>28445966</v>
      </c>
      <c r="R27" s="45">
        <f t="shared" si="3"/>
        <v>5769</v>
      </c>
      <c r="S27" s="46">
        <f t="shared" si="4"/>
        <v>138.45599999999999</v>
      </c>
      <c r="T27" s="46">
        <f t="shared" si="5"/>
        <v>5.7690000000000001</v>
      </c>
      <c r="U27" s="120">
        <v>5.9</v>
      </c>
      <c r="V27" s="120">
        <f t="shared" si="6"/>
        <v>5.9</v>
      </c>
      <c r="W27" s="121" t="s">
        <v>135</v>
      </c>
      <c r="X27" s="123">
        <v>0</v>
      </c>
      <c r="Y27" s="123">
        <v>1057</v>
      </c>
      <c r="Z27" s="123">
        <v>1195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35345048</v>
      </c>
      <c r="AH27" s="48">
        <f t="shared" si="8"/>
        <v>1319</v>
      </c>
      <c r="AI27" s="49">
        <f t="shared" si="7"/>
        <v>228.63581209915063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7893009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132</v>
      </c>
      <c r="P28" s="119">
        <v>137</v>
      </c>
      <c r="Q28" s="119">
        <v>28451723</v>
      </c>
      <c r="R28" s="45">
        <f t="shared" si="3"/>
        <v>5757</v>
      </c>
      <c r="S28" s="46">
        <f t="shared" si="4"/>
        <v>138.16800000000001</v>
      </c>
      <c r="T28" s="46">
        <f t="shared" si="5"/>
        <v>5.7569999999999997</v>
      </c>
      <c r="U28" s="120">
        <v>5.6</v>
      </c>
      <c r="V28" s="120">
        <f t="shared" si="6"/>
        <v>5.6</v>
      </c>
      <c r="W28" s="121" t="s">
        <v>135</v>
      </c>
      <c r="X28" s="123">
        <v>0</v>
      </c>
      <c r="Y28" s="123">
        <v>1012</v>
      </c>
      <c r="Z28" s="123">
        <v>1175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35346356</v>
      </c>
      <c r="AH28" s="48">
        <f t="shared" si="8"/>
        <v>1308</v>
      </c>
      <c r="AI28" s="49">
        <f t="shared" si="7"/>
        <v>227.20166753517458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7893009</v>
      </c>
      <c r="AQ28" s="123">
        <f t="shared" si="10"/>
        <v>0</v>
      </c>
      <c r="AR28" s="52">
        <v>1.1100000000000001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133</v>
      </c>
      <c r="P29" s="119">
        <v>138</v>
      </c>
      <c r="Q29" s="119">
        <v>28457472</v>
      </c>
      <c r="R29" s="45">
        <f t="shared" si="3"/>
        <v>5749</v>
      </c>
      <c r="S29" s="46">
        <f t="shared" si="4"/>
        <v>137.976</v>
      </c>
      <c r="T29" s="46">
        <f t="shared" si="5"/>
        <v>5.7489999999999997</v>
      </c>
      <c r="U29" s="120">
        <v>5.2</v>
      </c>
      <c r="V29" s="120">
        <f t="shared" si="6"/>
        <v>5.2</v>
      </c>
      <c r="W29" s="121" t="s">
        <v>135</v>
      </c>
      <c r="X29" s="123">
        <v>0</v>
      </c>
      <c r="Y29" s="123">
        <v>1008</v>
      </c>
      <c r="Z29" s="123">
        <v>1175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35347656</v>
      </c>
      <c r="AH29" s="48">
        <f t="shared" si="8"/>
        <v>1300</v>
      </c>
      <c r="AI29" s="49">
        <f t="shared" si="7"/>
        <v>226.12628283179686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7893009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9</v>
      </c>
      <c r="E30" s="40">
        <f t="shared" si="0"/>
        <v>6.3380281690140849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112</v>
      </c>
      <c r="P30" s="119">
        <v>130</v>
      </c>
      <c r="Q30" s="119">
        <v>28463099</v>
      </c>
      <c r="R30" s="45">
        <f t="shared" si="3"/>
        <v>5627</v>
      </c>
      <c r="S30" s="46">
        <f t="shared" si="4"/>
        <v>135.048</v>
      </c>
      <c r="T30" s="46">
        <f t="shared" si="5"/>
        <v>5.6269999999999998</v>
      </c>
      <c r="U30" s="120">
        <v>4.3</v>
      </c>
      <c r="V30" s="120">
        <f t="shared" si="6"/>
        <v>4.3</v>
      </c>
      <c r="W30" s="121" t="s">
        <v>136</v>
      </c>
      <c r="X30" s="123">
        <v>0</v>
      </c>
      <c r="Y30" s="123">
        <v>1114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35348788</v>
      </c>
      <c r="AH30" s="48">
        <f t="shared" si="8"/>
        <v>1132</v>
      </c>
      <c r="AI30" s="49">
        <f t="shared" si="7"/>
        <v>201.17291629642796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7893009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114</v>
      </c>
      <c r="P31" s="119">
        <v>130</v>
      </c>
      <c r="Q31" s="119">
        <v>28468532</v>
      </c>
      <c r="R31" s="45">
        <f t="shared" si="3"/>
        <v>5433</v>
      </c>
      <c r="S31" s="46">
        <f t="shared" si="4"/>
        <v>130.392</v>
      </c>
      <c r="T31" s="46">
        <f t="shared" si="5"/>
        <v>5.4329999999999998</v>
      </c>
      <c r="U31" s="120">
        <v>3.3</v>
      </c>
      <c r="V31" s="120">
        <f t="shared" si="6"/>
        <v>3.3</v>
      </c>
      <c r="W31" s="121" t="s">
        <v>136</v>
      </c>
      <c r="X31" s="123">
        <v>0</v>
      </c>
      <c r="Y31" s="123">
        <v>1089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35349868</v>
      </c>
      <c r="AH31" s="48">
        <f t="shared" si="8"/>
        <v>1080</v>
      </c>
      <c r="AI31" s="49">
        <f t="shared" si="7"/>
        <v>198.78520154610712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7893009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11</v>
      </c>
      <c r="E32" s="40">
        <f t="shared" si="0"/>
        <v>7.746478873239437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112</v>
      </c>
      <c r="P32" s="119">
        <v>121</v>
      </c>
      <c r="Q32" s="119">
        <v>28473573</v>
      </c>
      <c r="R32" s="45">
        <f t="shared" si="3"/>
        <v>5041</v>
      </c>
      <c r="S32" s="46">
        <f t="shared" si="4"/>
        <v>120.98399999999999</v>
      </c>
      <c r="T32" s="46">
        <f t="shared" si="5"/>
        <v>5.0410000000000004</v>
      </c>
      <c r="U32" s="120">
        <v>2.8</v>
      </c>
      <c r="V32" s="120">
        <f t="shared" si="6"/>
        <v>2.8</v>
      </c>
      <c r="W32" s="121" t="s">
        <v>127</v>
      </c>
      <c r="X32" s="123">
        <v>0</v>
      </c>
      <c r="Y32" s="123">
        <v>1006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35350876</v>
      </c>
      <c r="AH32" s="48">
        <f t="shared" si="8"/>
        <v>1008</v>
      </c>
      <c r="AI32" s="49">
        <f t="shared" si="7"/>
        <v>199.96032533227532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7893009</v>
      </c>
      <c r="AQ32" s="123">
        <f t="shared" si="10"/>
        <v>0</v>
      </c>
      <c r="AR32" s="52">
        <v>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10</v>
      </c>
      <c r="E33" s="40">
        <f t="shared" si="0"/>
        <v>7.042253521126761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122</v>
      </c>
      <c r="P33" s="119">
        <v>99</v>
      </c>
      <c r="Q33" s="119">
        <v>28478064</v>
      </c>
      <c r="R33" s="45">
        <f t="shared" si="3"/>
        <v>4491</v>
      </c>
      <c r="S33" s="46">
        <f t="shared" si="4"/>
        <v>107.78400000000001</v>
      </c>
      <c r="T33" s="46">
        <f t="shared" si="5"/>
        <v>4.4909999999999997</v>
      </c>
      <c r="U33" s="120">
        <v>3.3</v>
      </c>
      <c r="V33" s="120">
        <f t="shared" si="6"/>
        <v>3.3</v>
      </c>
      <c r="W33" s="121" t="s">
        <v>127</v>
      </c>
      <c r="X33" s="123">
        <v>0</v>
      </c>
      <c r="Y33" s="123">
        <v>0</v>
      </c>
      <c r="Z33" s="123">
        <v>1072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35351664</v>
      </c>
      <c r="AH33" s="48">
        <f t="shared" si="8"/>
        <v>788</v>
      </c>
      <c r="AI33" s="49">
        <f t="shared" si="7"/>
        <v>175.46203518147408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7893459</v>
      </c>
      <c r="AQ33" s="123">
        <f t="shared" si="10"/>
        <v>450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13</v>
      </c>
      <c r="E34" s="40">
        <f t="shared" si="0"/>
        <v>9.1549295774647899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113</v>
      </c>
      <c r="P34" s="119">
        <v>92</v>
      </c>
      <c r="Q34" s="119">
        <v>28482016</v>
      </c>
      <c r="R34" s="45">
        <f t="shared" si="3"/>
        <v>3952</v>
      </c>
      <c r="S34" s="46">
        <f t="shared" si="4"/>
        <v>94.847999999999999</v>
      </c>
      <c r="T34" s="46">
        <f t="shared" si="5"/>
        <v>3.952</v>
      </c>
      <c r="U34" s="120">
        <v>3.9</v>
      </c>
      <c r="V34" s="120">
        <f t="shared" si="6"/>
        <v>3.9</v>
      </c>
      <c r="W34" s="121" t="s">
        <v>127</v>
      </c>
      <c r="X34" s="123">
        <v>0</v>
      </c>
      <c r="Y34" s="123">
        <v>0</v>
      </c>
      <c r="Z34" s="123">
        <v>1053</v>
      </c>
      <c r="AA34" s="123">
        <v>0</v>
      </c>
      <c r="AB34" s="123">
        <v>1048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35352300</v>
      </c>
      <c r="AH34" s="48">
        <f t="shared" si="8"/>
        <v>636</v>
      </c>
      <c r="AI34" s="49">
        <f t="shared" si="7"/>
        <v>160.93117408906883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7894119</v>
      </c>
      <c r="AQ34" s="123">
        <f t="shared" si="10"/>
        <v>660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123.83333333333333</v>
      </c>
      <c r="Q35" s="63">
        <f>Q34-Q10</f>
        <v>124757</v>
      </c>
      <c r="R35" s="64">
        <f>SUM(R11:R34)</f>
        <v>124757</v>
      </c>
      <c r="S35" s="124">
        <f>AVERAGE(S11:S34)</f>
        <v>124.75699999999999</v>
      </c>
      <c r="T35" s="124">
        <f>SUM(T11:T34)</f>
        <v>124.75699999999999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25560</v>
      </c>
      <c r="AH35" s="66">
        <f>SUM(AH11:AH34)</f>
        <v>25560</v>
      </c>
      <c r="AI35" s="67">
        <f>$AH$35/$T35</f>
        <v>204.87828338289637</v>
      </c>
      <c r="AJ35" s="93"/>
      <c r="AK35" s="94"/>
      <c r="AL35" s="94"/>
      <c r="AM35" s="94"/>
      <c r="AN35" s="95"/>
      <c r="AO35" s="68"/>
      <c r="AP35" s="69">
        <f>AP34-AP10</f>
        <v>6394</v>
      </c>
      <c r="AQ35" s="70">
        <f>SUM(AQ11:AQ34)</f>
        <v>6394</v>
      </c>
      <c r="AR35" s="71">
        <f>AVERAGE(AR11:AR34)</f>
        <v>0.98666666666666669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137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238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161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239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174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240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09" t="s">
        <v>165</v>
      </c>
      <c r="C51" s="110"/>
      <c r="D51" s="110"/>
      <c r="E51" s="110"/>
      <c r="F51" s="110"/>
      <c r="G51" s="110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150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151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152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241</v>
      </c>
      <c r="C55" s="110"/>
      <c r="D55" s="110"/>
      <c r="E55" s="115"/>
      <c r="F55" s="115"/>
      <c r="G55" s="115"/>
      <c r="H55" s="110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156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153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5" t="s">
        <v>154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242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155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116"/>
      <c r="C63" s="112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5"/>
      <c r="C64" s="110"/>
      <c r="D64" s="110"/>
      <c r="E64" s="110"/>
      <c r="F64" s="110"/>
      <c r="G64" s="110"/>
      <c r="H64" s="110"/>
      <c r="I64" s="125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9"/>
      <c r="C65" s="110"/>
      <c r="D65" s="110"/>
      <c r="E65" s="110"/>
      <c r="F65" s="110"/>
      <c r="G65" s="110"/>
      <c r="H65" s="110"/>
      <c r="I65" s="125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4"/>
      <c r="T66" s="113"/>
      <c r="U66" s="113"/>
      <c r="V66" s="113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5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3"/>
      <c r="U67" s="113"/>
      <c r="V67" s="113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0"/>
      <c r="D68" s="110"/>
      <c r="E68" s="110"/>
      <c r="F68" s="110"/>
      <c r="G68" s="88"/>
      <c r="H68" s="88"/>
      <c r="I68" s="125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3"/>
      <c r="U68" s="113"/>
      <c r="V68" s="113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0"/>
      <c r="D69" s="110"/>
      <c r="E69" s="110"/>
      <c r="F69" s="110"/>
      <c r="G69" s="88"/>
      <c r="H69" s="88"/>
      <c r="I69" s="117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3"/>
      <c r="U69" s="113"/>
      <c r="V69" s="113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116"/>
      <c r="C70" s="116"/>
      <c r="D70" s="110"/>
      <c r="E70" s="88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3"/>
      <c r="U70" s="113"/>
      <c r="V70" s="113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5"/>
      <c r="C71" s="112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3"/>
      <c r="U71" s="113"/>
      <c r="V71" s="113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12"/>
      <c r="D72" s="110"/>
      <c r="E72" s="88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10"/>
      <c r="D73" s="110"/>
      <c r="E73" s="110"/>
      <c r="F73" s="110"/>
      <c r="G73" s="88"/>
      <c r="H73" s="88"/>
      <c r="I73" s="125"/>
      <c r="J73" s="111"/>
      <c r="K73" s="111"/>
      <c r="L73" s="111"/>
      <c r="M73" s="111"/>
      <c r="N73" s="111"/>
      <c r="O73" s="111"/>
      <c r="P73" s="111"/>
      <c r="Q73" s="111"/>
      <c r="R73" s="111"/>
      <c r="S73" s="114"/>
      <c r="T73" s="113"/>
      <c r="U73" s="113"/>
      <c r="V73" s="113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9"/>
      <c r="C74" s="110"/>
      <c r="D74" s="110"/>
      <c r="E74" s="110"/>
      <c r="F74" s="110"/>
      <c r="G74" s="88"/>
      <c r="H74" s="88"/>
      <c r="I74" s="117"/>
      <c r="J74" s="111"/>
      <c r="K74" s="111"/>
      <c r="L74" s="111"/>
      <c r="M74" s="111"/>
      <c r="N74" s="111"/>
      <c r="O74" s="111"/>
      <c r="P74" s="111"/>
      <c r="Q74" s="111"/>
      <c r="R74" s="111"/>
      <c r="S74" s="114"/>
      <c r="T74" s="114"/>
      <c r="U74" s="114"/>
      <c r="V74" s="114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16"/>
      <c r="D75" s="110"/>
      <c r="E75" s="88"/>
      <c r="F75" s="110"/>
      <c r="G75" s="110"/>
      <c r="H75" s="110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114"/>
      <c r="V75" s="114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6"/>
      <c r="D76" s="110"/>
      <c r="E76" s="88"/>
      <c r="F76" s="110"/>
      <c r="G76" s="110"/>
      <c r="H76" s="110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6"/>
      <c r="D77" s="110"/>
      <c r="E77" s="88"/>
      <c r="F77" s="110"/>
      <c r="G77" s="110"/>
      <c r="H77" s="110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2"/>
      <c r="D78" s="110"/>
      <c r="E78" s="88"/>
      <c r="F78" s="110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2"/>
      <c r="D79" s="110"/>
      <c r="E79" s="110"/>
      <c r="F79" s="110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2"/>
      <c r="D80" s="110"/>
      <c r="E80" s="110"/>
      <c r="F80" s="110"/>
      <c r="G80" s="110"/>
      <c r="H80" s="110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89"/>
      <c r="C81" s="112"/>
      <c r="D81" s="110"/>
      <c r="E81" s="88"/>
      <c r="F81" s="110"/>
      <c r="G81" s="110"/>
      <c r="H81" s="110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89"/>
      <c r="C82" s="112"/>
      <c r="D82" s="110"/>
      <c r="E82" s="110"/>
      <c r="F82" s="110"/>
      <c r="G82" s="110"/>
      <c r="H82" s="110"/>
      <c r="I82" s="110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4"/>
      <c r="U82" s="78"/>
      <c r="V82" s="78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V82" s="105"/>
      <c r="AW82" s="101"/>
      <c r="AX82" s="101"/>
      <c r="AY82" s="101"/>
    </row>
    <row r="83" spans="1:51" x14ac:dyDescent="0.25">
      <c r="B83" s="89"/>
      <c r="C83" s="109"/>
      <c r="D83" s="110"/>
      <c r="E83" s="110"/>
      <c r="F83" s="110"/>
      <c r="G83" s="110"/>
      <c r="H83" s="110"/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4"/>
      <c r="U83" s="78"/>
      <c r="V83" s="78"/>
      <c r="W83" s="106"/>
      <c r="X83" s="106"/>
      <c r="Y83" s="106"/>
      <c r="Z83" s="8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V83" s="105"/>
      <c r="AW83" s="101"/>
      <c r="AX83" s="101"/>
      <c r="AY83" s="101"/>
    </row>
    <row r="84" spans="1:51" x14ac:dyDescent="0.25">
      <c r="B84" s="89"/>
      <c r="C84" s="109"/>
      <c r="D84" s="88"/>
      <c r="E84" s="110"/>
      <c r="F84" s="110"/>
      <c r="G84" s="110"/>
      <c r="H84" s="110"/>
      <c r="I84" s="88"/>
      <c r="J84" s="111"/>
      <c r="K84" s="111"/>
      <c r="L84" s="111"/>
      <c r="M84" s="111"/>
      <c r="N84" s="111"/>
      <c r="O84" s="111"/>
      <c r="P84" s="111"/>
      <c r="Q84" s="111"/>
      <c r="R84" s="111"/>
      <c r="S84" s="86"/>
      <c r="T84" s="86"/>
      <c r="U84" s="86"/>
      <c r="V84" s="86"/>
      <c r="W84" s="86"/>
      <c r="X84" s="86"/>
      <c r="Y84" s="86"/>
      <c r="Z84" s="79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105"/>
      <c r="AW84" s="101"/>
      <c r="AX84" s="101"/>
      <c r="AY84" s="101"/>
    </row>
    <row r="85" spans="1:51" x14ac:dyDescent="0.25">
      <c r="B85" s="89"/>
      <c r="C85" s="116"/>
      <c r="D85" s="88"/>
      <c r="E85" s="110"/>
      <c r="F85" s="110"/>
      <c r="G85" s="110"/>
      <c r="H85" s="110"/>
      <c r="I85" s="88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79"/>
      <c r="X85" s="79"/>
      <c r="Y85" s="79"/>
      <c r="Z85" s="106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105"/>
      <c r="AW85" s="101"/>
      <c r="AX85" s="101"/>
      <c r="AY85" s="101"/>
    </row>
    <row r="86" spans="1:51" x14ac:dyDescent="0.25">
      <c r="B86" s="89"/>
      <c r="C86" s="116"/>
      <c r="D86" s="110"/>
      <c r="E86" s="88"/>
      <c r="F86" s="110"/>
      <c r="G86" s="110"/>
      <c r="H86" s="110"/>
      <c r="I86" s="110"/>
      <c r="J86" s="86"/>
      <c r="K86" s="86"/>
      <c r="L86" s="86"/>
      <c r="M86" s="86"/>
      <c r="N86" s="86"/>
      <c r="O86" s="86"/>
      <c r="P86" s="86"/>
      <c r="Q86" s="86"/>
      <c r="R86" s="86"/>
      <c r="S86" s="111"/>
      <c r="T86" s="114"/>
      <c r="U86" s="78"/>
      <c r="V86" s="78"/>
      <c r="W86" s="106"/>
      <c r="X86" s="106"/>
      <c r="Y86" s="106"/>
      <c r="Z86" s="106"/>
      <c r="AA86" s="106"/>
      <c r="AB86" s="106"/>
      <c r="AC86" s="106"/>
      <c r="AD86" s="106"/>
      <c r="AE86" s="106"/>
      <c r="AM86" s="107"/>
      <c r="AN86" s="107"/>
      <c r="AO86" s="107"/>
      <c r="AP86" s="107"/>
      <c r="AQ86" s="107"/>
      <c r="AR86" s="107"/>
      <c r="AS86" s="108"/>
      <c r="AV86" s="105"/>
      <c r="AW86" s="101"/>
      <c r="AX86" s="101"/>
      <c r="AY86" s="101"/>
    </row>
    <row r="87" spans="1:51" x14ac:dyDescent="0.25">
      <c r="B87" s="89"/>
      <c r="C87" s="112"/>
      <c r="D87" s="110"/>
      <c r="E87" s="88"/>
      <c r="F87" s="88"/>
      <c r="G87" s="110"/>
      <c r="H87" s="110"/>
      <c r="I87" s="110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4"/>
      <c r="U87" s="78"/>
      <c r="V87" s="78"/>
      <c r="W87" s="106"/>
      <c r="X87" s="106"/>
      <c r="Y87" s="106"/>
      <c r="Z87" s="106"/>
      <c r="AA87" s="106"/>
      <c r="AB87" s="106"/>
      <c r="AC87" s="106"/>
      <c r="AD87" s="106"/>
      <c r="AE87" s="106"/>
      <c r="AM87" s="107"/>
      <c r="AN87" s="107"/>
      <c r="AO87" s="107"/>
      <c r="AP87" s="107"/>
      <c r="AQ87" s="107"/>
      <c r="AR87" s="107"/>
      <c r="AS87" s="108"/>
      <c r="AV87" s="105"/>
      <c r="AW87" s="101"/>
      <c r="AX87" s="101"/>
      <c r="AY87" s="101"/>
    </row>
    <row r="88" spans="1:51" x14ac:dyDescent="0.25">
      <c r="B88" s="89"/>
      <c r="C88" s="112"/>
      <c r="D88" s="110"/>
      <c r="E88" s="110"/>
      <c r="F88" s="88"/>
      <c r="G88" s="88"/>
      <c r="H88" s="88"/>
      <c r="I88" s="110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4"/>
      <c r="U88" s="78"/>
      <c r="V88" s="78"/>
      <c r="W88" s="106"/>
      <c r="X88" s="106"/>
      <c r="Y88" s="106"/>
      <c r="Z88" s="106"/>
      <c r="AA88" s="106"/>
      <c r="AB88" s="106"/>
      <c r="AC88" s="106"/>
      <c r="AD88" s="106"/>
      <c r="AE88" s="106"/>
      <c r="AM88" s="107"/>
      <c r="AN88" s="107"/>
      <c r="AO88" s="107"/>
      <c r="AP88" s="107"/>
      <c r="AQ88" s="107"/>
      <c r="AR88" s="107"/>
      <c r="AS88" s="108"/>
      <c r="AV88" s="105"/>
      <c r="AW88" s="101"/>
      <c r="AX88" s="101"/>
      <c r="AY88" s="101"/>
    </row>
    <row r="89" spans="1:51" x14ac:dyDescent="0.25">
      <c r="B89" s="126"/>
      <c r="C89" s="86"/>
      <c r="D89" s="110"/>
      <c r="E89" s="110"/>
      <c r="F89" s="110"/>
      <c r="G89" s="88"/>
      <c r="H89" s="88"/>
      <c r="I89" s="110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4"/>
      <c r="U89" s="78"/>
      <c r="V89" s="78"/>
      <c r="W89" s="106"/>
      <c r="X89" s="106"/>
      <c r="Y89" s="106"/>
      <c r="Z89" s="106"/>
      <c r="AA89" s="106"/>
      <c r="AB89" s="106"/>
      <c r="AC89" s="106"/>
      <c r="AD89" s="106"/>
      <c r="AE89" s="106"/>
      <c r="AM89" s="107"/>
      <c r="AN89" s="107"/>
      <c r="AO89" s="107"/>
      <c r="AP89" s="107"/>
      <c r="AQ89" s="107"/>
      <c r="AR89" s="107"/>
      <c r="AS89" s="108"/>
      <c r="AV89" s="105"/>
      <c r="AW89" s="101"/>
      <c r="AX89" s="101"/>
      <c r="AY89" s="101"/>
    </row>
    <row r="90" spans="1:51" x14ac:dyDescent="0.25">
      <c r="B90" s="126"/>
      <c r="C90" s="116"/>
      <c r="D90" s="86"/>
      <c r="E90" s="110"/>
      <c r="F90" s="110"/>
      <c r="G90" s="110"/>
      <c r="H90" s="110"/>
      <c r="I90" s="86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4"/>
      <c r="U90" s="78"/>
      <c r="V90" s="78"/>
      <c r="W90" s="106"/>
      <c r="X90" s="106"/>
      <c r="Y90" s="106"/>
      <c r="Z90" s="106"/>
      <c r="AA90" s="106"/>
      <c r="AB90" s="106"/>
      <c r="AC90" s="106"/>
      <c r="AD90" s="106"/>
      <c r="AE90" s="106"/>
      <c r="AM90" s="107"/>
      <c r="AN90" s="107"/>
      <c r="AO90" s="107"/>
      <c r="AP90" s="107"/>
      <c r="AQ90" s="107"/>
      <c r="AR90" s="107"/>
      <c r="AS90" s="108"/>
      <c r="AV90" s="105"/>
      <c r="AW90" s="101"/>
      <c r="AX90" s="101"/>
      <c r="AY90" s="101"/>
    </row>
    <row r="91" spans="1:51" x14ac:dyDescent="0.25">
      <c r="B91" s="129"/>
      <c r="C91" s="132"/>
      <c r="D91" s="79"/>
      <c r="E91" s="127"/>
      <c r="F91" s="127"/>
      <c r="G91" s="127"/>
      <c r="H91" s="127"/>
      <c r="I91" s="79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33"/>
      <c r="U91" s="134"/>
      <c r="V91" s="134"/>
      <c r="W91" s="106"/>
      <c r="X91" s="106"/>
      <c r="Y91" s="106"/>
      <c r="Z91" s="106"/>
      <c r="AA91" s="106"/>
      <c r="AB91" s="106"/>
      <c r="AC91" s="106"/>
      <c r="AD91" s="106"/>
      <c r="AE91" s="106"/>
      <c r="AM91" s="107"/>
      <c r="AN91" s="107"/>
      <c r="AO91" s="107"/>
      <c r="AP91" s="107"/>
      <c r="AQ91" s="107"/>
      <c r="AR91" s="107"/>
      <c r="AS91" s="108"/>
      <c r="AU91" s="101"/>
      <c r="AV91" s="105"/>
      <c r="AW91" s="101"/>
      <c r="AX91" s="101"/>
      <c r="AY91" s="131"/>
    </row>
    <row r="92" spans="1:51" s="131" customFormat="1" x14ac:dyDescent="0.25">
      <c r="B92" s="129"/>
      <c r="C92" s="135"/>
      <c r="D92" s="127"/>
      <c r="E92" s="79"/>
      <c r="F92" s="127"/>
      <c r="G92" s="127"/>
      <c r="H92" s="127"/>
      <c r="I92" s="127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33"/>
      <c r="U92" s="134"/>
      <c r="V92" s="134"/>
      <c r="W92" s="106"/>
      <c r="X92" s="106"/>
      <c r="Y92" s="106"/>
      <c r="Z92" s="106"/>
      <c r="AA92" s="106"/>
      <c r="AB92" s="106"/>
      <c r="AC92" s="106"/>
      <c r="AD92" s="106"/>
      <c r="AE92" s="106"/>
      <c r="AM92" s="107"/>
      <c r="AN92" s="107"/>
      <c r="AO92" s="107"/>
      <c r="AP92" s="107"/>
      <c r="AQ92" s="107"/>
      <c r="AR92" s="107"/>
      <c r="AS92" s="108"/>
      <c r="AT92" s="19"/>
      <c r="AV92" s="105"/>
      <c r="AY92" s="101"/>
    </row>
    <row r="93" spans="1:51" x14ac:dyDescent="0.25">
      <c r="A93" s="106"/>
      <c r="B93" s="129"/>
      <c r="C93" s="130"/>
      <c r="D93" s="127"/>
      <c r="E93" s="79"/>
      <c r="F93" s="79"/>
      <c r="G93" s="127"/>
      <c r="H93" s="127"/>
      <c r="I93" s="107"/>
      <c r="J93" s="107"/>
      <c r="K93" s="107"/>
      <c r="L93" s="107"/>
      <c r="M93" s="107"/>
      <c r="N93" s="107"/>
      <c r="O93" s="108"/>
      <c r="P93" s="103"/>
      <c r="R93" s="105"/>
      <c r="AS93" s="101"/>
      <c r="AT93" s="101"/>
      <c r="AU93" s="101"/>
      <c r="AV93" s="101"/>
      <c r="AW93" s="101"/>
      <c r="AX93" s="101"/>
      <c r="AY93" s="101"/>
    </row>
    <row r="94" spans="1:51" x14ac:dyDescent="0.25">
      <c r="A94" s="106"/>
      <c r="B94" s="129"/>
      <c r="C94" s="131"/>
      <c r="D94" s="131"/>
      <c r="E94" s="131"/>
      <c r="F94" s="131"/>
      <c r="G94" s="79"/>
      <c r="H94" s="79"/>
      <c r="I94" s="107"/>
      <c r="J94" s="107"/>
      <c r="K94" s="107"/>
      <c r="L94" s="107"/>
      <c r="M94" s="107"/>
      <c r="N94" s="107"/>
      <c r="O94" s="108"/>
      <c r="P94" s="103"/>
      <c r="R94" s="103"/>
      <c r="AS94" s="101"/>
      <c r="AT94" s="101"/>
      <c r="AU94" s="101"/>
      <c r="AV94" s="101"/>
      <c r="AW94" s="101"/>
      <c r="AX94" s="101"/>
      <c r="AY94" s="101"/>
    </row>
    <row r="95" spans="1:51" x14ac:dyDescent="0.25">
      <c r="A95" s="106"/>
      <c r="B95" s="79"/>
      <c r="C95" s="131"/>
      <c r="D95" s="131"/>
      <c r="E95" s="131"/>
      <c r="F95" s="131"/>
      <c r="G95" s="79"/>
      <c r="H95" s="79"/>
      <c r="I95" s="107"/>
      <c r="J95" s="107"/>
      <c r="K95" s="107"/>
      <c r="L95" s="107"/>
      <c r="M95" s="107"/>
      <c r="N95" s="107"/>
      <c r="O95" s="108"/>
      <c r="P95" s="103"/>
      <c r="R95" s="103"/>
      <c r="AS95" s="101"/>
      <c r="AT95" s="101"/>
      <c r="AU95" s="101"/>
      <c r="AV95" s="101"/>
      <c r="AW95" s="101"/>
      <c r="AX95" s="101"/>
      <c r="AY95" s="101"/>
    </row>
    <row r="96" spans="1:51" x14ac:dyDescent="0.25">
      <c r="A96" s="106"/>
      <c r="B96" s="79"/>
      <c r="C96" s="131"/>
      <c r="D96" s="131"/>
      <c r="E96" s="131"/>
      <c r="F96" s="131"/>
      <c r="G96" s="131"/>
      <c r="H96" s="131"/>
      <c r="I96" s="107"/>
      <c r="J96" s="107"/>
      <c r="K96" s="107"/>
      <c r="L96" s="107"/>
      <c r="M96" s="107"/>
      <c r="N96" s="107"/>
      <c r="O96" s="108"/>
      <c r="P96" s="103"/>
      <c r="R96" s="103"/>
      <c r="AS96" s="101"/>
      <c r="AT96" s="101"/>
      <c r="AU96" s="101"/>
      <c r="AV96" s="101"/>
      <c r="AW96" s="101"/>
      <c r="AX96" s="101"/>
      <c r="AY96" s="101"/>
    </row>
    <row r="97" spans="1:51" x14ac:dyDescent="0.25">
      <c r="A97" s="106"/>
      <c r="B97" s="129"/>
      <c r="C97" s="131"/>
      <c r="D97" s="131"/>
      <c r="E97" s="131"/>
      <c r="F97" s="131"/>
      <c r="G97" s="131"/>
      <c r="H97" s="131"/>
      <c r="I97" s="107"/>
      <c r="J97" s="107"/>
      <c r="K97" s="107"/>
      <c r="L97" s="107"/>
      <c r="M97" s="107"/>
      <c r="N97" s="107"/>
      <c r="O97" s="108"/>
      <c r="P97" s="103"/>
      <c r="R97" s="103"/>
      <c r="AS97" s="101"/>
      <c r="AT97" s="101"/>
      <c r="AU97" s="101"/>
      <c r="AV97" s="101"/>
      <c r="AW97" s="101"/>
      <c r="AX97" s="101"/>
      <c r="AY97" s="101"/>
    </row>
    <row r="98" spans="1:51" x14ac:dyDescent="0.25">
      <c r="A98" s="106"/>
      <c r="C98" s="131"/>
      <c r="D98" s="131"/>
      <c r="E98" s="131"/>
      <c r="F98" s="131"/>
      <c r="G98" s="131"/>
      <c r="H98" s="131"/>
      <c r="I98" s="107"/>
      <c r="J98" s="107"/>
      <c r="K98" s="107"/>
      <c r="L98" s="107"/>
      <c r="M98" s="107"/>
      <c r="N98" s="107"/>
      <c r="O98" s="108"/>
      <c r="P98" s="103"/>
      <c r="R98" s="103"/>
      <c r="AS98" s="101"/>
      <c r="AT98" s="101"/>
      <c r="AU98" s="101"/>
      <c r="AV98" s="101"/>
      <c r="AW98" s="101"/>
      <c r="AX98" s="101"/>
      <c r="AY98" s="101"/>
    </row>
    <row r="99" spans="1:51" x14ac:dyDescent="0.25">
      <c r="A99" s="106"/>
      <c r="C99" s="131"/>
      <c r="D99" s="131"/>
      <c r="E99" s="131"/>
      <c r="F99" s="131"/>
      <c r="G99" s="131"/>
      <c r="H99" s="131"/>
      <c r="I99" s="107"/>
      <c r="J99" s="107"/>
      <c r="K99" s="107"/>
      <c r="L99" s="107"/>
      <c r="M99" s="107"/>
      <c r="N99" s="107"/>
      <c r="O99" s="108"/>
      <c r="P99" s="103"/>
      <c r="R99" s="79"/>
      <c r="AS99" s="101"/>
      <c r="AT99" s="101"/>
      <c r="AU99" s="101"/>
      <c r="AV99" s="101"/>
      <c r="AW99" s="101"/>
      <c r="AX99" s="101"/>
      <c r="AY99" s="101"/>
    </row>
    <row r="100" spans="1:51" x14ac:dyDescent="0.25">
      <c r="A100" s="106"/>
      <c r="I100" s="107"/>
      <c r="J100" s="107"/>
      <c r="K100" s="107"/>
      <c r="L100" s="107"/>
      <c r="M100" s="107"/>
      <c r="N100" s="107"/>
      <c r="O100" s="108"/>
      <c r="R100" s="103"/>
      <c r="AS100" s="101"/>
      <c r="AT100" s="101"/>
      <c r="AU100" s="101"/>
      <c r="AV100" s="101"/>
      <c r="AW100" s="101"/>
      <c r="AX100" s="101"/>
      <c r="AY100" s="101"/>
    </row>
    <row r="101" spans="1:51" x14ac:dyDescent="0.25">
      <c r="O101" s="108"/>
      <c r="R101" s="103"/>
      <c r="AS101" s="101"/>
      <c r="AT101" s="101"/>
      <c r="AU101" s="101"/>
      <c r="AV101" s="101"/>
      <c r="AW101" s="101"/>
      <c r="AX101" s="101"/>
      <c r="AY101" s="101"/>
    </row>
    <row r="102" spans="1:51" x14ac:dyDescent="0.25">
      <c r="O102" s="108"/>
      <c r="R102" s="103"/>
      <c r="AS102" s="101"/>
      <c r="AT102" s="101"/>
      <c r="AU102" s="101"/>
      <c r="AV102" s="101"/>
      <c r="AW102" s="101"/>
      <c r="AX102" s="101"/>
      <c r="AY102" s="101"/>
    </row>
    <row r="103" spans="1:51" x14ac:dyDescent="0.25">
      <c r="O103" s="108"/>
      <c r="R103" s="103"/>
      <c r="AS103" s="101"/>
      <c r="AT103" s="101"/>
      <c r="AU103" s="101"/>
      <c r="AV103" s="101"/>
      <c r="AW103" s="101"/>
      <c r="AX103" s="101"/>
      <c r="AY103" s="101"/>
    </row>
    <row r="104" spans="1:51" x14ac:dyDescent="0.25">
      <c r="O104" s="108"/>
      <c r="R104" s="103"/>
      <c r="AS104" s="101"/>
      <c r="AT104" s="101"/>
      <c r="AU104" s="101"/>
      <c r="AV104" s="101"/>
      <c r="AW104" s="101"/>
      <c r="AX104" s="101"/>
      <c r="AY104" s="101"/>
    </row>
    <row r="105" spans="1:51" x14ac:dyDescent="0.25">
      <c r="O105" s="108"/>
      <c r="AS105" s="101"/>
      <c r="AT105" s="101"/>
      <c r="AU105" s="101"/>
      <c r="AV105" s="101"/>
      <c r="AW105" s="101"/>
      <c r="AX105" s="101"/>
      <c r="AY105" s="101"/>
    </row>
    <row r="106" spans="1:51" x14ac:dyDescent="0.25">
      <c r="O106" s="108"/>
      <c r="AS106" s="101"/>
      <c r="AT106" s="101"/>
      <c r="AU106" s="101"/>
      <c r="AV106" s="101"/>
      <c r="AW106" s="101"/>
      <c r="AX106" s="101"/>
      <c r="AY106" s="101"/>
    </row>
    <row r="107" spans="1:51" x14ac:dyDescent="0.25">
      <c r="O107" s="108"/>
      <c r="AS107" s="101"/>
      <c r="AT107" s="101"/>
      <c r="AU107" s="101"/>
      <c r="AV107" s="101"/>
      <c r="AW107" s="101"/>
      <c r="AX107" s="101"/>
      <c r="AY107" s="101"/>
    </row>
    <row r="108" spans="1:51" x14ac:dyDescent="0.25">
      <c r="O108" s="108"/>
      <c r="AS108" s="101"/>
      <c r="AT108" s="101"/>
      <c r="AU108" s="101"/>
      <c r="AV108" s="101"/>
      <c r="AW108" s="101"/>
      <c r="AX108" s="101"/>
      <c r="AY108" s="101"/>
    </row>
    <row r="109" spans="1:51" x14ac:dyDescent="0.25">
      <c r="O109" s="108"/>
      <c r="AS109" s="101"/>
      <c r="AT109" s="101"/>
      <c r="AU109" s="101"/>
      <c r="AV109" s="101"/>
      <c r="AW109" s="101"/>
      <c r="AX109" s="101"/>
      <c r="AY109" s="101"/>
    </row>
    <row r="110" spans="1:51" x14ac:dyDescent="0.25">
      <c r="O110" s="108"/>
      <c r="AS110" s="101"/>
      <c r="AT110" s="101"/>
      <c r="AU110" s="101"/>
      <c r="AV110" s="101"/>
      <c r="AW110" s="101"/>
      <c r="AX110" s="101"/>
      <c r="AY110" s="101"/>
    </row>
    <row r="111" spans="1:51" x14ac:dyDescent="0.25">
      <c r="O111" s="108"/>
      <c r="Q111" s="103"/>
      <c r="AS111" s="101"/>
      <c r="AT111" s="101"/>
      <c r="AU111" s="101"/>
      <c r="AV111" s="101"/>
      <c r="AW111" s="101"/>
      <c r="AX111" s="101"/>
      <c r="AY111" s="101"/>
    </row>
    <row r="112" spans="1:51" x14ac:dyDescent="0.25">
      <c r="O112" s="11"/>
      <c r="P112" s="103"/>
      <c r="Q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Q120" s="103"/>
      <c r="AS120" s="101"/>
      <c r="AT120" s="101"/>
      <c r="AU120" s="101"/>
      <c r="AV120" s="101"/>
      <c r="AW120" s="101"/>
      <c r="AX120" s="101"/>
      <c r="AY120" s="101"/>
    </row>
    <row r="121" spans="15:51" x14ac:dyDescent="0.25">
      <c r="O121" s="11"/>
      <c r="P121" s="103"/>
      <c r="Q121" s="103"/>
      <c r="R121" s="103"/>
      <c r="S121" s="103"/>
      <c r="AS121" s="101"/>
      <c r="AT121" s="101"/>
      <c r="AU121" s="101"/>
      <c r="AV121" s="101"/>
      <c r="AW121" s="101"/>
      <c r="AX121" s="101"/>
      <c r="AY121" s="101"/>
    </row>
    <row r="122" spans="15:51" x14ac:dyDescent="0.25">
      <c r="O122" s="11"/>
      <c r="P122" s="103"/>
      <c r="Q122" s="103"/>
      <c r="R122" s="103"/>
      <c r="S122" s="103"/>
      <c r="T122" s="103"/>
      <c r="AS122" s="101"/>
      <c r="AT122" s="101"/>
      <c r="AU122" s="101"/>
      <c r="AV122" s="101"/>
      <c r="AW122" s="101"/>
      <c r="AX122" s="101"/>
      <c r="AY122" s="101"/>
    </row>
    <row r="123" spans="15:51" x14ac:dyDescent="0.25">
      <c r="O123" s="11"/>
      <c r="P123" s="103"/>
      <c r="Q123" s="103"/>
      <c r="R123" s="103"/>
      <c r="S123" s="103"/>
      <c r="T123" s="103"/>
      <c r="AS123" s="101"/>
      <c r="AT123" s="101"/>
      <c r="AU123" s="101"/>
      <c r="AV123" s="101"/>
      <c r="AW123" s="101"/>
      <c r="AX123" s="101"/>
      <c r="AY123" s="101"/>
    </row>
    <row r="124" spans="15:51" x14ac:dyDescent="0.25">
      <c r="O124" s="11"/>
      <c r="P124" s="103"/>
      <c r="T124" s="103"/>
      <c r="AS124" s="101"/>
      <c r="AT124" s="101"/>
      <c r="AU124" s="101"/>
      <c r="AV124" s="101"/>
      <c r="AW124" s="101"/>
      <c r="AX124" s="101"/>
      <c r="AY124" s="101"/>
    </row>
    <row r="125" spans="15:51" x14ac:dyDescent="0.25">
      <c r="O125" s="103"/>
      <c r="Q125" s="103"/>
      <c r="R125" s="103"/>
      <c r="S125" s="103"/>
      <c r="AS125" s="101"/>
      <c r="AT125" s="101"/>
      <c r="AU125" s="101"/>
      <c r="AV125" s="101"/>
      <c r="AW125" s="101"/>
      <c r="AX125" s="101"/>
      <c r="AY125" s="101"/>
    </row>
    <row r="126" spans="15:51" x14ac:dyDescent="0.25">
      <c r="O126" s="11"/>
      <c r="P126" s="103"/>
      <c r="Q126" s="103"/>
      <c r="R126" s="103"/>
      <c r="S126" s="103"/>
      <c r="T126" s="103"/>
      <c r="AS126" s="101"/>
      <c r="AT126" s="101"/>
      <c r="AU126" s="101"/>
      <c r="AV126" s="101"/>
      <c r="AW126" s="101"/>
      <c r="AX126" s="101"/>
      <c r="AY126" s="101"/>
    </row>
    <row r="127" spans="15:51" x14ac:dyDescent="0.25">
      <c r="O127" s="11"/>
      <c r="P127" s="103"/>
      <c r="Q127" s="103"/>
      <c r="R127" s="103"/>
      <c r="S127" s="103"/>
      <c r="T127" s="103"/>
      <c r="U127" s="103"/>
      <c r="AS127" s="101"/>
      <c r="AT127" s="101"/>
      <c r="AU127" s="101"/>
      <c r="AV127" s="101"/>
      <c r="AW127" s="101"/>
      <c r="AX127" s="101"/>
      <c r="AY127" s="101"/>
    </row>
    <row r="128" spans="15:51" x14ac:dyDescent="0.25">
      <c r="O128" s="11"/>
      <c r="P128" s="103"/>
      <c r="T128" s="103"/>
      <c r="U128" s="103"/>
      <c r="AS128" s="101"/>
      <c r="AT128" s="101"/>
      <c r="AU128" s="101"/>
      <c r="AV128" s="101"/>
      <c r="AW128" s="101"/>
      <c r="AX128" s="101"/>
    </row>
    <row r="139" spans="45:51" x14ac:dyDescent="0.25">
      <c r="AY139" s="101"/>
    </row>
    <row r="140" spans="45:51" x14ac:dyDescent="0.25">
      <c r="AS140" s="101"/>
      <c r="AT140" s="101"/>
      <c r="AU140" s="101"/>
      <c r="AV140" s="101"/>
      <c r="AW140" s="101"/>
      <c r="AX140" s="101"/>
    </row>
  </sheetData>
  <protectedRanges>
    <protectedRange sqref="N84:R84 B97 S86:T92 B89:B94 S82:T83 N87:R92 T74:T81 T57:T65 T47:T54" name="Range2_12_5_1_1"/>
    <protectedRange sqref="N10 L10 L6 D6 D8 AD8 AF8 O8:U8 AJ8:AR8 AF10 AR11:AR34 L24:N31 N12:N23 N32:P34 E11:E34 G11:G34 X11:AF11 N11:Q11 R11:V34 X12:Y16 AA12:AA16 AC12:AF34 O12:Q31 AB12:AB33 Z12:Z31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5:B96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26:J34 J11:J15" name="Range1_1_2_1_10_1_1_1_1"/>
    <protectedRange sqref="R99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6:B88" name="Range2_12_5_1_1_2"/>
    <protectedRange sqref="B85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3:B84" name="Range2_12_5_1_1_2_1"/>
    <protectedRange sqref="B82" name="Range2_12_5_1_1_2_1_2_1"/>
    <protectedRange sqref="B81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9" name="Range2_12_5_1_1_2_1_4_1_1_1_2_1_1_1_1_1_1_1_1_1_2_1_1_1_1_1"/>
    <protectedRange sqref="B80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8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2:H53" name="Range2_2_12_1_3_1_1_1_1_1_4_1_1_2"/>
    <protectedRange sqref="E52:F53" name="Range2_2_12_1_7_1_1_3_1_1_2"/>
    <protectedRange sqref="S57:S65 S52:S54" name="Range2_12_5_1_1_2_3_1_1"/>
    <protectedRange sqref="Q52:R54" name="Range2_12_1_6_1_1_1_1_2_1_2"/>
    <protectedRange sqref="N52:P54" name="Range2_12_1_2_3_1_1_1_1_2_1_2"/>
    <protectedRange sqref="I52:M53 L54:M54" name="Range2_2_12_1_4_3_1_1_1_1_2_1_2"/>
    <protectedRange sqref="D52:D53" name="Range2_2_12_1_3_1_2_1_1_1_2_1_2_1_2"/>
    <protectedRange sqref="Q57:R61" name="Range2_12_1_6_1_1_1_1_2_1_1_1"/>
    <protectedRange sqref="N61:P61 P57:P60" name="Range2_12_1_2_3_1_1_1_1_2_1_1_1"/>
    <protectedRange sqref="L61:M61" name="Range2_2_12_1_4_3_1_1_1_1_2_1_1_1"/>
    <protectedRange sqref="B74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50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1" name="Range2_12_4_1_1_1_4_2_2_1_1_1"/>
    <protectedRange sqref="G45:H50" name="Range2_2_12_1_3_1_1_1_1_1_4_1_1_1"/>
    <protectedRange sqref="E45:F50" name="Range2_2_12_1_7_1_1_3_1_1_1"/>
    <protectedRange sqref="Q45:R50" name="Range2_12_1_6_1_1_1_1_2_1_1"/>
    <protectedRange sqref="N45:P50" name="Range2_12_1_2_3_1_1_1_1_2_1_1"/>
    <protectedRange sqref="I45:M50" name="Range2_2_12_1_4_3_1_1_1_1_2_1_1"/>
    <protectedRange sqref="D45:D50" name="Range2_2_12_1_3_1_2_1_1_1_2_1_2_1_1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C42:C43" name="Range2_1_2_1_1_1_1_1_1_2"/>
    <protectedRange sqref="Q32:Q34" name="Range1_16_3_1_1_1"/>
    <protectedRange sqref="T55:T56" name="Range2_12_5_1_1_1"/>
    <protectedRange sqref="S55:S56" name="Range2_12_5_1_1_2_3_1_1_1"/>
    <protectedRange sqref="Q55:R56" name="Range2_12_1_6_1_1_1_1_2_1_1_1_1"/>
    <protectedRange sqref="N55:P55 P56" name="Range2_12_1_2_3_1_1_1_1_2_1_1_1_1"/>
    <protectedRange sqref="L55:M55" name="Range2_2_12_1_4_3_1_1_1_1_2_1_1_1_1"/>
    <protectedRange sqref="J54:K54" name="Range2_2_12_1_7_1_1_2_2_3"/>
    <protectedRange sqref="G54:H54" name="Range2_2_12_1_3_1_2_1_1_1_2_1_1_1_1_1_1_2_1_1_1"/>
    <protectedRange sqref="I54" name="Range2_2_12_1_4_3_1_1_1_2_1_2_1_1_3_1_1_1_1_1_1_1"/>
    <protectedRange sqref="D54:E54" name="Range2_2_12_1_3_1_2_1_1_1_2_1_1_1_1_3_1_1_1_1_1_1"/>
    <protectedRange sqref="F54" name="Range2_2_12_1_3_1_2_1_1_1_3_1_1_1_1_1_3_1_1_1_1_1_1"/>
    <protectedRange sqref="AG10" name="Range1_18_1_1_1_1"/>
    <protectedRange sqref="Q10" name="Range1_17_1_1_1_2"/>
    <protectedRange sqref="F11:F15 F23:F34" name="Range1_16_3_1_1_2"/>
    <protectedRange sqref="W30:W34" name="Range1_16_3_1_1_4"/>
    <protectedRange sqref="X17:Y31 X32:Z34 AB34 AA17:AA34" name="Range1_16_3_1_1_6"/>
    <protectedRange sqref="B42" name="Range2_12_5_1_1_1_1_1_2_1"/>
    <protectedRange sqref="G55:H55 G61:H62" name="Range2_2_12_1_3_1_1_1_1_1_4_1_1_1_1_2"/>
    <protectedRange sqref="E55:F55 E61:F62" name="Range2_2_12_1_7_1_1_3_1_1_1_1_2"/>
    <protectedRange sqref="I55:K55 I61:K62" name="Range2_2_12_1_4_3_1_1_1_1_2_1_1_1_2"/>
    <protectedRange sqref="D55 D61: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B61" name="Range2_12_5_1_1_2_1_4_1_1_1_2_1_1_1_1_1_1_1_1_1_2_1_1_1_1_2_1_1_1_2_1_1_1_2_2_2_1_1_1_1_1"/>
    <protectedRange sqref="B62" name="Range2_12_5_1_1_2_1_2_2_1_1_1_1_2_1_1_1_2_1_1_1_2_2_2_1_1_1_1_1"/>
    <protectedRange sqref="F16:F22" name="Range1_16_3_1_1_2_3"/>
    <protectedRange sqref="W11:W16" name="Range1_16_3_1_1_4_3"/>
    <protectedRange sqref="W17:W29" name="Range1_16_3_1_1_4_1_2"/>
    <protectedRange sqref="B43" name="Range2_12_5_1_1_1_2_1_1_1_2"/>
    <protectedRange sqref="B44" name="Range2_12_5_1_1_1_2_2_1_1_1"/>
    <protectedRange sqref="B45" name="Range2_12_5_1_1_1_2_2_1_1_1_1_1_1_1_1_1_1_1_2_1_1_1_2"/>
    <protectedRange sqref="B46:B47 B50" name="Range2_12_5_1_1_1_2_2_1_1_1_1_1_1_1_1_1_1_1_2_1_1_1_3"/>
    <protectedRange sqref="B48" name="Range2_12_5_1_1_1_2_2_1_1_1_1_1_1_1_1_1_1_1_2_2_1_1_1"/>
    <protectedRange sqref="B49" name="Range2_12_5_1_1_1_2_2_1_1_1_1_1_1_1_1_1_1_1_1_1_1_1_1_1"/>
    <protectedRange sqref="B52" name="Range2_12_5_1_1_1_2_1_1_1_1_1"/>
    <protectedRange sqref="B51" name="Range2_12_5_1_1_1_2_2_1_1_1_1_1_1_1_1_1_1_1_2_1_1_1_1_1"/>
    <protectedRange sqref="N57:O60" name="Range2_12_1_2_3_1_1_1_1_2_1_1_1_2"/>
    <protectedRange sqref="L57:M60" name="Range2_2_12_1_4_3_1_1_1_1_2_1_1_1_3"/>
    <protectedRange sqref="N56:O56" name="Range2_12_1_2_3_1_1_1_1_2_1_1_1_1_1"/>
    <protectedRange sqref="L56:M56" name="Range2_2_12_1_4_3_1_1_1_1_2_1_1_1_1_1"/>
    <protectedRange sqref="K56" name="Range2_2_12_1_7_1_1_2_2_1_3"/>
    <protectedRange sqref="K59:K60" name="Range2_2_12_1_4_3_1_1_1_3_3_2_1_1_3_2_1_1"/>
    <protectedRange sqref="K57:K58" name="Range2_2_12_1_7_1_1_2_2_2_1"/>
    <protectedRange sqref="G60:H60" name="Range2_2_12_1_3_1_1_1_1_1_4_1_1_1_1_2_1"/>
    <protectedRange sqref="E60:F60" name="Range2_2_12_1_7_1_1_3_1_1_1_1_2_1"/>
    <protectedRange sqref="I60:J60" name="Range2_2_12_1_4_3_1_1_1_1_2_1_1_1_2_1"/>
    <protectedRange sqref="J56:J57" name="Range2_2_12_1_7_1_1_2_2_3_1"/>
    <protectedRange sqref="G56:H57" name="Range2_2_12_1_3_1_2_1_1_1_2_1_1_1_1_1_1_2_1_1_1_2_1"/>
    <protectedRange sqref="I56:I57" name="Range2_2_12_1_4_3_1_1_1_2_1_2_1_1_3_1_1_1_1_1_1_1_2_1"/>
    <protectedRange sqref="D56:E57" name="Range2_2_12_1_3_1_2_1_1_1_2_1_1_1_1_3_1_1_1_1_1_1_2_1"/>
    <protectedRange sqref="F56:F57" name="Range2_2_12_1_3_1_2_1_1_1_3_1_1_1_1_1_3_1_1_1_1_1_1_2_1"/>
    <protectedRange sqref="G58:H59" name="Range2_2_12_1_3_1_1_1_1_1_4_1_1_1_1_2_1_1"/>
    <protectedRange sqref="E58:F59" name="Range2_2_12_1_7_1_1_3_1_1_1_1_2_1_1"/>
    <protectedRange sqref="I58:J59" name="Range2_2_12_1_4_3_1_1_1_1_2_1_1_1_2_1_1"/>
    <protectedRange sqref="D58:D59" name="Range2_2_12_1_3_1_2_1_1_1_2_1_2_1_1_1_2_1"/>
    <protectedRange sqref="B59" name="Range2_12_5_1_1_2_1_4_1_1_1_2_1_1_1_1_1_1_1_1_1_2_1_1_1_1_2_1_1_1_2_1_1_1_2_2_2_1_1_1_1_1_1_1"/>
    <protectedRange sqref="D60" name="Range2_2_12_1_3_1_2_1_1_1_2_1_2_1_1_1_2_1_1"/>
    <protectedRange sqref="B60" name="Range2_12_5_1_1_2_1_2_2_1_1_1_1_2_1_1_1_2_1_1_1_2_2_2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11 X12:Y16 AA12:AA16 AC12:AE34 AB12:AB33 Z12:Z31">
    <cfRule type="containsText" dxfId="777" priority="17" operator="containsText" text="N/A">
      <formula>NOT(ISERROR(SEARCH("N/A",X11)))</formula>
    </cfRule>
    <cfRule type="cellIs" dxfId="776" priority="35" operator="equal">
      <formula>0</formula>
    </cfRule>
  </conditionalFormatting>
  <conditionalFormatting sqref="X11:AE11 X12:Y16 AA12:AA16 AC12:AE34 AB12:AB33 Z12:Z31">
    <cfRule type="cellIs" dxfId="775" priority="34" operator="greaterThanOrEqual">
      <formula>1185</formula>
    </cfRule>
  </conditionalFormatting>
  <conditionalFormatting sqref="X11:AE11 X12:Y16 AA12:AA16 AC12:AE34 AB12:AB33 Z12:Z31">
    <cfRule type="cellIs" dxfId="774" priority="33" operator="between">
      <formula>0.1</formula>
      <formula>1184</formula>
    </cfRule>
  </conditionalFormatting>
  <conditionalFormatting sqref="X8 AJ16:AJ34 AJ11:AO11 AJ12:AK15 AM12:AM15 AL12:AL34 AN12:AO34">
    <cfRule type="cellIs" dxfId="773" priority="32" operator="equal">
      <formula>0</formula>
    </cfRule>
  </conditionalFormatting>
  <conditionalFormatting sqref="X8 AJ16:AJ34 AJ11:AO11 AJ12:AK15 AM12:AM15 AL12:AL34 AN12:AO34">
    <cfRule type="cellIs" dxfId="772" priority="31" operator="greaterThan">
      <formula>1179</formula>
    </cfRule>
  </conditionalFormatting>
  <conditionalFormatting sqref="X8 AJ16:AJ34 AJ11:AO11 AJ12:AK15 AM12:AM15 AL12:AL34 AN12:AO34">
    <cfRule type="cellIs" dxfId="771" priority="30" operator="greaterThan">
      <formula>99</formula>
    </cfRule>
  </conditionalFormatting>
  <conditionalFormatting sqref="X8 AJ16:AJ34 AJ11:AO11 AJ12:AK15 AM12:AM15 AL12:AL34 AN12:AO34">
    <cfRule type="cellIs" dxfId="770" priority="29" operator="greaterThan">
      <formula>0.99</formula>
    </cfRule>
  </conditionalFormatting>
  <conditionalFormatting sqref="AB8">
    <cfRule type="cellIs" dxfId="769" priority="28" operator="equal">
      <formula>0</formula>
    </cfRule>
  </conditionalFormatting>
  <conditionalFormatting sqref="AB8">
    <cfRule type="cellIs" dxfId="768" priority="27" operator="greaterThan">
      <formula>1179</formula>
    </cfRule>
  </conditionalFormatting>
  <conditionalFormatting sqref="AB8">
    <cfRule type="cellIs" dxfId="767" priority="26" operator="greaterThan">
      <formula>99</formula>
    </cfRule>
  </conditionalFormatting>
  <conditionalFormatting sqref="AB8">
    <cfRule type="cellIs" dxfId="766" priority="25" operator="greaterThan">
      <formula>0.99</formula>
    </cfRule>
  </conditionalFormatting>
  <conditionalFormatting sqref="AQ11:AQ34">
    <cfRule type="cellIs" dxfId="765" priority="24" operator="equal">
      <formula>0</formula>
    </cfRule>
  </conditionalFormatting>
  <conditionalFormatting sqref="AQ11:AQ34">
    <cfRule type="cellIs" dxfId="764" priority="23" operator="greaterThan">
      <formula>1179</formula>
    </cfRule>
  </conditionalFormatting>
  <conditionalFormatting sqref="AQ11:AQ34">
    <cfRule type="cellIs" dxfId="763" priority="22" operator="greaterThan">
      <formula>99</formula>
    </cfRule>
  </conditionalFormatting>
  <conditionalFormatting sqref="AQ11:AQ34">
    <cfRule type="cellIs" dxfId="762" priority="21" operator="greaterThan">
      <formula>0.99</formula>
    </cfRule>
  </conditionalFormatting>
  <conditionalFormatting sqref="AI11:AI34">
    <cfRule type="cellIs" dxfId="761" priority="20" operator="greaterThan">
      <formula>$AI$8</formula>
    </cfRule>
  </conditionalFormatting>
  <conditionalFormatting sqref="AH11:AH34">
    <cfRule type="cellIs" dxfId="760" priority="18" operator="greaterThan">
      <formula>$AH$8</formula>
    </cfRule>
    <cfRule type="cellIs" dxfId="759" priority="19" operator="greaterThan">
      <formula>$AH$8</formula>
    </cfRule>
  </conditionalFormatting>
  <conditionalFormatting sqref="AP11:AP34">
    <cfRule type="cellIs" dxfId="758" priority="16" operator="equal">
      <formula>0</formula>
    </cfRule>
  </conditionalFormatting>
  <conditionalFormatting sqref="AP11:AP34">
    <cfRule type="cellIs" dxfId="757" priority="15" operator="greaterThan">
      <formula>1179</formula>
    </cfRule>
  </conditionalFormatting>
  <conditionalFormatting sqref="AP11:AP34">
    <cfRule type="cellIs" dxfId="756" priority="14" operator="greaterThan">
      <formula>99</formula>
    </cfRule>
  </conditionalFormatting>
  <conditionalFormatting sqref="AP11:AP34">
    <cfRule type="cellIs" dxfId="755" priority="13" operator="greaterThan">
      <formula>0.99</formula>
    </cfRule>
  </conditionalFormatting>
  <conditionalFormatting sqref="X17:Y31 AA17:AA31 AB34 X32:AA34">
    <cfRule type="containsText" dxfId="754" priority="9" operator="containsText" text="N/A">
      <formula>NOT(ISERROR(SEARCH("N/A",X17)))</formula>
    </cfRule>
    <cfRule type="cellIs" dxfId="753" priority="12" operator="equal">
      <formula>0</formula>
    </cfRule>
  </conditionalFormatting>
  <conditionalFormatting sqref="X17:Y31 AA17:AA31 AB34 X32:AA34">
    <cfRule type="cellIs" dxfId="752" priority="11" operator="greaterThanOrEqual">
      <formula>1185</formula>
    </cfRule>
  </conditionalFormatting>
  <conditionalFormatting sqref="X17:Y31 AA17:AA31 AB34 X32:AA34">
    <cfRule type="cellIs" dxfId="751" priority="10" operator="between">
      <formula>0.1</formula>
      <formula>1184</formula>
    </cfRule>
  </conditionalFormatting>
  <conditionalFormatting sqref="AM16:AM34">
    <cfRule type="cellIs" dxfId="750" priority="8" operator="equal">
      <formula>0</formula>
    </cfRule>
  </conditionalFormatting>
  <conditionalFormatting sqref="AM16:AM34">
    <cfRule type="cellIs" dxfId="749" priority="7" operator="greaterThan">
      <formula>1179</formula>
    </cfRule>
  </conditionalFormatting>
  <conditionalFormatting sqref="AM16:AM34">
    <cfRule type="cellIs" dxfId="748" priority="6" operator="greaterThan">
      <formula>99</formula>
    </cfRule>
  </conditionalFormatting>
  <conditionalFormatting sqref="AM16:AM34">
    <cfRule type="cellIs" dxfId="747" priority="5" operator="greaterThan">
      <formula>0.99</formula>
    </cfRule>
  </conditionalFormatting>
  <conditionalFormatting sqref="AK16:AK34">
    <cfRule type="cellIs" dxfId="746" priority="4" operator="equal">
      <formula>0</formula>
    </cfRule>
  </conditionalFormatting>
  <conditionalFormatting sqref="AK16:AK34">
    <cfRule type="cellIs" dxfId="745" priority="3" operator="greaterThan">
      <formula>1179</formula>
    </cfRule>
  </conditionalFormatting>
  <conditionalFormatting sqref="AK16:AK34">
    <cfRule type="cellIs" dxfId="744" priority="2" operator="greaterThan">
      <formula>99</formula>
    </cfRule>
  </conditionalFormatting>
  <conditionalFormatting sqref="AK16:AK34">
    <cfRule type="cellIs" dxfId="74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6"/>
  <sheetViews>
    <sheetView showGridLines="0" topLeftCell="A37" zoomScaleNormal="100" workbookViewId="0">
      <selection activeCell="O60" sqref="B56:O60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139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82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86" t="s">
        <v>10</v>
      </c>
      <c r="I7" s="185" t="s">
        <v>11</v>
      </c>
      <c r="J7" s="185" t="s">
        <v>12</v>
      </c>
      <c r="K7" s="185" t="s">
        <v>13</v>
      </c>
      <c r="L7" s="11"/>
      <c r="M7" s="11"/>
      <c r="N7" s="11"/>
      <c r="O7" s="186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85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85" t="s">
        <v>22</v>
      </c>
      <c r="AG7" s="185" t="s">
        <v>23</v>
      </c>
      <c r="AH7" s="185" t="s">
        <v>24</v>
      </c>
      <c r="AI7" s="185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85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42074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24949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85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83" t="s">
        <v>51</v>
      </c>
      <c r="V9" s="183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81" t="s">
        <v>55</v>
      </c>
      <c r="AG9" s="181" t="s">
        <v>56</v>
      </c>
      <c r="AH9" s="251" t="s">
        <v>57</v>
      </c>
      <c r="AI9" s="266" t="s">
        <v>58</v>
      </c>
      <c r="AJ9" s="183" t="s">
        <v>59</v>
      </c>
      <c r="AK9" s="183" t="s">
        <v>60</v>
      </c>
      <c r="AL9" s="183" t="s">
        <v>61</v>
      </c>
      <c r="AM9" s="183" t="s">
        <v>62</v>
      </c>
      <c r="AN9" s="183" t="s">
        <v>63</v>
      </c>
      <c r="AO9" s="183" t="s">
        <v>64</v>
      </c>
      <c r="AP9" s="183" t="s">
        <v>65</v>
      </c>
      <c r="AQ9" s="268" t="s">
        <v>66</v>
      </c>
      <c r="AR9" s="183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83" t="s">
        <v>72</v>
      </c>
      <c r="C10" s="183" t="s">
        <v>73</v>
      </c>
      <c r="D10" s="183" t="s">
        <v>74</v>
      </c>
      <c r="E10" s="183" t="s">
        <v>75</v>
      </c>
      <c r="F10" s="183" t="s">
        <v>74</v>
      </c>
      <c r="G10" s="183" t="s">
        <v>75</v>
      </c>
      <c r="H10" s="277"/>
      <c r="I10" s="183" t="s">
        <v>75</v>
      </c>
      <c r="J10" s="183" t="s">
        <v>75</v>
      </c>
      <c r="K10" s="183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10'!Q34</f>
        <v>28482016</v>
      </c>
      <c r="R10" s="259"/>
      <c r="S10" s="260"/>
      <c r="T10" s="261"/>
      <c r="U10" s="183" t="s">
        <v>75</v>
      </c>
      <c r="V10" s="183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10'!AG34</f>
        <v>35352300</v>
      </c>
      <c r="AH10" s="251"/>
      <c r="AI10" s="267"/>
      <c r="AJ10" s="183" t="s">
        <v>84</v>
      </c>
      <c r="AK10" s="183" t="s">
        <v>84</v>
      </c>
      <c r="AL10" s="183" t="s">
        <v>84</v>
      </c>
      <c r="AM10" s="183" t="s">
        <v>84</v>
      </c>
      <c r="AN10" s="183" t="s">
        <v>84</v>
      </c>
      <c r="AO10" s="183" t="s">
        <v>84</v>
      </c>
      <c r="AP10" s="145">
        <f>'MAR 10'!AP34</f>
        <v>7894119</v>
      </c>
      <c r="AQ10" s="269"/>
      <c r="AR10" s="184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13</v>
      </c>
      <c r="E11" s="40">
        <f>D11/1.42</f>
        <v>9.1549295774647899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113</v>
      </c>
      <c r="P11" s="119">
        <v>90</v>
      </c>
      <c r="Q11" s="119">
        <v>28485861</v>
      </c>
      <c r="R11" s="45">
        <f>Q11-Q10</f>
        <v>3845</v>
      </c>
      <c r="S11" s="46">
        <f>R11*24/1000</f>
        <v>92.28</v>
      </c>
      <c r="T11" s="46">
        <f>R11/1000</f>
        <v>3.8450000000000002</v>
      </c>
      <c r="U11" s="120">
        <v>4.9000000000000004</v>
      </c>
      <c r="V11" s="120">
        <f>U11</f>
        <v>4.9000000000000004</v>
      </c>
      <c r="W11" s="121" t="s">
        <v>127</v>
      </c>
      <c r="X11" s="123">
        <v>0</v>
      </c>
      <c r="Y11" s="123">
        <v>0</v>
      </c>
      <c r="Z11" s="123">
        <v>1037</v>
      </c>
      <c r="AA11" s="123">
        <v>0</v>
      </c>
      <c r="AB11" s="123">
        <v>1048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35352915</v>
      </c>
      <c r="AH11" s="48">
        <f>IF(ISBLANK(AG11),"-",AG11-AG10)</f>
        <v>615</v>
      </c>
      <c r="AI11" s="49">
        <f>AH11/T11</f>
        <v>159.9479843953186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7895143</v>
      </c>
      <c r="AQ11" s="123">
        <f>AP11-AP10</f>
        <v>1024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14</v>
      </c>
      <c r="E12" s="40">
        <f t="shared" ref="E12:E34" si="0">D12/1.42</f>
        <v>9.8591549295774659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114</v>
      </c>
      <c r="P12" s="119">
        <v>89</v>
      </c>
      <c r="Q12" s="119">
        <v>28489646</v>
      </c>
      <c r="R12" s="45">
        <f t="shared" ref="R12:R34" si="3">Q12-Q11</f>
        <v>3785</v>
      </c>
      <c r="S12" s="46">
        <f t="shared" ref="S12:S34" si="4">R12*24/1000</f>
        <v>90.84</v>
      </c>
      <c r="T12" s="46">
        <f t="shared" ref="T12:T34" si="5">R12/1000</f>
        <v>3.7850000000000001</v>
      </c>
      <c r="U12" s="120">
        <v>6.1</v>
      </c>
      <c r="V12" s="120">
        <f t="shared" ref="V12:V34" si="6">U12</f>
        <v>6.1</v>
      </c>
      <c r="W12" s="121" t="s">
        <v>127</v>
      </c>
      <c r="X12" s="123">
        <v>0</v>
      </c>
      <c r="Y12" s="123">
        <v>0</v>
      </c>
      <c r="Z12" s="123">
        <v>1004</v>
      </c>
      <c r="AA12" s="123">
        <v>0</v>
      </c>
      <c r="AB12" s="123">
        <v>1048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35353495</v>
      </c>
      <c r="AH12" s="48">
        <f>IF(ISBLANK(AG12),"-",AG12-AG11)</f>
        <v>580</v>
      </c>
      <c r="AI12" s="49">
        <f t="shared" ref="AI12:AI34" si="7">AH12/T12</f>
        <v>153.23645970937912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7896432</v>
      </c>
      <c r="AQ12" s="123">
        <f>AP12-AP11</f>
        <v>1289</v>
      </c>
      <c r="AR12" s="52">
        <v>0.98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16</v>
      </c>
      <c r="E13" s="40">
        <f t="shared" si="0"/>
        <v>11.267605633802818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115</v>
      </c>
      <c r="P13" s="119">
        <v>87</v>
      </c>
      <c r="Q13" s="119">
        <v>28493300</v>
      </c>
      <c r="R13" s="45">
        <f t="shared" si="3"/>
        <v>3654</v>
      </c>
      <c r="S13" s="46">
        <f t="shared" si="4"/>
        <v>87.695999999999998</v>
      </c>
      <c r="T13" s="46">
        <f t="shared" si="5"/>
        <v>3.6539999999999999</v>
      </c>
      <c r="U13" s="120">
        <v>7.9</v>
      </c>
      <c r="V13" s="120">
        <f t="shared" si="6"/>
        <v>7.9</v>
      </c>
      <c r="W13" s="121" t="s">
        <v>127</v>
      </c>
      <c r="X13" s="123">
        <v>0</v>
      </c>
      <c r="Y13" s="123">
        <v>0</v>
      </c>
      <c r="Z13" s="123">
        <v>985</v>
      </c>
      <c r="AA13" s="123">
        <v>0</v>
      </c>
      <c r="AB13" s="123">
        <v>1048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35354069</v>
      </c>
      <c r="AH13" s="48">
        <f>IF(ISBLANK(AG13),"-",AG13-AG12)</f>
        <v>574</v>
      </c>
      <c r="AI13" s="49">
        <f t="shared" si="7"/>
        <v>157.08812260536399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7897931</v>
      </c>
      <c r="AQ13" s="123">
        <f>AP13-AP12</f>
        <v>1499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17</v>
      </c>
      <c r="E14" s="40">
        <f t="shared" si="0"/>
        <v>11.971830985915494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116</v>
      </c>
      <c r="P14" s="119">
        <v>85</v>
      </c>
      <c r="Q14" s="119">
        <v>28496804</v>
      </c>
      <c r="R14" s="45">
        <f t="shared" si="3"/>
        <v>3504</v>
      </c>
      <c r="S14" s="46">
        <f t="shared" si="4"/>
        <v>84.096000000000004</v>
      </c>
      <c r="T14" s="46">
        <f t="shared" si="5"/>
        <v>3.504</v>
      </c>
      <c r="U14" s="120">
        <v>9.3000000000000007</v>
      </c>
      <c r="V14" s="120">
        <f t="shared" si="6"/>
        <v>9.3000000000000007</v>
      </c>
      <c r="W14" s="121" t="s">
        <v>127</v>
      </c>
      <c r="X14" s="123">
        <v>0</v>
      </c>
      <c r="Y14" s="123">
        <v>0</v>
      </c>
      <c r="Z14" s="123">
        <v>974</v>
      </c>
      <c r="AA14" s="123">
        <v>0</v>
      </c>
      <c r="AB14" s="123">
        <v>1008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35354632</v>
      </c>
      <c r="AH14" s="48">
        <f t="shared" ref="AH14:AH34" si="8">IF(ISBLANK(AG14),"-",AG14-AG13)</f>
        <v>563</v>
      </c>
      <c r="AI14" s="49">
        <f t="shared" si="7"/>
        <v>160.67351598173516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7899204</v>
      </c>
      <c r="AQ14" s="123">
        <f>AP14-AP13</f>
        <v>1273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23</v>
      </c>
      <c r="E15" s="40">
        <f t="shared" si="0"/>
        <v>16.197183098591552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103</v>
      </c>
      <c r="P15" s="119">
        <v>96</v>
      </c>
      <c r="Q15" s="119">
        <v>28500775</v>
      </c>
      <c r="R15" s="45">
        <f t="shared" si="3"/>
        <v>3971</v>
      </c>
      <c r="S15" s="46">
        <f t="shared" si="4"/>
        <v>95.304000000000002</v>
      </c>
      <c r="T15" s="46">
        <f t="shared" si="5"/>
        <v>3.9710000000000001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993</v>
      </c>
      <c r="AA15" s="123">
        <v>0</v>
      </c>
      <c r="AB15" s="123">
        <v>988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35355192</v>
      </c>
      <c r="AH15" s="48">
        <f t="shared" si="8"/>
        <v>560</v>
      </c>
      <c r="AI15" s="49">
        <f t="shared" si="7"/>
        <v>141.02241249055652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0.4</v>
      </c>
      <c r="AP15" s="123">
        <v>7899351</v>
      </c>
      <c r="AQ15" s="123">
        <f>AP15-AP14</f>
        <v>147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16</v>
      </c>
      <c r="E16" s="40">
        <f t="shared" si="0"/>
        <v>11.267605633802818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120</v>
      </c>
      <c r="P16" s="119">
        <v>122</v>
      </c>
      <c r="Q16" s="119">
        <v>28505459</v>
      </c>
      <c r="R16" s="45">
        <f t="shared" si="3"/>
        <v>4684</v>
      </c>
      <c r="S16" s="46">
        <f t="shared" si="4"/>
        <v>112.416</v>
      </c>
      <c r="T16" s="46">
        <f t="shared" si="5"/>
        <v>4.6840000000000002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1129</v>
      </c>
      <c r="AA16" s="123">
        <v>0</v>
      </c>
      <c r="AB16" s="123">
        <v>1110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35355884</v>
      </c>
      <c r="AH16" s="48">
        <f t="shared" si="8"/>
        <v>692</v>
      </c>
      <c r="AI16" s="49">
        <f t="shared" si="7"/>
        <v>147.73697694278394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7899351</v>
      </c>
      <c r="AQ16" s="123">
        <f t="shared" ref="AQ16:AQ34" si="10">AP16-AP15</f>
        <v>0</v>
      </c>
      <c r="AR16" s="52">
        <v>1.17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138</v>
      </c>
      <c r="P17" s="119">
        <v>145</v>
      </c>
      <c r="Q17" s="119">
        <v>28511491</v>
      </c>
      <c r="R17" s="45">
        <f t="shared" si="3"/>
        <v>6032</v>
      </c>
      <c r="S17" s="46">
        <f t="shared" si="4"/>
        <v>144.768</v>
      </c>
      <c r="T17" s="46">
        <f t="shared" si="5"/>
        <v>6.032</v>
      </c>
      <c r="U17" s="120">
        <v>9.4</v>
      </c>
      <c r="V17" s="120">
        <f t="shared" si="6"/>
        <v>9.4</v>
      </c>
      <c r="W17" s="121" t="s">
        <v>135</v>
      </c>
      <c r="X17" s="123">
        <v>0</v>
      </c>
      <c r="Y17" s="123">
        <v>1020</v>
      </c>
      <c r="Z17" s="123">
        <v>1196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35357172</v>
      </c>
      <c r="AH17" s="48">
        <f t="shared" si="8"/>
        <v>1288</v>
      </c>
      <c r="AI17" s="49">
        <f t="shared" si="7"/>
        <v>213.52785145888595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7899351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151</v>
      </c>
      <c r="Q18" s="119">
        <v>28517563</v>
      </c>
      <c r="R18" s="45">
        <f t="shared" si="3"/>
        <v>6072</v>
      </c>
      <c r="S18" s="46">
        <f t="shared" si="4"/>
        <v>145.72800000000001</v>
      </c>
      <c r="T18" s="46">
        <f t="shared" si="5"/>
        <v>6.0720000000000001</v>
      </c>
      <c r="U18" s="120">
        <v>8.9</v>
      </c>
      <c r="V18" s="120">
        <f t="shared" si="6"/>
        <v>8.9</v>
      </c>
      <c r="W18" s="121" t="s">
        <v>135</v>
      </c>
      <c r="X18" s="123">
        <v>0</v>
      </c>
      <c r="Y18" s="123">
        <v>1050</v>
      </c>
      <c r="Z18" s="123">
        <v>1196</v>
      </c>
      <c r="AA18" s="123">
        <v>1185</v>
      </c>
      <c r="AB18" s="123">
        <v>1199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35358523</v>
      </c>
      <c r="AH18" s="48">
        <f t="shared" si="8"/>
        <v>1351</v>
      </c>
      <c r="AI18" s="49">
        <f t="shared" si="7"/>
        <v>222.49670619235837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7899351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136</v>
      </c>
      <c r="P19" s="119">
        <v>148</v>
      </c>
      <c r="Q19" s="119">
        <v>28523775</v>
      </c>
      <c r="R19" s="45">
        <f t="shared" si="3"/>
        <v>6212</v>
      </c>
      <c r="S19" s="46">
        <f t="shared" si="4"/>
        <v>149.08799999999999</v>
      </c>
      <c r="T19" s="46">
        <f t="shared" si="5"/>
        <v>6.2119999999999997</v>
      </c>
      <c r="U19" s="120">
        <v>8.3000000000000007</v>
      </c>
      <c r="V19" s="120">
        <f t="shared" si="6"/>
        <v>8.3000000000000007</v>
      </c>
      <c r="W19" s="121" t="s">
        <v>135</v>
      </c>
      <c r="X19" s="123">
        <v>0</v>
      </c>
      <c r="Y19" s="123">
        <v>1062</v>
      </c>
      <c r="Z19" s="123">
        <v>1195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35359900</v>
      </c>
      <c r="AH19" s="48">
        <f t="shared" si="8"/>
        <v>1377</v>
      </c>
      <c r="AI19" s="49">
        <f t="shared" si="7"/>
        <v>221.66773985833871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7899351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9</v>
      </c>
      <c r="E20" s="40">
        <f t="shared" si="0"/>
        <v>6.3380281690140849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136</v>
      </c>
      <c r="P20" s="119">
        <v>146</v>
      </c>
      <c r="Q20" s="119">
        <v>28529834</v>
      </c>
      <c r="R20" s="45">
        <f t="shared" si="3"/>
        <v>6059</v>
      </c>
      <c r="S20" s="46">
        <f t="shared" si="4"/>
        <v>145.416</v>
      </c>
      <c r="T20" s="46">
        <f t="shared" si="5"/>
        <v>6.0590000000000002</v>
      </c>
      <c r="U20" s="120">
        <v>7.8</v>
      </c>
      <c r="V20" s="120">
        <f t="shared" si="6"/>
        <v>7.8</v>
      </c>
      <c r="W20" s="121" t="s">
        <v>135</v>
      </c>
      <c r="X20" s="123">
        <v>0</v>
      </c>
      <c r="Y20" s="123">
        <v>1055</v>
      </c>
      <c r="Z20" s="123">
        <v>1196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35361260</v>
      </c>
      <c r="AH20" s="48">
        <f>IF(ISBLANK(AG20),"-",AG20-AG19)</f>
        <v>1360</v>
      </c>
      <c r="AI20" s="49">
        <f t="shared" si="7"/>
        <v>224.45948176266711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7899351</v>
      </c>
      <c r="AQ20" s="123">
        <f t="shared" si="10"/>
        <v>0</v>
      </c>
      <c r="AR20" s="52">
        <v>1.0900000000000001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141</v>
      </c>
      <c r="P21" s="119">
        <v>152</v>
      </c>
      <c r="Q21" s="119">
        <v>28535952</v>
      </c>
      <c r="R21" s="45">
        <f>Q21-Q20</f>
        <v>6118</v>
      </c>
      <c r="S21" s="46">
        <f t="shared" si="4"/>
        <v>146.83199999999999</v>
      </c>
      <c r="T21" s="46">
        <f t="shared" si="5"/>
        <v>6.1180000000000003</v>
      </c>
      <c r="U21" s="120">
        <v>7.5</v>
      </c>
      <c r="V21" s="120">
        <f t="shared" si="6"/>
        <v>7.5</v>
      </c>
      <c r="W21" s="121" t="s">
        <v>135</v>
      </c>
      <c r="X21" s="123">
        <v>0</v>
      </c>
      <c r="Y21" s="123">
        <v>1030</v>
      </c>
      <c r="Z21" s="123">
        <v>1195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35362612</v>
      </c>
      <c r="AH21" s="48">
        <f t="shared" si="8"/>
        <v>1352</v>
      </c>
      <c r="AI21" s="49">
        <f t="shared" si="7"/>
        <v>220.98725073553447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7899351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136</v>
      </c>
      <c r="P22" s="119">
        <v>144</v>
      </c>
      <c r="Q22" s="119">
        <v>28541881</v>
      </c>
      <c r="R22" s="45">
        <f t="shared" si="3"/>
        <v>5929</v>
      </c>
      <c r="S22" s="46">
        <f t="shared" si="4"/>
        <v>142.29599999999999</v>
      </c>
      <c r="T22" s="46">
        <f t="shared" si="5"/>
        <v>5.9290000000000003</v>
      </c>
      <c r="U22" s="120">
        <v>7.4</v>
      </c>
      <c r="V22" s="120">
        <f t="shared" si="6"/>
        <v>7.4</v>
      </c>
      <c r="W22" s="121" t="s">
        <v>135</v>
      </c>
      <c r="X22" s="123">
        <v>0</v>
      </c>
      <c r="Y22" s="123">
        <v>1049</v>
      </c>
      <c r="Z22" s="123">
        <v>1196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35363932</v>
      </c>
      <c r="AH22" s="48">
        <f t="shared" si="8"/>
        <v>1320</v>
      </c>
      <c r="AI22" s="49">
        <f t="shared" si="7"/>
        <v>222.63450834879404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7899351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138</v>
      </c>
      <c r="P23" s="119">
        <v>138</v>
      </c>
      <c r="Q23" s="119">
        <v>28547703</v>
      </c>
      <c r="R23" s="45">
        <f t="shared" si="3"/>
        <v>5822</v>
      </c>
      <c r="S23" s="46">
        <f t="shared" si="4"/>
        <v>139.72800000000001</v>
      </c>
      <c r="T23" s="46">
        <f t="shared" si="5"/>
        <v>5.8220000000000001</v>
      </c>
      <c r="U23" s="120">
        <v>7.1</v>
      </c>
      <c r="V23" s="120">
        <f t="shared" si="6"/>
        <v>7.1</v>
      </c>
      <c r="W23" s="121" t="s">
        <v>135</v>
      </c>
      <c r="X23" s="123">
        <v>0</v>
      </c>
      <c r="Y23" s="123">
        <v>998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35365244</v>
      </c>
      <c r="AH23" s="48">
        <f t="shared" si="8"/>
        <v>1312</v>
      </c>
      <c r="AI23" s="49">
        <f t="shared" si="7"/>
        <v>225.35211267605632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7899351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9</v>
      </c>
      <c r="E24" s="40">
        <f t="shared" si="0"/>
        <v>6.3380281690140849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138</v>
      </c>
      <c r="P24" s="119">
        <v>136</v>
      </c>
      <c r="Q24" s="119">
        <v>28553561</v>
      </c>
      <c r="R24" s="45">
        <f t="shared" si="3"/>
        <v>5858</v>
      </c>
      <c r="S24" s="46">
        <f t="shared" si="4"/>
        <v>140.59200000000001</v>
      </c>
      <c r="T24" s="46">
        <f t="shared" si="5"/>
        <v>5.8579999999999997</v>
      </c>
      <c r="U24" s="120">
        <v>6.9</v>
      </c>
      <c r="V24" s="120">
        <f t="shared" si="6"/>
        <v>6.9</v>
      </c>
      <c r="W24" s="121" t="s">
        <v>135</v>
      </c>
      <c r="X24" s="123">
        <v>0</v>
      </c>
      <c r="Y24" s="123">
        <v>1012</v>
      </c>
      <c r="Z24" s="123">
        <v>1154</v>
      </c>
      <c r="AA24" s="123">
        <v>1185</v>
      </c>
      <c r="AB24" s="123">
        <v>1188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35366572</v>
      </c>
      <c r="AH24" s="48">
        <f t="shared" si="8"/>
        <v>1328</v>
      </c>
      <c r="AI24" s="49">
        <f t="shared" si="7"/>
        <v>226.69853192215774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7899351</v>
      </c>
      <c r="AQ24" s="123">
        <f t="shared" si="10"/>
        <v>0</v>
      </c>
      <c r="AR24" s="52">
        <v>1.03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8</v>
      </c>
      <c r="E25" s="40">
        <f t="shared" si="0"/>
        <v>5.6338028169014089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131</v>
      </c>
      <c r="P25" s="119">
        <v>135</v>
      </c>
      <c r="Q25" s="119">
        <v>28559182</v>
      </c>
      <c r="R25" s="45">
        <f t="shared" si="3"/>
        <v>5621</v>
      </c>
      <c r="S25" s="46">
        <f t="shared" si="4"/>
        <v>134.904</v>
      </c>
      <c r="T25" s="46">
        <f t="shared" si="5"/>
        <v>5.6210000000000004</v>
      </c>
      <c r="U25" s="120">
        <v>6.8</v>
      </c>
      <c r="V25" s="120">
        <f t="shared" si="6"/>
        <v>6.8</v>
      </c>
      <c r="W25" s="121" t="s">
        <v>135</v>
      </c>
      <c r="X25" s="123">
        <v>0</v>
      </c>
      <c r="Y25" s="123">
        <v>999</v>
      </c>
      <c r="Z25" s="123">
        <v>1164</v>
      </c>
      <c r="AA25" s="123">
        <v>1185</v>
      </c>
      <c r="AB25" s="123">
        <v>1169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35367836</v>
      </c>
      <c r="AH25" s="48">
        <f t="shared" si="8"/>
        <v>1264</v>
      </c>
      <c r="AI25" s="49">
        <f t="shared" si="7"/>
        <v>224.87101939156733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7899351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8</v>
      </c>
      <c r="E26" s="40">
        <f t="shared" si="0"/>
        <v>5.6338028169014089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133</v>
      </c>
      <c r="P26" s="119">
        <v>133</v>
      </c>
      <c r="Q26" s="119">
        <v>28564771</v>
      </c>
      <c r="R26" s="45">
        <f t="shared" si="3"/>
        <v>5589</v>
      </c>
      <c r="S26" s="46">
        <f t="shared" si="4"/>
        <v>134.136</v>
      </c>
      <c r="T26" s="46">
        <f t="shared" si="5"/>
        <v>5.5890000000000004</v>
      </c>
      <c r="U26" s="120">
        <v>6.7</v>
      </c>
      <c r="V26" s="120">
        <f t="shared" si="6"/>
        <v>6.7</v>
      </c>
      <c r="W26" s="121" t="s">
        <v>135</v>
      </c>
      <c r="X26" s="123">
        <v>0</v>
      </c>
      <c r="Y26" s="123">
        <v>996</v>
      </c>
      <c r="Z26" s="123">
        <v>1196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35369100</v>
      </c>
      <c r="AH26" s="48">
        <f t="shared" si="8"/>
        <v>1264</v>
      </c>
      <c r="AI26" s="49">
        <f t="shared" si="7"/>
        <v>226.15852567543388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7899351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7</v>
      </c>
      <c r="E27" s="40">
        <f t="shared" si="0"/>
        <v>4.9295774647887329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130</v>
      </c>
      <c r="P27" s="119">
        <v>135</v>
      </c>
      <c r="Q27" s="119">
        <v>28570155</v>
      </c>
      <c r="R27" s="45">
        <f t="shared" si="3"/>
        <v>5384</v>
      </c>
      <c r="S27" s="46">
        <f t="shared" si="4"/>
        <v>129.21600000000001</v>
      </c>
      <c r="T27" s="46">
        <f t="shared" si="5"/>
        <v>5.3840000000000003</v>
      </c>
      <c r="U27" s="120">
        <v>6.4</v>
      </c>
      <c r="V27" s="120">
        <f t="shared" si="6"/>
        <v>6.4</v>
      </c>
      <c r="W27" s="121" t="s">
        <v>135</v>
      </c>
      <c r="X27" s="123">
        <v>0</v>
      </c>
      <c r="Y27" s="123">
        <v>1007</v>
      </c>
      <c r="Z27" s="123">
        <v>1196</v>
      </c>
      <c r="AA27" s="123">
        <v>1185</v>
      </c>
      <c r="AB27" s="123">
        <v>1180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35370332</v>
      </c>
      <c r="AH27" s="48">
        <f t="shared" si="8"/>
        <v>1232</v>
      </c>
      <c r="AI27" s="49">
        <f t="shared" si="7"/>
        <v>228.82615156017829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7899351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5</v>
      </c>
      <c r="E28" s="40">
        <f t="shared" si="0"/>
        <v>3.5211267605633805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128</v>
      </c>
      <c r="P28" s="119">
        <v>134</v>
      </c>
      <c r="Q28" s="119">
        <v>28575674</v>
      </c>
      <c r="R28" s="45">
        <f t="shared" si="3"/>
        <v>5519</v>
      </c>
      <c r="S28" s="46">
        <f t="shared" si="4"/>
        <v>132.45599999999999</v>
      </c>
      <c r="T28" s="46">
        <f t="shared" si="5"/>
        <v>5.5190000000000001</v>
      </c>
      <c r="U28" s="120">
        <v>6.1</v>
      </c>
      <c r="V28" s="120">
        <f t="shared" si="6"/>
        <v>6.1</v>
      </c>
      <c r="W28" s="121" t="s">
        <v>135</v>
      </c>
      <c r="X28" s="123">
        <v>0</v>
      </c>
      <c r="Y28" s="123">
        <v>1009</v>
      </c>
      <c r="Z28" s="123">
        <v>1154</v>
      </c>
      <c r="AA28" s="123">
        <v>1185</v>
      </c>
      <c r="AB28" s="123">
        <v>1159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35371564</v>
      </c>
      <c r="AH28" s="48">
        <f t="shared" si="8"/>
        <v>1232</v>
      </c>
      <c r="AI28" s="49">
        <f t="shared" si="7"/>
        <v>223.22884580539952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7899351</v>
      </c>
      <c r="AQ28" s="123">
        <f t="shared" si="10"/>
        <v>0</v>
      </c>
      <c r="AR28" s="52">
        <v>0.98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6</v>
      </c>
      <c r="E29" s="40">
        <f t="shared" si="0"/>
        <v>4.2253521126760569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130</v>
      </c>
      <c r="P29" s="119">
        <v>145</v>
      </c>
      <c r="Q29" s="119">
        <v>28581230</v>
      </c>
      <c r="R29" s="45">
        <f t="shared" si="3"/>
        <v>5556</v>
      </c>
      <c r="S29" s="46">
        <f t="shared" si="4"/>
        <v>133.34399999999999</v>
      </c>
      <c r="T29" s="46">
        <f t="shared" si="5"/>
        <v>5.556</v>
      </c>
      <c r="U29" s="120">
        <v>6</v>
      </c>
      <c r="V29" s="120">
        <f t="shared" si="6"/>
        <v>6</v>
      </c>
      <c r="W29" s="121" t="s">
        <v>135</v>
      </c>
      <c r="X29" s="123">
        <v>0</v>
      </c>
      <c r="Y29" s="123">
        <v>979</v>
      </c>
      <c r="Z29" s="123">
        <v>1156</v>
      </c>
      <c r="AA29" s="123">
        <v>1185</v>
      </c>
      <c r="AB29" s="123">
        <v>1159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35372812</v>
      </c>
      <c r="AH29" s="48">
        <f t="shared" si="8"/>
        <v>1248</v>
      </c>
      <c r="AI29" s="49">
        <f t="shared" si="7"/>
        <v>224.62203023758099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7899351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11</v>
      </c>
      <c r="E30" s="40">
        <f t="shared" si="0"/>
        <v>7.746478873239437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109</v>
      </c>
      <c r="P30" s="119">
        <v>123</v>
      </c>
      <c r="Q30" s="119">
        <v>28586653</v>
      </c>
      <c r="R30" s="45">
        <f t="shared" si="3"/>
        <v>5423</v>
      </c>
      <c r="S30" s="46">
        <f t="shared" si="4"/>
        <v>130.15199999999999</v>
      </c>
      <c r="T30" s="46">
        <f t="shared" si="5"/>
        <v>5.423</v>
      </c>
      <c r="U30" s="120">
        <v>5.2</v>
      </c>
      <c r="V30" s="120">
        <f t="shared" si="6"/>
        <v>5.2</v>
      </c>
      <c r="W30" s="121" t="s">
        <v>136</v>
      </c>
      <c r="X30" s="123">
        <v>0</v>
      </c>
      <c r="Y30" s="123">
        <v>1113</v>
      </c>
      <c r="Z30" s="123">
        <v>1176</v>
      </c>
      <c r="AA30" s="123">
        <v>0</v>
      </c>
      <c r="AB30" s="123">
        <v>1159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35373892</v>
      </c>
      <c r="AH30" s="48">
        <f t="shared" si="8"/>
        <v>1080</v>
      </c>
      <c r="AI30" s="49">
        <f t="shared" si="7"/>
        <v>199.15176101788677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7899351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11</v>
      </c>
      <c r="E31" s="40">
        <f t="shared" si="0"/>
        <v>7.746478873239437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116</v>
      </c>
      <c r="P31" s="119">
        <v>125</v>
      </c>
      <c r="Q31" s="119">
        <v>28591531</v>
      </c>
      <c r="R31" s="45">
        <f t="shared" si="3"/>
        <v>4878</v>
      </c>
      <c r="S31" s="46">
        <f t="shared" si="4"/>
        <v>117.072</v>
      </c>
      <c r="T31" s="46">
        <f t="shared" si="5"/>
        <v>4.8780000000000001</v>
      </c>
      <c r="U31" s="120">
        <v>4.5999999999999996</v>
      </c>
      <c r="V31" s="120">
        <f t="shared" si="6"/>
        <v>4.5999999999999996</v>
      </c>
      <c r="W31" s="121" t="s">
        <v>136</v>
      </c>
      <c r="X31" s="123">
        <v>0</v>
      </c>
      <c r="Y31" s="123">
        <v>1007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35374856</v>
      </c>
      <c r="AH31" s="48">
        <f t="shared" si="8"/>
        <v>964</v>
      </c>
      <c r="AI31" s="49">
        <f t="shared" si="7"/>
        <v>197.62197621976219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7899351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116</v>
      </c>
      <c r="P32" s="119">
        <v>119</v>
      </c>
      <c r="Q32" s="119">
        <v>28596687</v>
      </c>
      <c r="R32" s="45">
        <f t="shared" si="3"/>
        <v>5156</v>
      </c>
      <c r="S32" s="46">
        <f t="shared" si="4"/>
        <v>123.744</v>
      </c>
      <c r="T32" s="46">
        <f t="shared" si="5"/>
        <v>5.1559999999999997</v>
      </c>
      <c r="U32" s="120">
        <v>4.4000000000000004</v>
      </c>
      <c r="V32" s="120">
        <f t="shared" si="6"/>
        <v>4.4000000000000004</v>
      </c>
      <c r="W32" s="121" t="s">
        <v>127</v>
      </c>
      <c r="X32" s="123">
        <v>0</v>
      </c>
      <c r="Y32" s="123">
        <v>974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35375876</v>
      </c>
      <c r="AH32" s="48">
        <f t="shared" si="8"/>
        <v>1020</v>
      </c>
      <c r="AI32" s="49">
        <f t="shared" si="7"/>
        <v>197.82777346780452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7899351</v>
      </c>
      <c r="AQ32" s="123">
        <f t="shared" si="10"/>
        <v>0</v>
      </c>
      <c r="AR32" s="52">
        <v>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12</v>
      </c>
      <c r="E33" s="40">
        <f t="shared" si="0"/>
        <v>8.4507042253521139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114</v>
      </c>
      <c r="P33" s="119">
        <v>101</v>
      </c>
      <c r="Q33" s="119">
        <v>28600962</v>
      </c>
      <c r="R33" s="45">
        <f t="shared" si="3"/>
        <v>4275</v>
      </c>
      <c r="S33" s="46">
        <f t="shared" si="4"/>
        <v>102.6</v>
      </c>
      <c r="T33" s="46">
        <f t="shared" si="5"/>
        <v>4.2750000000000004</v>
      </c>
      <c r="U33" s="120">
        <v>4.8</v>
      </c>
      <c r="V33" s="120">
        <f t="shared" si="6"/>
        <v>4.8</v>
      </c>
      <c r="W33" s="121" t="s">
        <v>127</v>
      </c>
      <c r="X33" s="123">
        <v>0</v>
      </c>
      <c r="Y33" s="123">
        <v>0</v>
      </c>
      <c r="Z33" s="123">
        <v>1044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35376596</v>
      </c>
      <c r="AH33" s="48">
        <f t="shared" si="8"/>
        <v>720</v>
      </c>
      <c r="AI33" s="49">
        <f t="shared" si="7"/>
        <v>168.42105263157893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7899845</v>
      </c>
      <c r="AQ33" s="123">
        <f t="shared" si="10"/>
        <v>494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14</v>
      </c>
      <c r="E34" s="40">
        <f t="shared" si="0"/>
        <v>9.8591549295774659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109</v>
      </c>
      <c r="P34" s="119">
        <v>93</v>
      </c>
      <c r="Q34" s="119">
        <v>28604937</v>
      </c>
      <c r="R34" s="45">
        <f t="shared" si="3"/>
        <v>3975</v>
      </c>
      <c r="S34" s="46">
        <f t="shared" si="4"/>
        <v>95.4</v>
      </c>
      <c r="T34" s="46">
        <f t="shared" si="5"/>
        <v>3.9750000000000001</v>
      </c>
      <c r="U34" s="120">
        <v>5.3</v>
      </c>
      <c r="V34" s="120">
        <f t="shared" si="6"/>
        <v>5.3</v>
      </c>
      <c r="W34" s="121" t="s">
        <v>127</v>
      </c>
      <c r="X34" s="123">
        <v>0</v>
      </c>
      <c r="Y34" s="123">
        <v>0</v>
      </c>
      <c r="Z34" s="123">
        <v>983</v>
      </c>
      <c r="AA34" s="123">
        <v>0</v>
      </c>
      <c r="AB34" s="123">
        <v>1110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35377249</v>
      </c>
      <c r="AH34" s="48">
        <f t="shared" si="8"/>
        <v>653</v>
      </c>
      <c r="AI34" s="49">
        <f t="shared" si="7"/>
        <v>164.27672955974842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7900374</v>
      </c>
      <c r="AQ34" s="123">
        <f t="shared" si="10"/>
        <v>529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123.83333333333333</v>
      </c>
      <c r="Q35" s="63">
        <f>Q34-Q10</f>
        <v>122921</v>
      </c>
      <c r="R35" s="64">
        <f>SUM(R11:R34)</f>
        <v>122921</v>
      </c>
      <c r="S35" s="124">
        <f>AVERAGE(S11:S34)</f>
        <v>122.92100000000003</v>
      </c>
      <c r="T35" s="124">
        <f>SUM(T11:T34)</f>
        <v>122.92100000000001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24949</v>
      </c>
      <c r="AH35" s="66">
        <f>SUM(AH11:AH34)</f>
        <v>24949</v>
      </c>
      <c r="AI35" s="67">
        <f>$AH$35/$T35</f>
        <v>202.96775978067214</v>
      </c>
      <c r="AJ35" s="93"/>
      <c r="AK35" s="94"/>
      <c r="AL35" s="94"/>
      <c r="AM35" s="94"/>
      <c r="AN35" s="95"/>
      <c r="AO35" s="68"/>
      <c r="AP35" s="69">
        <f>AP34-AP10</f>
        <v>6255</v>
      </c>
      <c r="AQ35" s="70">
        <f>SUM(AQ11:AQ34)</f>
        <v>6255</v>
      </c>
      <c r="AR35" s="71">
        <f>AVERAGE(AR11:AR34)</f>
        <v>1.0416666666666667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168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243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244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239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245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231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09" t="s">
        <v>246</v>
      </c>
      <c r="C51" s="112"/>
      <c r="D51" s="110"/>
      <c r="E51" s="88"/>
      <c r="F51" s="110"/>
      <c r="G51" s="110"/>
      <c r="H51" s="110"/>
      <c r="I51" s="110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150</v>
      </c>
      <c r="C52" s="110"/>
      <c r="D52" s="110"/>
      <c r="E52" s="110"/>
      <c r="F52" s="110"/>
      <c r="G52" s="110"/>
      <c r="H52" s="110"/>
      <c r="I52" s="125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151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152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247</v>
      </c>
      <c r="C55" s="112"/>
      <c r="D55" s="110"/>
      <c r="E55" s="110"/>
      <c r="F55" s="110"/>
      <c r="G55" s="110"/>
      <c r="H55" s="110"/>
      <c r="I55" s="110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156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153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5" t="s">
        <v>154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242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155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4"/>
      <c r="U60" s="114"/>
      <c r="V60" s="114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6"/>
      <c r="D61" s="110"/>
      <c r="E61" s="88"/>
      <c r="F61" s="110"/>
      <c r="G61" s="110"/>
      <c r="H61" s="110"/>
      <c r="I61" s="110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78"/>
      <c r="V62" s="78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2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110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09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8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88"/>
      <c r="E70" s="110"/>
      <c r="F70" s="110"/>
      <c r="G70" s="110"/>
      <c r="H70" s="110"/>
      <c r="I70" s="88"/>
      <c r="J70" s="111"/>
      <c r="K70" s="111"/>
      <c r="L70" s="111"/>
      <c r="M70" s="111"/>
      <c r="N70" s="111"/>
      <c r="O70" s="111"/>
      <c r="P70" s="111"/>
      <c r="Q70" s="111"/>
      <c r="R70" s="111"/>
      <c r="S70" s="86"/>
      <c r="T70" s="86"/>
      <c r="U70" s="86"/>
      <c r="V70" s="86"/>
      <c r="W70" s="86"/>
      <c r="X70" s="86"/>
      <c r="Y70" s="86"/>
      <c r="Z70" s="79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105"/>
      <c r="AW70" s="101"/>
      <c r="AX70" s="101"/>
      <c r="AY70" s="101"/>
    </row>
    <row r="71" spans="1:51" x14ac:dyDescent="0.25">
      <c r="B71" s="89"/>
      <c r="C71" s="116"/>
      <c r="D71" s="88"/>
      <c r="E71" s="110"/>
      <c r="F71" s="110"/>
      <c r="G71" s="110"/>
      <c r="H71" s="110"/>
      <c r="I71" s="88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79"/>
      <c r="X71" s="79"/>
      <c r="Y71" s="79"/>
      <c r="Z71" s="106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105"/>
      <c r="AW71" s="101"/>
      <c r="AX71" s="101"/>
      <c r="AY71" s="101"/>
    </row>
    <row r="72" spans="1:51" x14ac:dyDescent="0.25">
      <c r="B72" s="89"/>
      <c r="C72" s="116"/>
      <c r="D72" s="110"/>
      <c r="E72" s="88"/>
      <c r="F72" s="110"/>
      <c r="G72" s="110"/>
      <c r="H72" s="110"/>
      <c r="I72" s="110"/>
      <c r="J72" s="86"/>
      <c r="K72" s="86"/>
      <c r="L72" s="86"/>
      <c r="M72" s="86"/>
      <c r="N72" s="86"/>
      <c r="O72" s="86"/>
      <c r="P72" s="86"/>
      <c r="Q72" s="86"/>
      <c r="R72" s="86"/>
      <c r="S72" s="111"/>
      <c r="T72" s="114"/>
      <c r="U72" s="78"/>
      <c r="V72" s="78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1:51" x14ac:dyDescent="0.25">
      <c r="B73" s="89"/>
      <c r="C73" s="112"/>
      <c r="D73" s="110"/>
      <c r="E73" s="88"/>
      <c r="F73" s="88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110"/>
      <c r="F74" s="88"/>
      <c r="G74" s="88"/>
      <c r="H74" s="88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126"/>
      <c r="C75" s="86"/>
      <c r="D75" s="110"/>
      <c r="E75" s="110"/>
      <c r="F75" s="110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116"/>
      <c r="D76" s="86"/>
      <c r="E76" s="110"/>
      <c r="F76" s="110"/>
      <c r="G76" s="110"/>
      <c r="H76" s="110"/>
      <c r="I76" s="86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9"/>
      <c r="C77" s="132"/>
      <c r="D77" s="79"/>
      <c r="E77" s="127"/>
      <c r="F77" s="127"/>
      <c r="G77" s="127"/>
      <c r="H77" s="127"/>
      <c r="I77" s="79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33"/>
      <c r="U77" s="134"/>
      <c r="V77" s="134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U77" s="101"/>
      <c r="AV77" s="105"/>
      <c r="AW77" s="101"/>
      <c r="AX77" s="101"/>
      <c r="AY77" s="131"/>
    </row>
    <row r="78" spans="1:51" s="131" customFormat="1" x14ac:dyDescent="0.25">
      <c r="B78" s="129"/>
      <c r="C78" s="135"/>
      <c r="D78" s="127"/>
      <c r="E78" s="79"/>
      <c r="F78" s="127"/>
      <c r="G78" s="127"/>
      <c r="H78" s="127"/>
      <c r="I78" s="127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T78" s="19"/>
      <c r="AV78" s="105"/>
      <c r="AY78" s="101"/>
    </row>
    <row r="79" spans="1:51" x14ac:dyDescent="0.25">
      <c r="A79" s="106"/>
      <c r="B79" s="129"/>
      <c r="C79" s="130"/>
      <c r="D79" s="127"/>
      <c r="E79" s="79"/>
      <c r="F79" s="79"/>
      <c r="G79" s="127"/>
      <c r="H79" s="127"/>
      <c r="I79" s="107"/>
      <c r="J79" s="107"/>
      <c r="K79" s="107"/>
      <c r="L79" s="107"/>
      <c r="M79" s="107"/>
      <c r="N79" s="107"/>
      <c r="O79" s="108"/>
      <c r="P79" s="103"/>
      <c r="R79" s="105"/>
      <c r="AS79" s="101"/>
      <c r="AT79" s="101"/>
      <c r="AU79" s="101"/>
      <c r="AV79" s="101"/>
      <c r="AW79" s="101"/>
      <c r="AX79" s="101"/>
      <c r="AY79" s="101"/>
    </row>
    <row r="80" spans="1:51" x14ac:dyDescent="0.25">
      <c r="A80" s="106"/>
      <c r="B80" s="129"/>
      <c r="C80" s="131"/>
      <c r="D80" s="131"/>
      <c r="E80" s="131"/>
      <c r="F80" s="131"/>
      <c r="G80" s="79"/>
      <c r="H80" s="79"/>
      <c r="I80" s="107"/>
      <c r="J80" s="107"/>
      <c r="K80" s="107"/>
      <c r="L80" s="107"/>
      <c r="M80" s="107"/>
      <c r="N80" s="107"/>
      <c r="O80" s="108"/>
      <c r="P80" s="103"/>
      <c r="R80" s="103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7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131"/>
      <c r="H82" s="131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12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79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I86" s="107"/>
      <c r="J86" s="107"/>
      <c r="K86" s="107"/>
      <c r="L86" s="107"/>
      <c r="M86" s="107"/>
      <c r="N86" s="107"/>
      <c r="O86" s="108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Q97" s="103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1"/>
      <c r="P98" s="103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R107" s="103"/>
      <c r="S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T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03"/>
      <c r="Q111" s="103"/>
      <c r="R111" s="103"/>
      <c r="S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T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U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T114" s="103"/>
      <c r="U114" s="103"/>
      <c r="AS114" s="101"/>
      <c r="AT114" s="101"/>
      <c r="AU114" s="101"/>
      <c r="AV114" s="101"/>
      <c r="AW114" s="101"/>
      <c r="AX114" s="101"/>
    </row>
    <row r="125" spans="15:51" x14ac:dyDescent="0.25">
      <c r="AY125" s="101"/>
    </row>
    <row r="126" spans="15:51" x14ac:dyDescent="0.25">
      <c r="AS126" s="101"/>
      <c r="AT126" s="101"/>
      <c r="AU126" s="101"/>
      <c r="AV126" s="101"/>
      <c r="AW126" s="101"/>
      <c r="AX126" s="101"/>
    </row>
  </sheetData>
  <protectedRanges>
    <protectedRange sqref="N70:R70 B83 S72:T78 B75:B80 S68:T69 N73:R78 T60:T67 T47:T54" name="Range2_12_5_1_1"/>
    <protectedRange sqref="N10 L10 L6 D6 D8 AD8 AF8 O8:U8 AJ8:AR8 AF10 AR11:AR34 L24:N31 N12:N23 N32:P34 E11:E34 G11:G34 X11:AA11 N11:Q11 R11:V34 X12:Y16 AA12:AA16 Z12:Z31 O12:Q31 AC11:AF34 AB11:AB33" name="Range1_16_3_1_1"/>
    <protectedRange sqref="I75 J73:M78 J70:M70 I7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9:H79 F78 E77" name="Range2_2_2_9_2_1_1"/>
    <protectedRange sqref="D75 D78:D79" name="Range2_1_1_1_1_1_9_2_1_1"/>
    <protectedRange sqref="AG11:AG34" name="Range1_18_1_1_1"/>
    <protectedRange sqref="C76 C78" name="Range2_4_1_1_1"/>
    <protectedRange sqref="AS16:AS34" name="Range1_1_1_1"/>
    <protectedRange sqref="P3:U5" name="Range1_16_1_1_1_1"/>
    <protectedRange sqref="C79 C77 C74" name="Range2_1_3_1_1"/>
    <protectedRange sqref="H11:H34" name="Range1_1_1_1_1_1_1"/>
    <protectedRange sqref="B81:B82 J71:R72 D76:D77 I76:I77 Z69:Z70 S70:Y71 AA70:AU71 E78:E79 G80:H81 F79" name="Range2_2_1_10_1_1_1_2"/>
    <protectedRange sqref="C75" name="Range2_2_1_10_2_1_1_1"/>
    <protectedRange sqref="N68:R69 G76:H76 D72 F75 E74" name="Range2_12_1_6_1_1"/>
    <protectedRange sqref="D67:D68 I72:I74 I68:M69 G77:H78 G70:H72 E75:E76 F76:F77 F69:F71 E68:E70" name="Range2_2_12_1_7_1_1"/>
    <protectedRange sqref="D73:D74" name="Range2_1_1_1_1_11_1_2_1_1"/>
    <protectedRange sqref="E71 G73:H73 F72" name="Range2_2_2_9_1_1_1_1"/>
    <protectedRange sqref="D69" name="Range2_1_1_1_1_1_9_1_1_1_1"/>
    <protectedRange sqref="C73 C68" name="Range2_1_1_2_1_1"/>
    <protectedRange sqref="C72" name="Range2_1_2_2_1_1"/>
    <protectedRange sqref="C71" name="Range2_3_2_1_1"/>
    <protectedRange sqref="F67:F68 E67 G69:H69" name="Range2_2_12_1_1_1_1_1"/>
    <protectedRange sqref="C67" name="Range2_1_4_2_1_1_1"/>
    <protectedRange sqref="C69:C70" name="Range2_5_1_1_1"/>
    <protectedRange sqref="E72:E73 F73:F74 G74:H75 I70:I71" name="Range2_2_1_1_1_1"/>
    <protectedRange sqref="D70:D71" name="Range2_1_1_1_1_1_1_1_1"/>
    <protectedRange sqref="AS11:AS15" name="Range1_4_1_1_1_1"/>
    <protectedRange sqref="J11:J15 J26:J34" name="Range1_1_2_1_10_1_1_1_1"/>
    <protectedRange sqref="R85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8:T59" name="Range2_12_5_1_1_3"/>
    <protectedRange sqref="T56:T57" name="Range2_12_5_1_1_2_2"/>
    <protectedRange sqref="T55" name="Range2_12_5_1_1_2_1_1"/>
    <protectedRange sqref="S55" name="Range2_12_4_1_1_1_4_2_2_1_1"/>
    <protectedRange sqref="B72:B74" name="Range2_12_5_1_1_2"/>
    <protectedRange sqref="B71" name="Range2_12_5_1_1_2_1_4_1_1_1_2_1_1_1_1_1_1_1"/>
    <protectedRange sqref="F66 G68:H68" name="Range2_2_12_1_1_1_1_1_1"/>
    <protectedRange sqref="D66:E66" name="Range2_2_12_1_7_1_1_2_1"/>
    <protectedRange sqref="C66" name="Range2_1_1_2_1_1_1"/>
    <protectedRange sqref="B69:B70" name="Range2_12_5_1_1_2_1"/>
    <protectedRange sqref="B68" name="Range2_12_5_1_1_2_1_2_1"/>
    <protectedRange sqref="B67" name="Range2_12_5_1_1_2_1_2_2"/>
    <protectedRange sqref="S64:S67" name="Range2_12_5_1_1_5"/>
    <protectedRange sqref="N64:R67" name="Range2_12_1_6_1_1_1"/>
    <protectedRange sqref="J64:M67" name="Range2_2_12_1_7_1_1_2"/>
    <protectedRange sqref="S61:S63" name="Range2_12_2_1_1_1_2_1_1_1"/>
    <protectedRange sqref="Q62:R63" name="Range2_12_1_4_1_1_1_1_1_1_1_1_1_1_1_1_1_1_1"/>
    <protectedRange sqref="N62:P63" name="Range2_12_1_2_1_1_1_1_1_1_1_1_1_1_1_1_1_1_1_1"/>
    <protectedRange sqref="J62:M63" name="Range2_2_12_1_4_1_1_1_1_1_1_1_1_1_1_1_1_1_1_1_1"/>
    <protectedRange sqref="Q61:R61" name="Range2_12_1_6_1_1_1_2_3_1_1_3_1_1_1_1_1_1_1"/>
    <protectedRange sqref="N61:P61" name="Range2_12_1_2_3_1_1_1_2_3_1_1_3_1_1_1_1_1_1_1"/>
    <protectedRange sqref="J61:M61" name="Range2_2_12_1_4_3_1_1_1_3_3_1_1_3_1_1_1_1_1_1_1"/>
    <protectedRange sqref="S59:S60" name="Range2_12_4_1_1_1_4_2_2_2_1"/>
    <protectedRange sqref="Q59:R60" name="Range2_12_1_6_1_1_1_2_3_2_1_1_3_2"/>
    <protectedRange sqref="N59:P60" name="Range2_12_1_2_3_1_1_1_2_3_2_1_1_3_2"/>
    <protectedRange sqref="L59:M60" name="Range2_2_12_1_4_3_1_1_1_3_3_2_1_1_3_2"/>
    <protectedRange sqref="I61:I67" name="Range2_2_12_1_7_1_1_2_2_1_1"/>
    <protectedRange sqref="G67:H67" name="Range2_2_12_1_3_1_2_1_1_1_2_1_1_1_1_1_1_2_1_1_1_1_1_1_1_1_1"/>
    <protectedRange sqref="F65 G64:H66" name="Range2_2_12_1_3_3_1_1_1_2_1_1_1_1_1_1_1_1_1_1_1_1_1_1_1_1"/>
    <protectedRange sqref="G61:H61" name="Range2_2_12_1_3_1_2_1_1_1_2_1_1_1_1_1_1_2_1_1_1_1_1_2_1"/>
    <protectedRange sqref="F61:F64" name="Range2_2_12_1_3_1_2_1_1_1_3_1_1_1_1_1_3_1_1_1_1_1_1_1_1_1"/>
    <protectedRange sqref="G62:H63" name="Range2_2_12_1_3_1_2_1_1_1_1_2_1_1_1_1_1_1_1_1_1_1_1"/>
    <protectedRange sqref="D61:E62" name="Range2_2_12_1_3_1_2_1_1_1_3_1_1_1_1_1_1_1_2_1_1_1_1_1_1_1"/>
    <protectedRange sqref="B65" name="Range2_12_5_1_1_2_1_4_1_1_1_2_1_1_1_1_1_1_1_1_1_2_1_1_1_1_1"/>
    <protectedRange sqref="B66" name="Range2_12_5_1_1_2_1_2_2_1_1_1_1_1"/>
    <protectedRange sqref="D65:E65" name="Range2_2_12_1_7_1_1_2_1_1"/>
    <protectedRange sqref="C65" name="Range2_1_1_2_1_1_1_1"/>
    <protectedRange sqref="D64" name="Range2_2_12_1_7_1_1_2_1_1_1_1_1_1"/>
    <protectedRange sqref="E64" name="Range2_2_12_1_1_1_1_1_1_1_1_1_1_1_1"/>
    <protectedRange sqref="C64" name="Range2_1_4_2_1_1_1_1_1_1_1_1_1"/>
    <protectedRange sqref="D63:E63" name="Range2_2_12_1_3_1_2_1_1_1_3_1_1_1_1_1_1_1_2_1_1_1_1_1_1_1_1"/>
    <protectedRange sqref="B64" name="Range2_12_5_1_1_2_1_2_2_1_1_1_1"/>
    <protectedRange sqref="S56:S58" name="Range2_12_5_1_1_5_1"/>
    <protectedRange sqref="N58:R58" name="Range2_12_1_6_1_1_1_1"/>
    <protectedRange sqref="L58:M58" name="Range2_2_12_1_7_1_1_2_2"/>
    <protectedRange sqref="B63" name="Range2_12_5_1_1_2_1_2_2_1_1_1_1_2_1_1_1"/>
    <protectedRange sqref="B62" name="Range2_12_5_1_1_2_1_2_2_1_1_1_1_2_1_1_1_2"/>
    <protectedRange sqref="B61" name="Range2_12_5_1_1_2_1_2_2_1_1_1_1_2_1_1_1_2_1_1"/>
    <protectedRange sqref="B41" name="Range2_12_5_1_1_1_1_1_2"/>
    <protectedRange sqref="S50:S54" name="Range2_12_5_1_1_2_3_1_1"/>
    <protectedRange sqref="N50:R57" name="Range2_12_1_6_1_1_1_1_1"/>
    <protectedRange sqref="J52:M54 L55:M57 L50:M51" name="Range2_2_12_1_7_1_1_2_2_1"/>
    <protectedRange sqref="G52:H54" name="Range2_2_12_1_3_1_2_1_1_1_2_1_1_1_1_1_1_2_1_1_1_1"/>
    <protectedRange sqref="I52:I54" name="Range2_2_12_1_4_3_1_1_1_2_1_2_1_1_3_1_1_1_1_1_1_1_1"/>
    <protectedRange sqref="D52:E54" name="Range2_2_12_1_3_1_2_1_1_1_2_1_1_1_1_3_1_1_1_1_1_1_1"/>
    <protectedRange sqref="F52:F54" name="Range2_2_12_1_3_1_2_1_1_1_3_1_1_1_1_1_3_1_1_1_1_1_1_1"/>
    <protectedRange sqref="J55:K55" name="Range2_2_12_1_7_1_1_2_2_2"/>
    <protectedRange sqref="I55" name="Range2_2_12_1_7_1_1_2_2_1_1_1_2"/>
    <protectedRange sqref="F55:H55" name="Range2_2_12_1_3_3_1_1_1_2_1_1_1_1_1_1_1_1_1_1_1_1_1_1_1_1_1_2_1"/>
    <protectedRange sqref="D55:E55" name="Range2_2_12_1_7_1_1_2_1_1_1_2_1"/>
    <protectedRange sqref="C55" name="Range2_1_1_2_1_1_1_1_1_2_1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C42:C43" name="Range2_1_2_1_1_1_1_1_1_2"/>
    <protectedRange sqref="Q32:Q34" name="Range1_16_3_1_1_1"/>
    <protectedRange sqref="AG10" name="Range1_18_1_1_1_1"/>
    <protectedRange sqref="Q10" name="Range1_17_1_1_1_2"/>
    <protectedRange sqref="F11:F34" name="Range1_16_3_1_1_2"/>
    <protectedRange sqref="X34:AB34 X17:Y31 AA17:AA31 X32:AA33" name="Range1_16_3_1_1_6"/>
    <protectedRange sqref="B42" name="Range2_12_5_1_1_1_1_1_2_1"/>
    <protectedRange sqref="B43" name="Range2_12_5_1_1_1_2_1_1_1"/>
    <protectedRange sqref="B44" name="Range2_12_5_1_1_1_2_2_1_1"/>
    <protectedRange sqref="B45:B47 B50:B51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0:H50" name="Range2_2_12_1_3_1_1_1_1_1_4_1_1_1_1_2"/>
    <protectedRange sqref="E50:F50" name="Range2_2_12_1_7_1_1_3_1_1_1_1_2"/>
    <protectedRange sqref="I50:K50" name="Range2_2_12_1_4_3_1_1_1_1_2_1_1_1_2"/>
    <protectedRange sqref="D50" name="Range2_2_12_1_3_1_2_1_1_1_2_1_2_1_1_1_2"/>
    <protectedRange sqref="J51:K51" name="Range2_2_12_1_7_1_1_2_2_1_2"/>
    <protectedRange sqref="I51" name="Range2_2_12_1_7_1_1_2_2_1_1_1_1_1"/>
    <protectedRange sqref="G51:H51" name="Range2_2_12_1_3_3_1_1_1_2_1_1_1_1_1_1_1_1_1_1_1_1_1_1_1_1_1_1_1"/>
    <protectedRange sqref="F51" name="Range2_2_12_1_3_1_2_1_1_1_3_1_1_1_1_1_3_1_1_1_1_1_1_1_1_1_1_1"/>
    <protectedRange sqref="D51" name="Range2_2_12_1_7_1_1_2_1_1_1_1_1_1_1_1"/>
    <protectedRange sqref="E51" name="Range2_2_12_1_1_1_1_1_1_1_1_1_1_1_1_1_1"/>
    <protectedRange sqref="C51" name="Range2_1_4_2_1_1_1_1_1_1_1_1_1_1_1"/>
    <protectedRange sqref="W30:W34" name="Range1_16_3_1_1_4_2"/>
    <protectedRange sqref="W11:W16" name="Range1_16_3_1_1_4_3_3"/>
    <protectedRange sqref="W17:W29" name="Range1_16_3_1_1_4_1_2_3"/>
    <protectedRange sqref="B52" name="Range2_12_5_1_1_1_2_1_1_1_1_1"/>
    <protectedRange sqref="K56" name="Range2_2_12_1_7_1_1_2_2_1_3"/>
    <protectedRange sqref="K59:K60" name="Range2_2_12_1_4_3_1_1_1_3_3_2_1_1_3_2_1_1"/>
    <protectedRange sqref="K57:K58" name="Range2_2_12_1_7_1_1_2_2_2_1"/>
    <protectedRange sqref="G60:H60" name="Range2_2_12_1_3_1_1_1_1_1_4_1_1_1_1_2_1"/>
    <protectedRange sqref="E60:F60" name="Range2_2_12_1_7_1_1_3_1_1_1_1_2_1"/>
    <protectedRange sqref="I60:J60" name="Range2_2_12_1_4_3_1_1_1_1_2_1_1_1_2_1"/>
    <protectedRange sqref="J56:J57" name="Range2_2_12_1_7_1_1_2_2_3_1"/>
    <protectedRange sqref="G56:H57" name="Range2_2_12_1_3_1_2_1_1_1_2_1_1_1_1_1_1_2_1_1_1_2_1"/>
    <protectedRange sqref="I56:I57" name="Range2_2_12_1_4_3_1_1_1_2_1_2_1_1_3_1_1_1_1_1_1_1_2_1"/>
    <protectedRange sqref="D56:E57" name="Range2_2_12_1_3_1_2_1_1_1_2_1_1_1_1_3_1_1_1_1_1_1_2_1"/>
    <protectedRange sqref="F56:F57" name="Range2_2_12_1_3_1_2_1_1_1_3_1_1_1_1_1_3_1_1_1_1_1_1_2_1"/>
    <protectedRange sqref="G58:H59" name="Range2_2_12_1_3_1_1_1_1_1_4_1_1_1_1_2_1_1"/>
    <protectedRange sqref="E58:F59" name="Range2_2_12_1_7_1_1_3_1_1_1_1_2_1_1"/>
    <protectedRange sqref="I58:J59" name="Range2_2_12_1_4_3_1_1_1_1_2_1_1_1_2_1_1"/>
    <protectedRange sqref="D58:D59" name="Range2_2_12_1_3_1_2_1_1_1_2_1_2_1_1_1_2_1"/>
    <protectedRange sqref="B59" name="Range2_12_5_1_1_2_1_4_1_1_1_2_1_1_1_1_1_1_1_1_1_2_1_1_1_1_2_1_1_1_2_1_1_1_2_2_2_1_1_1_1_1_1_1"/>
    <protectedRange sqref="D60" name="Range2_2_12_1_3_1_2_1_1_1_2_1_2_1_1_1_2_1_1"/>
    <protectedRange sqref="B60" name="Range2_12_5_1_1_2_1_2_2_1_1_1_1_2_1_1_1_2_1_1_1_2_2_2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A11 X12:Y16 AA12:AA16 Z12:Z31 AC11:AE34 AB11:AB33">
    <cfRule type="containsText" dxfId="742" priority="17" operator="containsText" text="N/A">
      <formula>NOT(ISERROR(SEARCH("N/A",X11)))</formula>
    </cfRule>
    <cfRule type="cellIs" dxfId="741" priority="35" operator="equal">
      <formula>0</formula>
    </cfRule>
  </conditionalFormatting>
  <conditionalFormatting sqref="X11:AA11 X12:Y16 AA12:AA16 Z12:Z31 AC11:AE34 AB11:AB33">
    <cfRule type="cellIs" dxfId="740" priority="34" operator="greaterThanOrEqual">
      <formula>1185</formula>
    </cfRule>
  </conditionalFormatting>
  <conditionalFormatting sqref="X11:AA11 X12:Y16 AA12:AA16 Z12:Z31 AC11:AE34 AB11:AB33">
    <cfRule type="cellIs" dxfId="739" priority="33" operator="between">
      <formula>0.1</formula>
      <formula>1184</formula>
    </cfRule>
  </conditionalFormatting>
  <conditionalFormatting sqref="X8 AJ16:AJ34 AJ11:AO11 AJ12:AK15 AM12:AM15 AL12:AL34 AN12:AO34">
    <cfRule type="cellIs" dxfId="738" priority="32" operator="equal">
      <formula>0</formula>
    </cfRule>
  </conditionalFormatting>
  <conditionalFormatting sqref="X8 AJ16:AJ34 AJ11:AO11 AJ12:AK15 AM12:AM15 AL12:AL34 AN12:AO34">
    <cfRule type="cellIs" dxfId="737" priority="31" operator="greaterThan">
      <formula>1179</formula>
    </cfRule>
  </conditionalFormatting>
  <conditionalFormatting sqref="X8 AJ16:AJ34 AJ11:AO11 AJ12:AK15 AM12:AM15 AL12:AL34 AN12:AO34">
    <cfRule type="cellIs" dxfId="736" priority="30" operator="greaterThan">
      <formula>99</formula>
    </cfRule>
  </conditionalFormatting>
  <conditionalFormatting sqref="X8 AJ16:AJ34 AJ11:AO11 AJ12:AK15 AM12:AM15 AL12:AL34 AN12:AO34">
    <cfRule type="cellIs" dxfId="735" priority="29" operator="greaterThan">
      <formula>0.99</formula>
    </cfRule>
  </conditionalFormatting>
  <conditionalFormatting sqref="AB8">
    <cfRule type="cellIs" dxfId="734" priority="28" operator="equal">
      <formula>0</formula>
    </cfRule>
  </conditionalFormatting>
  <conditionalFormatting sqref="AB8">
    <cfRule type="cellIs" dxfId="733" priority="27" operator="greaterThan">
      <formula>1179</formula>
    </cfRule>
  </conditionalFormatting>
  <conditionalFormatting sqref="AB8">
    <cfRule type="cellIs" dxfId="732" priority="26" operator="greaterThan">
      <formula>99</formula>
    </cfRule>
  </conditionalFormatting>
  <conditionalFormatting sqref="AB8">
    <cfRule type="cellIs" dxfId="731" priority="25" operator="greaterThan">
      <formula>0.99</formula>
    </cfRule>
  </conditionalFormatting>
  <conditionalFormatting sqref="AQ11:AQ34">
    <cfRule type="cellIs" dxfId="730" priority="24" operator="equal">
      <formula>0</formula>
    </cfRule>
  </conditionalFormatting>
  <conditionalFormatting sqref="AQ11:AQ34">
    <cfRule type="cellIs" dxfId="729" priority="23" operator="greaterThan">
      <formula>1179</formula>
    </cfRule>
  </conditionalFormatting>
  <conditionalFormatting sqref="AQ11:AQ34">
    <cfRule type="cellIs" dxfId="728" priority="22" operator="greaterThan">
      <formula>99</formula>
    </cfRule>
  </conditionalFormatting>
  <conditionalFormatting sqref="AQ11:AQ34">
    <cfRule type="cellIs" dxfId="727" priority="21" operator="greaterThan">
      <formula>0.99</formula>
    </cfRule>
  </conditionalFormatting>
  <conditionalFormatting sqref="AI11:AI34">
    <cfRule type="cellIs" dxfId="726" priority="20" operator="greaterThan">
      <formula>$AI$8</formula>
    </cfRule>
  </conditionalFormatting>
  <conditionalFormatting sqref="AH11:AH34">
    <cfRule type="cellIs" dxfId="725" priority="18" operator="greaterThan">
      <formula>$AH$8</formula>
    </cfRule>
    <cfRule type="cellIs" dxfId="724" priority="19" operator="greaterThan">
      <formula>$AH$8</formula>
    </cfRule>
  </conditionalFormatting>
  <conditionalFormatting sqref="AP11:AP34">
    <cfRule type="cellIs" dxfId="723" priority="16" operator="equal">
      <formula>0</formula>
    </cfRule>
  </conditionalFormatting>
  <conditionalFormatting sqref="AP11:AP34">
    <cfRule type="cellIs" dxfId="722" priority="15" operator="greaterThan">
      <formula>1179</formula>
    </cfRule>
  </conditionalFormatting>
  <conditionalFormatting sqref="AP11:AP34">
    <cfRule type="cellIs" dxfId="721" priority="14" operator="greaterThan">
      <formula>99</formula>
    </cfRule>
  </conditionalFormatting>
  <conditionalFormatting sqref="AP11:AP34">
    <cfRule type="cellIs" dxfId="720" priority="13" operator="greaterThan">
      <formula>0.99</formula>
    </cfRule>
  </conditionalFormatting>
  <conditionalFormatting sqref="X34:AB34 X17:Y31 AA17:AA31 X32:AA33">
    <cfRule type="containsText" dxfId="719" priority="9" operator="containsText" text="N/A">
      <formula>NOT(ISERROR(SEARCH("N/A",X17)))</formula>
    </cfRule>
    <cfRule type="cellIs" dxfId="718" priority="12" operator="equal">
      <formula>0</formula>
    </cfRule>
  </conditionalFormatting>
  <conditionalFormatting sqref="X34:AB34 X17:Y31 AA17:AA31 X32:AA33">
    <cfRule type="cellIs" dxfId="717" priority="11" operator="greaterThanOrEqual">
      <formula>1185</formula>
    </cfRule>
  </conditionalFormatting>
  <conditionalFormatting sqref="X34:AB34 X17:Y31 AA17:AA31 X32:AA33">
    <cfRule type="cellIs" dxfId="716" priority="10" operator="between">
      <formula>0.1</formula>
      <formula>1184</formula>
    </cfRule>
  </conditionalFormatting>
  <conditionalFormatting sqref="AK33:AK34 AM16:AM34">
    <cfRule type="cellIs" dxfId="715" priority="8" operator="equal">
      <formula>0</formula>
    </cfRule>
  </conditionalFormatting>
  <conditionalFormatting sqref="AK33:AK34 AM16:AM34">
    <cfRule type="cellIs" dxfId="714" priority="7" operator="greaterThan">
      <formula>1179</formula>
    </cfRule>
  </conditionalFormatting>
  <conditionalFormatting sqref="AK33:AK34 AM16:AM34">
    <cfRule type="cellIs" dxfId="713" priority="6" operator="greaterThan">
      <formula>99</formula>
    </cfRule>
  </conditionalFormatting>
  <conditionalFormatting sqref="AK33:AK34 AM16:AM34">
    <cfRule type="cellIs" dxfId="712" priority="5" operator="greaterThan">
      <formula>0.99</formula>
    </cfRule>
  </conditionalFormatting>
  <conditionalFormatting sqref="AK16:AK32">
    <cfRule type="cellIs" dxfId="711" priority="4" operator="equal">
      <formula>0</formula>
    </cfRule>
  </conditionalFormatting>
  <conditionalFormatting sqref="AK16:AK32">
    <cfRule type="cellIs" dxfId="710" priority="3" operator="greaterThan">
      <formula>1179</formula>
    </cfRule>
  </conditionalFormatting>
  <conditionalFormatting sqref="AK16:AK32">
    <cfRule type="cellIs" dxfId="709" priority="2" operator="greaterThan">
      <formula>99</formula>
    </cfRule>
  </conditionalFormatting>
  <conditionalFormatting sqref="AK16:AK32">
    <cfRule type="cellIs" dxfId="70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6"/>
  <sheetViews>
    <sheetView showGridLines="0" topLeftCell="Z23" zoomScaleNormal="100" workbookViewId="0">
      <selection activeCell="I59" sqref="B55:I59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132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97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01" t="s">
        <v>10</v>
      </c>
      <c r="I7" s="200" t="s">
        <v>11</v>
      </c>
      <c r="J7" s="200" t="s">
        <v>12</v>
      </c>
      <c r="K7" s="200" t="s">
        <v>13</v>
      </c>
      <c r="L7" s="11"/>
      <c r="M7" s="11"/>
      <c r="N7" s="11"/>
      <c r="O7" s="201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00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00" t="s">
        <v>22</v>
      </c>
      <c r="AG7" s="200" t="s">
        <v>23</v>
      </c>
      <c r="AH7" s="200" t="s">
        <v>24</v>
      </c>
      <c r="AI7" s="200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0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42075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25275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00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98" t="s">
        <v>51</v>
      </c>
      <c r="V9" s="198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96" t="s">
        <v>55</v>
      </c>
      <c r="AG9" s="196" t="s">
        <v>56</v>
      </c>
      <c r="AH9" s="251" t="s">
        <v>57</v>
      </c>
      <c r="AI9" s="266" t="s">
        <v>58</v>
      </c>
      <c r="AJ9" s="198" t="s">
        <v>59</v>
      </c>
      <c r="AK9" s="198" t="s">
        <v>60</v>
      </c>
      <c r="AL9" s="198" t="s">
        <v>61</v>
      </c>
      <c r="AM9" s="198" t="s">
        <v>62</v>
      </c>
      <c r="AN9" s="198" t="s">
        <v>63</v>
      </c>
      <c r="AO9" s="198" t="s">
        <v>64</v>
      </c>
      <c r="AP9" s="198" t="s">
        <v>65</v>
      </c>
      <c r="AQ9" s="268" t="s">
        <v>66</v>
      </c>
      <c r="AR9" s="198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98" t="s">
        <v>72</v>
      </c>
      <c r="C10" s="198" t="s">
        <v>73</v>
      </c>
      <c r="D10" s="198" t="s">
        <v>74</v>
      </c>
      <c r="E10" s="198" t="s">
        <v>75</v>
      </c>
      <c r="F10" s="198" t="s">
        <v>74</v>
      </c>
      <c r="G10" s="198" t="s">
        <v>75</v>
      </c>
      <c r="H10" s="277"/>
      <c r="I10" s="198" t="s">
        <v>75</v>
      </c>
      <c r="J10" s="198" t="s">
        <v>75</v>
      </c>
      <c r="K10" s="198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11'!Q34</f>
        <v>28604937</v>
      </c>
      <c r="R10" s="259"/>
      <c r="S10" s="260"/>
      <c r="T10" s="261"/>
      <c r="U10" s="198" t="s">
        <v>75</v>
      </c>
      <c r="V10" s="198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11'!AG34</f>
        <v>35377249</v>
      </c>
      <c r="AH10" s="251"/>
      <c r="AI10" s="267"/>
      <c r="AJ10" s="198" t="s">
        <v>84</v>
      </c>
      <c r="AK10" s="198" t="s">
        <v>84</v>
      </c>
      <c r="AL10" s="198" t="s">
        <v>84</v>
      </c>
      <c r="AM10" s="198" t="s">
        <v>84</v>
      </c>
      <c r="AN10" s="198" t="s">
        <v>84</v>
      </c>
      <c r="AO10" s="198" t="s">
        <v>84</v>
      </c>
      <c r="AP10" s="145">
        <f>'MAR 11'!AP34</f>
        <v>7900374</v>
      </c>
      <c r="AQ10" s="269"/>
      <c r="AR10" s="199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12</v>
      </c>
      <c r="E11" s="40">
        <f>D11/1.42</f>
        <v>8.4507042253521139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115</v>
      </c>
      <c r="P11" s="119">
        <v>93</v>
      </c>
      <c r="Q11" s="119">
        <v>28608762</v>
      </c>
      <c r="R11" s="45">
        <f>Q11-Q10</f>
        <v>3825</v>
      </c>
      <c r="S11" s="46">
        <f>R11*24/1000</f>
        <v>91.8</v>
      </c>
      <c r="T11" s="46">
        <f>R11/1000</f>
        <v>3.8250000000000002</v>
      </c>
      <c r="U11" s="120">
        <v>6.3</v>
      </c>
      <c r="V11" s="120">
        <f>U11</f>
        <v>6.3</v>
      </c>
      <c r="W11" s="121" t="s">
        <v>127</v>
      </c>
      <c r="X11" s="123">
        <v>0</v>
      </c>
      <c r="Y11" s="123">
        <v>0</v>
      </c>
      <c r="Z11" s="123">
        <v>1036</v>
      </c>
      <c r="AA11" s="123">
        <v>0</v>
      </c>
      <c r="AB11" s="123">
        <v>1058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35377864</v>
      </c>
      <c r="AH11" s="48">
        <f>IF(ISBLANK(AG11),"-",AG11-AG10)</f>
        <v>615</v>
      </c>
      <c r="AI11" s="49">
        <f>AH11/T11</f>
        <v>160.78431372549019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0.35</v>
      </c>
      <c r="AP11" s="123">
        <v>7901287</v>
      </c>
      <c r="AQ11" s="123">
        <f>AP11-AP10</f>
        <v>913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14</v>
      </c>
      <c r="E12" s="40">
        <f t="shared" ref="E12:E34" si="0">D12/1.42</f>
        <v>9.8591549295774659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116</v>
      </c>
      <c r="P12" s="119">
        <v>92</v>
      </c>
      <c r="Q12" s="119">
        <v>28612487</v>
      </c>
      <c r="R12" s="45">
        <f t="shared" ref="R12:R34" si="3">Q12-Q11</f>
        <v>3725</v>
      </c>
      <c r="S12" s="46">
        <f t="shared" ref="S12:S34" si="4">R12*24/1000</f>
        <v>89.4</v>
      </c>
      <c r="T12" s="46">
        <f t="shared" ref="T12:T34" si="5">R12/1000</f>
        <v>3.7250000000000001</v>
      </c>
      <c r="U12" s="120">
        <v>7.3</v>
      </c>
      <c r="V12" s="120">
        <f t="shared" ref="V12:V34" si="6">U12</f>
        <v>7.3</v>
      </c>
      <c r="W12" s="121" t="s">
        <v>127</v>
      </c>
      <c r="X12" s="123">
        <v>0</v>
      </c>
      <c r="Y12" s="123">
        <v>0</v>
      </c>
      <c r="Z12" s="123">
        <v>1021</v>
      </c>
      <c r="AA12" s="123">
        <v>0</v>
      </c>
      <c r="AB12" s="123">
        <v>1058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35378462</v>
      </c>
      <c r="AH12" s="48">
        <f>IF(ISBLANK(AG12),"-",AG12-AG11)</f>
        <v>598</v>
      </c>
      <c r="AI12" s="49">
        <f t="shared" ref="AI12:AI34" si="7">AH12/T12</f>
        <v>160.53691275167785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0.35</v>
      </c>
      <c r="AP12" s="123">
        <v>7902232</v>
      </c>
      <c r="AQ12" s="123">
        <f>AP12-AP11</f>
        <v>945</v>
      </c>
      <c r="AR12" s="52">
        <v>0.99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17</v>
      </c>
      <c r="E13" s="40">
        <f t="shared" si="0"/>
        <v>11.971830985915494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116</v>
      </c>
      <c r="P13" s="119">
        <v>91</v>
      </c>
      <c r="Q13" s="119">
        <v>28616101</v>
      </c>
      <c r="R13" s="45">
        <f t="shared" si="3"/>
        <v>3614</v>
      </c>
      <c r="S13" s="46">
        <f t="shared" si="4"/>
        <v>86.736000000000004</v>
      </c>
      <c r="T13" s="46">
        <f t="shared" si="5"/>
        <v>3.6139999999999999</v>
      </c>
      <c r="U13" s="120">
        <v>8.4</v>
      </c>
      <c r="V13" s="120">
        <f t="shared" si="6"/>
        <v>8.4</v>
      </c>
      <c r="W13" s="121" t="s">
        <v>127</v>
      </c>
      <c r="X13" s="123">
        <v>0</v>
      </c>
      <c r="Y13" s="123">
        <v>0</v>
      </c>
      <c r="Z13" s="123">
        <v>1004</v>
      </c>
      <c r="AA13" s="123">
        <v>0</v>
      </c>
      <c r="AB13" s="123">
        <v>1058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35379023</v>
      </c>
      <c r="AH13" s="48">
        <f>IF(ISBLANK(AG13),"-",AG13-AG12)</f>
        <v>561</v>
      </c>
      <c r="AI13" s="49">
        <f t="shared" si="7"/>
        <v>155.22966242390703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0.35</v>
      </c>
      <c r="AP13" s="123">
        <v>7903252</v>
      </c>
      <c r="AQ13" s="123">
        <f>AP13-AP12</f>
        <v>1020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19</v>
      </c>
      <c r="E14" s="40">
        <f t="shared" si="0"/>
        <v>13.380281690140846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117</v>
      </c>
      <c r="P14" s="119">
        <v>90</v>
      </c>
      <c r="Q14" s="119">
        <v>28619610</v>
      </c>
      <c r="R14" s="45">
        <f t="shared" si="3"/>
        <v>3509</v>
      </c>
      <c r="S14" s="46">
        <f t="shared" si="4"/>
        <v>84.215999999999994</v>
      </c>
      <c r="T14" s="46">
        <f t="shared" si="5"/>
        <v>3.5089999999999999</v>
      </c>
      <c r="U14" s="120">
        <v>9.4</v>
      </c>
      <c r="V14" s="120">
        <f t="shared" si="6"/>
        <v>9.4</v>
      </c>
      <c r="W14" s="121" t="s">
        <v>127</v>
      </c>
      <c r="X14" s="123">
        <v>0</v>
      </c>
      <c r="Y14" s="123">
        <v>0</v>
      </c>
      <c r="Z14" s="123">
        <v>986</v>
      </c>
      <c r="AA14" s="123">
        <v>0</v>
      </c>
      <c r="AB14" s="123">
        <v>987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35379532</v>
      </c>
      <c r="AH14" s="48">
        <f t="shared" ref="AH14:AH34" si="8">IF(ISBLANK(AG14),"-",AG14-AG13)</f>
        <v>509</v>
      </c>
      <c r="AI14" s="49">
        <f t="shared" si="7"/>
        <v>145.0555713878598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0.35</v>
      </c>
      <c r="AP14" s="123">
        <v>7904257</v>
      </c>
      <c r="AQ14" s="123">
        <f>AP14-AP13</f>
        <v>1005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23</v>
      </c>
      <c r="E15" s="40">
        <f t="shared" si="0"/>
        <v>16.197183098591552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103</v>
      </c>
      <c r="P15" s="119">
        <v>102</v>
      </c>
      <c r="Q15" s="119">
        <v>28623531</v>
      </c>
      <c r="R15" s="45">
        <f t="shared" si="3"/>
        <v>3921</v>
      </c>
      <c r="S15" s="46">
        <f t="shared" si="4"/>
        <v>94.103999999999999</v>
      </c>
      <c r="T15" s="46">
        <f t="shared" si="5"/>
        <v>3.9209999999999998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993</v>
      </c>
      <c r="AA15" s="123">
        <v>0</v>
      </c>
      <c r="AB15" s="123">
        <v>987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35380060</v>
      </c>
      <c r="AH15" s="48">
        <f t="shared" si="8"/>
        <v>528</v>
      </c>
      <c r="AI15" s="49">
        <f t="shared" si="7"/>
        <v>134.65952563121652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0.35</v>
      </c>
      <c r="AP15" s="123">
        <v>7904349</v>
      </c>
      <c r="AQ15" s="123">
        <f>AP15-AP14</f>
        <v>92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17</v>
      </c>
      <c r="E16" s="40">
        <f t="shared" si="0"/>
        <v>11.971830985915494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120</v>
      </c>
      <c r="P16" s="119">
        <v>116</v>
      </c>
      <c r="Q16" s="119">
        <v>28628137</v>
      </c>
      <c r="R16" s="45">
        <f t="shared" si="3"/>
        <v>4606</v>
      </c>
      <c r="S16" s="46">
        <f t="shared" si="4"/>
        <v>110.544</v>
      </c>
      <c r="T16" s="46">
        <f t="shared" si="5"/>
        <v>4.6059999999999999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1094</v>
      </c>
      <c r="AA16" s="123">
        <v>0</v>
      </c>
      <c r="AB16" s="123">
        <v>1109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35380716</v>
      </c>
      <c r="AH16" s="48">
        <f t="shared" si="8"/>
        <v>656</v>
      </c>
      <c r="AI16" s="49">
        <f t="shared" si="7"/>
        <v>142.42292661745549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7904257</v>
      </c>
      <c r="AQ16" s="123">
        <f t="shared" ref="AQ16:AQ34" si="10">AP16-AP15</f>
        <v>-92</v>
      </c>
      <c r="AR16" s="52">
        <v>1.04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10</v>
      </c>
      <c r="E17" s="40">
        <f t="shared" si="0"/>
        <v>7.042253521126761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133</v>
      </c>
      <c r="P17" s="119">
        <v>142</v>
      </c>
      <c r="Q17" s="119">
        <v>28634161</v>
      </c>
      <c r="R17" s="45">
        <f t="shared" si="3"/>
        <v>6024</v>
      </c>
      <c r="S17" s="46">
        <f t="shared" si="4"/>
        <v>144.57599999999999</v>
      </c>
      <c r="T17" s="46">
        <f t="shared" si="5"/>
        <v>6.024</v>
      </c>
      <c r="U17" s="120">
        <v>9</v>
      </c>
      <c r="V17" s="120">
        <f t="shared" si="6"/>
        <v>9</v>
      </c>
      <c r="W17" s="121" t="s">
        <v>135</v>
      </c>
      <c r="X17" s="123">
        <v>0</v>
      </c>
      <c r="Y17" s="123">
        <v>1061</v>
      </c>
      <c r="Z17" s="123">
        <v>1195</v>
      </c>
      <c r="AA17" s="123">
        <v>1185</v>
      </c>
      <c r="AB17" s="123">
        <v>1198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35382024</v>
      </c>
      <c r="AH17" s="48">
        <f t="shared" si="8"/>
        <v>1308</v>
      </c>
      <c r="AI17" s="49">
        <f t="shared" si="7"/>
        <v>217.13147410358565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7904257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136</v>
      </c>
      <c r="P18" s="119">
        <v>149</v>
      </c>
      <c r="Q18" s="119">
        <v>28640260</v>
      </c>
      <c r="R18" s="45">
        <f t="shared" si="3"/>
        <v>6099</v>
      </c>
      <c r="S18" s="46">
        <f t="shared" si="4"/>
        <v>146.376</v>
      </c>
      <c r="T18" s="46">
        <f t="shared" si="5"/>
        <v>6.0990000000000002</v>
      </c>
      <c r="U18" s="120">
        <v>8.5</v>
      </c>
      <c r="V18" s="120">
        <f t="shared" si="6"/>
        <v>8.5</v>
      </c>
      <c r="W18" s="121" t="s">
        <v>135</v>
      </c>
      <c r="X18" s="123">
        <v>0</v>
      </c>
      <c r="Y18" s="123">
        <v>1053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35383364</v>
      </c>
      <c r="AH18" s="48">
        <f t="shared" si="8"/>
        <v>1340</v>
      </c>
      <c r="AI18" s="49">
        <f t="shared" si="7"/>
        <v>219.70814887686504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7904257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135</v>
      </c>
      <c r="P19" s="119">
        <v>144</v>
      </c>
      <c r="Q19" s="119">
        <v>28646434</v>
      </c>
      <c r="R19" s="45">
        <f t="shared" si="3"/>
        <v>6174</v>
      </c>
      <c r="S19" s="46">
        <f t="shared" si="4"/>
        <v>148.17599999999999</v>
      </c>
      <c r="T19" s="46">
        <f t="shared" si="5"/>
        <v>6.1740000000000004</v>
      </c>
      <c r="U19" s="120">
        <v>7.9</v>
      </c>
      <c r="V19" s="120">
        <f t="shared" si="6"/>
        <v>7.9</v>
      </c>
      <c r="W19" s="121" t="s">
        <v>135</v>
      </c>
      <c r="X19" s="123">
        <v>0</v>
      </c>
      <c r="Y19" s="123">
        <v>1084</v>
      </c>
      <c r="Z19" s="123">
        <v>1195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35384740</v>
      </c>
      <c r="AH19" s="48">
        <f t="shared" si="8"/>
        <v>1376</v>
      </c>
      <c r="AI19" s="49">
        <f t="shared" si="7"/>
        <v>222.87010042112081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7904257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139</v>
      </c>
      <c r="P20" s="119">
        <v>149</v>
      </c>
      <c r="Q20" s="119">
        <v>28652643</v>
      </c>
      <c r="R20" s="45">
        <f t="shared" si="3"/>
        <v>6209</v>
      </c>
      <c r="S20" s="46">
        <f t="shared" si="4"/>
        <v>149.01599999999999</v>
      </c>
      <c r="T20" s="46">
        <f t="shared" si="5"/>
        <v>6.2089999999999996</v>
      </c>
      <c r="U20" s="120">
        <v>7.1</v>
      </c>
      <c r="V20" s="120">
        <f t="shared" si="6"/>
        <v>7.1</v>
      </c>
      <c r="W20" s="121" t="s">
        <v>135</v>
      </c>
      <c r="X20" s="123">
        <v>0</v>
      </c>
      <c r="Y20" s="123">
        <v>1105</v>
      </c>
      <c r="Z20" s="123">
        <v>1195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35386142</v>
      </c>
      <c r="AH20" s="48">
        <f>IF(ISBLANK(AG20),"-",AG20-AG19)</f>
        <v>1402</v>
      </c>
      <c r="AI20" s="49">
        <f t="shared" si="7"/>
        <v>225.80125624094057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7904257</v>
      </c>
      <c r="AQ20" s="123">
        <f t="shared" si="10"/>
        <v>0</v>
      </c>
      <c r="AR20" s="52">
        <v>1.0900000000000001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141</v>
      </c>
      <c r="P21" s="119">
        <v>145</v>
      </c>
      <c r="Q21" s="119">
        <v>28658827</v>
      </c>
      <c r="R21" s="45">
        <f>Q21-Q20</f>
        <v>6184</v>
      </c>
      <c r="S21" s="46">
        <f t="shared" si="4"/>
        <v>148.416</v>
      </c>
      <c r="T21" s="46">
        <f t="shared" si="5"/>
        <v>6.1840000000000002</v>
      </c>
      <c r="U21" s="120">
        <v>6.4</v>
      </c>
      <c r="V21" s="120">
        <f t="shared" si="6"/>
        <v>6.4</v>
      </c>
      <c r="W21" s="121" t="s">
        <v>135</v>
      </c>
      <c r="X21" s="123">
        <v>0</v>
      </c>
      <c r="Y21" s="123">
        <v>1038</v>
      </c>
      <c r="Z21" s="123">
        <v>1195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35387518</v>
      </c>
      <c r="AH21" s="48">
        <f t="shared" si="8"/>
        <v>1376</v>
      </c>
      <c r="AI21" s="49">
        <f t="shared" si="7"/>
        <v>222.509702457956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7904257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137</v>
      </c>
      <c r="P22" s="119">
        <v>140</v>
      </c>
      <c r="Q22" s="119">
        <v>28664835</v>
      </c>
      <c r="R22" s="45">
        <f t="shared" si="3"/>
        <v>6008</v>
      </c>
      <c r="S22" s="46">
        <f t="shared" si="4"/>
        <v>144.19200000000001</v>
      </c>
      <c r="T22" s="46">
        <f t="shared" si="5"/>
        <v>6.008</v>
      </c>
      <c r="U22" s="120">
        <v>6.1</v>
      </c>
      <c r="V22" s="120">
        <f t="shared" si="6"/>
        <v>6.1</v>
      </c>
      <c r="W22" s="121" t="s">
        <v>135</v>
      </c>
      <c r="X22" s="123">
        <v>0</v>
      </c>
      <c r="Y22" s="123">
        <v>1017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35388864</v>
      </c>
      <c r="AH22" s="48">
        <f t="shared" si="8"/>
        <v>1346</v>
      </c>
      <c r="AI22" s="49">
        <f t="shared" si="7"/>
        <v>224.03462050599202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7904257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134</v>
      </c>
      <c r="P23" s="119">
        <v>138</v>
      </c>
      <c r="Q23" s="119">
        <v>28670678</v>
      </c>
      <c r="R23" s="45">
        <f t="shared" si="3"/>
        <v>5843</v>
      </c>
      <c r="S23" s="46">
        <f t="shared" si="4"/>
        <v>140.232</v>
      </c>
      <c r="T23" s="46">
        <f t="shared" si="5"/>
        <v>5.843</v>
      </c>
      <c r="U23" s="120">
        <v>5.7</v>
      </c>
      <c r="V23" s="120">
        <f t="shared" si="6"/>
        <v>5.7</v>
      </c>
      <c r="W23" s="121" t="s">
        <v>135</v>
      </c>
      <c r="X23" s="123">
        <v>0</v>
      </c>
      <c r="Y23" s="123">
        <v>999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35390184</v>
      </c>
      <c r="AH23" s="48">
        <f t="shared" si="8"/>
        <v>1320</v>
      </c>
      <c r="AI23" s="49">
        <f t="shared" si="7"/>
        <v>225.91134691083349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7904257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137</v>
      </c>
      <c r="P24" s="119">
        <v>137</v>
      </c>
      <c r="Q24" s="119">
        <v>28676419</v>
      </c>
      <c r="R24" s="45">
        <f t="shared" si="3"/>
        <v>5741</v>
      </c>
      <c r="S24" s="46">
        <f t="shared" si="4"/>
        <v>137.78399999999999</v>
      </c>
      <c r="T24" s="46">
        <f t="shared" si="5"/>
        <v>5.7409999999999997</v>
      </c>
      <c r="U24" s="120">
        <v>5.6</v>
      </c>
      <c r="V24" s="120">
        <f t="shared" si="6"/>
        <v>5.6</v>
      </c>
      <c r="W24" s="121" t="s">
        <v>135</v>
      </c>
      <c r="X24" s="123">
        <v>0</v>
      </c>
      <c r="Y24" s="123">
        <v>999</v>
      </c>
      <c r="Z24" s="123">
        <v>1195</v>
      </c>
      <c r="AA24" s="123">
        <v>1185</v>
      </c>
      <c r="AB24" s="123">
        <v>1198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35391494</v>
      </c>
      <c r="AH24" s="48">
        <f t="shared" si="8"/>
        <v>1310</v>
      </c>
      <c r="AI24" s="49">
        <f t="shared" si="7"/>
        <v>228.18324333739767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7904257</v>
      </c>
      <c r="AQ24" s="123">
        <f t="shared" si="10"/>
        <v>0</v>
      </c>
      <c r="AR24" s="52">
        <v>0.92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9</v>
      </c>
      <c r="E25" s="40">
        <f t="shared" si="0"/>
        <v>6.3380281690140849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132</v>
      </c>
      <c r="P25" s="119">
        <v>134</v>
      </c>
      <c r="Q25" s="119">
        <v>28682114</v>
      </c>
      <c r="R25" s="45">
        <f t="shared" si="3"/>
        <v>5695</v>
      </c>
      <c r="S25" s="46">
        <f t="shared" si="4"/>
        <v>136.68</v>
      </c>
      <c r="T25" s="46">
        <f t="shared" si="5"/>
        <v>5.6950000000000003</v>
      </c>
      <c r="U25" s="120">
        <v>5.5</v>
      </c>
      <c r="V25" s="120">
        <f t="shared" si="6"/>
        <v>5.5</v>
      </c>
      <c r="W25" s="121" t="s">
        <v>135</v>
      </c>
      <c r="X25" s="123">
        <v>0</v>
      </c>
      <c r="Y25" s="123">
        <v>905</v>
      </c>
      <c r="Z25" s="123">
        <v>1195</v>
      </c>
      <c r="AA25" s="123">
        <v>1185</v>
      </c>
      <c r="AB25" s="123">
        <v>1198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35392796</v>
      </c>
      <c r="AH25" s="48">
        <f t="shared" si="8"/>
        <v>1302</v>
      </c>
      <c r="AI25" s="49">
        <f t="shared" si="7"/>
        <v>228.62159789288847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7904257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8</v>
      </c>
      <c r="E26" s="40">
        <f t="shared" si="0"/>
        <v>5.6338028169014089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130</v>
      </c>
      <c r="P26" s="119">
        <v>133</v>
      </c>
      <c r="Q26" s="119">
        <v>28687400</v>
      </c>
      <c r="R26" s="45">
        <f t="shared" si="3"/>
        <v>5286</v>
      </c>
      <c r="S26" s="46">
        <f t="shared" si="4"/>
        <v>126.864</v>
      </c>
      <c r="T26" s="46">
        <f t="shared" si="5"/>
        <v>5.2859999999999996</v>
      </c>
      <c r="U26" s="120">
        <v>5.4</v>
      </c>
      <c r="V26" s="120">
        <f t="shared" si="6"/>
        <v>5.4</v>
      </c>
      <c r="W26" s="121" t="s">
        <v>135</v>
      </c>
      <c r="X26" s="123">
        <v>0</v>
      </c>
      <c r="Y26" s="123">
        <v>1000</v>
      </c>
      <c r="Z26" s="123">
        <v>1155</v>
      </c>
      <c r="AA26" s="123">
        <v>1185</v>
      </c>
      <c r="AB26" s="123">
        <v>1159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35393988</v>
      </c>
      <c r="AH26" s="48">
        <f t="shared" si="8"/>
        <v>1192</v>
      </c>
      <c r="AI26" s="49">
        <f t="shared" si="7"/>
        <v>225.5013242527431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7904257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132</v>
      </c>
      <c r="P27" s="119">
        <v>139</v>
      </c>
      <c r="Q27" s="119">
        <v>28693204</v>
      </c>
      <c r="R27" s="45">
        <f t="shared" si="3"/>
        <v>5804</v>
      </c>
      <c r="S27" s="46">
        <f t="shared" si="4"/>
        <v>139.29599999999999</v>
      </c>
      <c r="T27" s="46">
        <f t="shared" si="5"/>
        <v>5.8040000000000003</v>
      </c>
      <c r="U27" s="120">
        <v>5.0999999999999996</v>
      </c>
      <c r="V27" s="120">
        <f t="shared" si="6"/>
        <v>5.0999999999999996</v>
      </c>
      <c r="W27" s="121" t="s">
        <v>135</v>
      </c>
      <c r="X27" s="123">
        <v>0</v>
      </c>
      <c r="Y27" s="123">
        <v>1050</v>
      </c>
      <c r="Z27" s="123">
        <v>1175</v>
      </c>
      <c r="AA27" s="123">
        <v>1185</v>
      </c>
      <c r="AB27" s="123">
        <v>1179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35395340</v>
      </c>
      <c r="AH27" s="48">
        <f t="shared" si="8"/>
        <v>1352</v>
      </c>
      <c r="AI27" s="49">
        <f t="shared" si="7"/>
        <v>232.94279807029633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7904257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138</v>
      </c>
      <c r="P28" s="119">
        <v>138</v>
      </c>
      <c r="Q28" s="119">
        <v>28698917</v>
      </c>
      <c r="R28" s="45">
        <f t="shared" si="3"/>
        <v>5713</v>
      </c>
      <c r="S28" s="46">
        <f t="shared" si="4"/>
        <v>137.11199999999999</v>
      </c>
      <c r="T28" s="46">
        <f t="shared" si="5"/>
        <v>5.7130000000000001</v>
      </c>
      <c r="U28" s="120">
        <v>5</v>
      </c>
      <c r="V28" s="120">
        <f t="shared" si="6"/>
        <v>5</v>
      </c>
      <c r="W28" s="121" t="s">
        <v>135</v>
      </c>
      <c r="X28" s="123">
        <v>0</v>
      </c>
      <c r="Y28" s="123">
        <v>1012</v>
      </c>
      <c r="Z28" s="123">
        <v>1195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35396636</v>
      </c>
      <c r="AH28" s="48">
        <f t="shared" si="8"/>
        <v>1296</v>
      </c>
      <c r="AI28" s="49">
        <f t="shared" si="7"/>
        <v>226.85104148433396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7904257</v>
      </c>
      <c r="AQ28" s="123">
        <f t="shared" si="10"/>
        <v>0</v>
      </c>
      <c r="AR28" s="52">
        <v>0.92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136</v>
      </c>
      <c r="P29" s="119">
        <v>140</v>
      </c>
      <c r="Q29" s="119">
        <v>28704554</v>
      </c>
      <c r="R29" s="45">
        <f t="shared" si="3"/>
        <v>5637</v>
      </c>
      <c r="S29" s="46">
        <f t="shared" si="4"/>
        <v>135.28800000000001</v>
      </c>
      <c r="T29" s="46">
        <f t="shared" si="5"/>
        <v>5.6369999999999996</v>
      </c>
      <c r="U29" s="120">
        <v>4.9000000000000004</v>
      </c>
      <c r="V29" s="120">
        <f t="shared" si="6"/>
        <v>4.9000000000000004</v>
      </c>
      <c r="W29" s="121" t="s">
        <v>135</v>
      </c>
      <c r="X29" s="123">
        <v>0</v>
      </c>
      <c r="Y29" s="123">
        <v>998</v>
      </c>
      <c r="Z29" s="123">
        <v>1175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35397916</v>
      </c>
      <c r="AH29" s="48">
        <f t="shared" si="8"/>
        <v>1280</v>
      </c>
      <c r="AI29" s="49">
        <f t="shared" si="7"/>
        <v>227.07113712967893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7904257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9</v>
      </c>
      <c r="E30" s="40">
        <f t="shared" si="0"/>
        <v>6.3380281690140849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114</v>
      </c>
      <c r="P30" s="119">
        <v>131</v>
      </c>
      <c r="Q30" s="119">
        <v>28710135</v>
      </c>
      <c r="R30" s="45">
        <f t="shared" si="3"/>
        <v>5581</v>
      </c>
      <c r="S30" s="46">
        <f t="shared" si="4"/>
        <v>133.94399999999999</v>
      </c>
      <c r="T30" s="46">
        <f t="shared" si="5"/>
        <v>5.5810000000000004</v>
      </c>
      <c r="U30" s="120">
        <v>3.6</v>
      </c>
      <c r="V30" s="120">
        <f t="shared" si="6"/>
        <v>3.6</v>
      </c>
      <c r="W30" s="121" t="s">
        <v>136</v>
      </c>
      <c r="X30" s="123">
        <v>0</v>
      </c>
      <c r="Y30" s="123">
        <v>1099</v>
      </c>
      <c r="Z30" s="123">
        <v>1175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35399024</v>
      </c>
      <c r="AH30" s="48">
        <f t="shared" si="8"/>
        <v>1108</v>
      </c>
      <c r="AI30" s="49">
        <f t="shared" si="7"/>
        <v>198.53072925998924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7904257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116</v>
      </c>
      <c r="P31" s="119">
        <v>130</v>
      </c>
      <c r="Q31" s="119">
        <v>28715595</v>
      </c>
      <c r="R31" s="45">
        <f t="shared" si="3"/>
        <v>5460</v>
      </c>
      <c r="S31" s="46">
        <f t="shared" si="4"/>
        <v>131.04</v>
      </c>
      <c r="T31" s="46">
        <f t="shared" si="5"/>
        <v>5.46</v>
      </c>
      <c r="U31" s="120">
        <v>3</v>
      </c>
      <c r="V31" s="120">
        <f t="shared" si="6"/>
        <v>3</v>
      </c>
      <c r="W31" s="121" t="s">
        <v>136</v>
      </c>
      <c r="X31" s="123">
        <v>0</v>
      </c>
      <c r="Y31" s="123">
        <v>1056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35400116</v>
      </c>
      <c r="AH31" s="48">
        <f t="shared" si="8"/>
        <v>1092</v>
      </c>
      <c r="AI31" s="49">
        <f t="shared" si="7"/>
        <v>200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7904257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12</v>
      </c>
      <c r="E32" s="40">
        <f t="shared" si="0"/>
        <v>8.4507042253521139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118</v>
      </c>
      <c r="P32" s="119">
        <v>118</v>
      </c>
      <c r="Q32" s="119">
        <v>28720597</v>
      </c>
      <c r="R32" s="45">
        <f t="shared" si="3"/>
        <v>5002</v>
      </c>
      <c r="S32" s="46">
        <f t="shared" si="4"/>
        <v>120.048</v>
      </c>
      <c r="T32" s="46">
        <f t="shared" si="5"/>
        <v>5.0019999999999998</v>
      </c>
      <c r="U32" s="120">
        <v>2.7</v>
      </c>
      <c r="V32" s="120">
        <f t="shared" si="6"/>
        <v>2.7</v>
      </c>
      <c r="W32" s="121" t="s">
        <v>136</v>
      </c>
      <c r="X32" s="123">
        <v>0</v>
      </c>
      <c r="Y32" s="123">
        <v>999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35401116</v>
      </c>
      <c r="AH32" s="48">
        <f t="shared" si="8"/>
        <v>1000</v>
      </c>
      <c r="AI32" s="49">
        <f t="shared" si="7"/>
        <v>199.92003198720514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7904257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10</v>
      </c>
      <c r="E33" s="40">
        <f t="shared" si="0"/>
        <v>7.042253521126761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117</v>
      </c>
      <c r="P33" s="119">
        <v>100</v>
      </c>
      <c r="Q33" s="119">
        <v>28724956</v>
      </c>
      <c r="R33" s="45">
        <f t="shared" si="3"/>
        <v>4359</v>
      </c>
      <c r="S33" s="46">
        <f t="shared" si="4"/>
        <v>104.616</v>
      </c>
      <c r="T33" s="46">
        <f t="shared" si="5"/>
        <v>4.359</v>
      </c>
      <c r="U33" s="120">
        <v>3.1</v>
      </c>
      <c r="V33" s="120">
        <f t="shared" si="6"/>
        <v>3.1</v>
      </c>
      <c r="W33" s="121" t="s">
        <v>127</v>
      </c>
      <c r="X33" s="123">
        <v>0</v>
      </c>
      <c r="Y33" s="123">
        <v>0</v>
      </c>
      <c r="Z33" s="123">
        <v>1076</v>
      </c>
      <c r="AA33" s="123">
        <v>0</v>
      </c>
      <c r="AB33" s="123">
        <v>1109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35401852</v>
      </c>
      <c r="AH33" s="48">
        <f t="shared" si="8"/>
        <v>736</v>
      </c>
      <c r="AI33" s="49">
        <f t="shared" si="7"/>
        <v>168.84606561137875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7904874</v>
      </c>
      <c r="AQ33" s="123">
        <f t="shared" si="10"/>
        <v>617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13</v>
      </c>
      <c r="E34" s="40">
        <f t="shared" si="0"/>
        <v>9.1549295774647899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109</v>
      </c>
      <c r="P34" s="119">
        <v>97</v>
      </c>
      <c r="Q34" s="119">
        <v>28729049</v>
      </c>
      <c r="R34" s="45">
        <f t="shared" si="3"/>
        <v>4093</v>
      </c>
      <c r="S34" s="46">
        <f t="shared" si="4"/>
        <v>98.231999999999999</v>
      </c>
      <c r="T34" s="46">
        <f t="shared" si="5"/>
        <v>4.093</v>
      </c>
      <c r="U34" s="120">
        <v>3.7</v>
      </c>
      <c r="V34" s="120">
        <f t="shared" si="6"/>
        <v>3.7</v>
      </c>
      <c r="W34" s="121" t="s">
        <v>127</v>
      </c>
      <c r="X34" s="123">
        <v>0</v>
      </c>
      <c r="Y34" s="123">
        <v>0</v>
      </c>
      <c r="Z34" s="123">
        <v>1053</v>
      </c>
      <c r="AA34" s="123">
        <v>0</v>
      </c>
      <c r="AB34" s="123">
        <v>1059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35402524</v>
      </c>
      <c r="AH34" s="48">
        <f t="shared" si="8"/>
        <v>672</v>
      </c>
      <c r="AI34" s="49">
        <f t="shared" si="7"/>
        <v>164.18275103835816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7905466</v>
      </c>
      <c r="AQ34" s="123">
        <f t="shared" si="10"/>
        <v>592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124.5</v>
      </c>
      <c r="Q35" s="63">
        <f>Q34-Q10</f>
        <v>124112</v>
      </c>
      <c r="R35" s="64">
        <f>SUM(R11:R34)</f>
        <v>124112</v>
      </c>
      <c r="S35" s="124">
        <f>AVERAGE(S11:S34)</f>
        <v>124.11200000000001</v>
      </c>
      <c r="T35" s="124">
        <f>SUM(T11:T34)</f>
        <v>124.11199999999998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25275</v>
      </c>
      <c r="AH35" s="66">
        <f>SUM(AH11:AH34)</f>
        <v>25275</v>
      </c>
      <c r="AI35" s="67">
        <f>$AH$35/$T35</f>
        <v>203.64670620085087</v>
      </c>
      <c r="AJ35" s="93"/>
      <c r="AK35" s="94"/>
      <c r="AL35" s="94"/>
      <c r="AM35" s="94"/>
      <c r="AN35" s="95"/>
      <c r="AO35" s="68"/>
      <c r="AP35" s="69">
        <f>AP34-AP10</f>
        <v>5092</v>
      </c>
      <c r="AQ35" s="70">
        <f>SUM(AQ11:AQ34)</f>
        <v>5092</v>
      </c>
      <c r="AR35" s="71">
        <f>AVERAGE(AR11:AR34)</f>
        <v>0.98999999999999988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248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249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250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251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253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16" t="s">
        <v>252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254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2"/>
      <c r="D51" s="110"/>
      <c r="E51" s="88"/>
      <c r="F51" s="110"/>
      <c r="G51" s="110"/>
      <c r="H51" s="110"/>
      <c r="I51" s="110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151</v>
      </c>
      <c r="C52" s="110"/>
      <c r="D52" s="110"/>
      <c r="E52" s="110"/>
      <c r="F52" s="110"/>
      <c r="G52" s="110"/>
      <c r="H52" s="110"/>
      <c r="I52" s="125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2" t="s">
        <v>152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241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156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5" t="s">
        <v>154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9" t="s">
        <v>242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4"/>
      <c r="U60" s="114"/>
      <c r="V60" s="114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6"/>
      <c r="D61" s="110"/>
      <c r="E61" s="88"/>
      <c r="F61" s="110"/>
      <c r="G61" s="110"/>
      <c r="H61" s="110"/>
      <c r="I61" s="110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78"/>
      <c r="V62" s="78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2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110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09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8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88"/>
      <c r="E70" s="110"/>
      <c r="F70" s="110"/>
      <c r="G70" s="110"/>
      <c r="H70" s="110"/>
      <c r="I70" s="88"/>
      <c r="J70" s="111"/>
      <c r="K70" s="111"/>
      <c r="L70" s="111"/>
      <c r="M70" s="111"/>
      <c r="N70" s="111"/>
      <c r="O70" s="111"/>
      <c r="P70" s="111"/>
      <c r="Q70" s="111"/>
      <c r="R70" s="111"/>
      <c r="S70" s="86"/>
      <c r="T70" s="86"/>
      <c r="U70" s="86"/>
      <c r="V70" s="86"/>
      <c r="W70" s="86"/>
      <c r="X70" s="86"/>
      <c r="Y70" s="86"/>
      <c r="Z70" s="79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105"/>
      <c r="AW70" s="101"/>
      <c r="AX70" s="101"/>
      <c r="AY70" s="101"/>
    </row>
    <row r="71" spans="1:51" x14ac:dyDescent="0.25">
      <c r="B71" s="89"/>
      <c r="C71" s="116"/>
      <c r="D71" s="88"/>
      <c r="E71" s="110"/>
      <c r="F71" s="110"/>
      <c r="G71" s="110"/>
      <c r="H71" s="110"/>
      <c r="I71" s="88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79"/>
      <c r="X71" s="79"/>
      <c r="Y71" s="79"/>
      <c r="Z71" s="106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105"/>
      <c r="AW71" s="101"/>
      <c r="AX71" s="101"/>
      <c r="AY71" s="101"/>
    </row>
    <row r="72" spans="1:51" x14ac:dyDescent="0.25">
      <c r="B72" s="89"/>
      <c r="C72" s="116"/>
      <c r="D72" s="110"/>
      <c r="E72" s="88"/>
      <c r="F72" s="110"/>
      <c r="G72" s="110"/>
      <c r="H72" s="110"/>
      <c r="I72" s="110"/>
      <c r="J72" s="86"/>
      <c r="K72" s="86"/>
      <c r="L72" s="86"/>
      <c r="M72" s="86"/>
      <c r="N72" s="86"/>
      <c r="O72" s="86"/>
      <c r="P72" s="86"/>
      <c r="Q72" s="86"/>
      <c r="R72" s="86"/>
      <c r="S72" s="111"/>
      <c r="T72" s="114"/>
      <c r="U72" s="78"/>
      <c r="V72" s="78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1:51" x14ac:dyDescent="0.25">
      <c r="B73" s="89"/>
      <c r="C73" s="112"/>
      <c r="D73" s="110"/>
      <c r="E73" s="88"/>
      <c r="F73" s="88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110"/>
      <c r="F74" s="88"/>
      <c r="G74" s="88"/>
      <c r="H74" s="88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126"/>
      <c r="C75" s="86"/>
      <c r="D75" s="110"/>
      <c r="E75" s="110"/>
      <c r="F75" s="110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116"/>
      <c r="D76" s="86"/>
      <c r="E76" s="110"/>
      <c r="F76" s="110"/>
      <c r="G76" s="110"/>
      <c r="H76" s="110"/>
      <c r="I76" s="86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9"/>
      <c r="C77" s="132"/>
      <c r="D77" s="79"/>
      <c r="E77" s="127"/>
      <c r="F77" s="127"/>
      <c r="G77" s="127"/>
      <c r="H77" s="127"/>
      <c r="I77" s="79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33"/>
      <c r="U77" s="134"/>
      <c r="V77" s="134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U77" s="101"/>
      <c r="AV77" s="105"/>
      <c r="AW77" s="101"/>
      <c r="AX77" s="101"/>
      <c r="AY77" s="131"/>
    </row>
    <row r="78" spans="1:51" s="131" customFormat="1" x14ac:dyDescent="0.25">
      <c r="B78" s="129"/>
      <c r="C78" s="135"/>
      <c r="D78" s="127"/>
      <c r="E78" s="79"/>
      <c r="F78" s="127"/>
      <c r="G78" s="127"/>
      <c r="H78" s="127"/>
      <c r="I78" s="127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T78" s="19"/>
      <c r="AV78" s="105"/>
      <c r="AY78" s="101"/>
    </row>
    <row r="79" spans="1:51" x14ac:dyDescent="0.25">
      <c r="A79" s="106"/>
      <c r="B79" s="129"/>
      <c r="C79" s="130"/>
      <c r="D79" s="127"/>
      <c r="E79" s="79"/>
      <c r="F79" s="79"/>
      <c r="G79" s="127"/>
      <c r="H79" s="127"/>
      <c r="I79" s="107"/>
      <c r="J79" s="107"/>
      <c r="K79" s="107"/>
      <c r="L79" s="107"/>
      <c r="M79" s="107"/>
      <c r="N79" s="107"/>
      <c r="O79" s="108"/>
      <c r="P79" s="103"/>
      <c r="R79" s="105"/>
      <c r="AS79" s="101"/>
      <c r="AT79" s="101"/>
      <c r="AU79" s="101"/>
      <c r="AV79" s="101"/>
      <c r="AW79" s="101"/>
      <c r="AX79" s="101"/>
      <c r="AY79" s="101"/>
    </row>
    <row r="80" spans="1:51" x14ac:dyDescent="0.25">
      <c r="A80" s="106"/>
      <c r="B80" s="129"/>
      <c r="C80" s="131"/>
      <c r="D80" s="131"/>
      <c r="E80" s="131"/>
      <c r="F80" s="131"/>
      <c r="G80" s="79"/>
      <c r="H80" s="79"/>
      <c r="I80" s="107"/>
      <c r="J80" s="107"/>
      <c r="K80" s="107"/>
      <c r="L80" s="107"/>
      <c r="M80" s="107"/>
      <c r="N80" s="107"/>
      <c r="O80" s="108"/>
      <c r="P80" s="103"/>
      <c r="R80" s="103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7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131"/>
      <c r="H82" s="131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12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79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I86" s="107"/>
      <c r="J86" s="107"/>
      <c r="K86" s="107"/>
      <c r="L86" s="107"/>
      <c r="M86" s="107"/>
      <c r="N86" s="107"/>
      <c r="O86" s="108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Q97" s="103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1"/>
      <c r="P98" s="103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R107" s="103"/>
      <c r="S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T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03"/>
      <c r="Q111" s="103"/>
      <c r="R111" s="103"/>
      <c r="S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T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U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T114" s="103"/>
      <c r="U114" s="103"/>
      <c r="AS114" s="101"/>
      <c r="AT114" s="101"/>
      <c r="AU114" s="101"/>
      <c r="AV114" s="101"/>
      <c r="AW114" s="101"/>
      <c r="AX114" s="101"/>
    </row>
    <row r="125" spans="15:51" x14ac:dyDescent="0.25">
      <c r="AY125" s="101"/>
    </row>
    <row r="126" spans="15:51" x14ac:dyDescent="0.25">
      <c r="AS126" s="101"/>
      <c r="AT126" s="101"/>
      <c r="AU126" s="101"/>
      <c r="AV126" s="101"/>
      <c r="AW126" s="101"/>
      <c r="AX126" s="101"/>
    </row>
  </sheetData>
  <protectedRanges>
    <protectedRange sqref="N70:R70 B83 S72:T78 B75:B80 S68:T69 N73:R78 T60:T67 T47:T54" name="Range2_12_5_1_1"/>
    <protectedRange sqref="N10 L10 L6 D6 D8 AD8 AF8 O8:U8 AJ8:AR8 AF10 AR11:AR34 L24:N31 N12:N23 N34:P34 E11:E34 G11:G34 X11:AA11 X12:Y16 AA12:AA16 AC11:AF34 N11:Q11 N32:N33 R11:V34 O12:Q33 Z12:Z32 AB11:AB33" name="Range1_16_3_1_1"/>
    <protectedRange sqref="I75 J73:M78 J70:M70 I7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9:H79 F78 E77" name="Range2_2_2_9_2_1_1"/>
    <protectedRange sqref="D75 D78:D79" name="Range2_1_1_1_1_1_9_2_1_1"/>
    <protectedRange sqref="AG11:AG34" name="Range1_18_1_1_1"/>
    <protectedRange sqref="C76 C78" name="Range2_4_1_1_1"/>
    <protectedRange sqref="AS16:AS34" name="Range1_1_1_1"/>
    <protectedRange sqref="P3:U5" name="Range1_16_1_1_1_1"/>
    <protectedRange sqref="C79 C77 C74" name="Range2_1_3_1_1"/>
    <protectedRange sqref="H11:H34" name="Range1_1_1_1_1_1_1"/>
    <protectedRange sqref="B81:B82 J71:R72 D76:D77 I76:I77 Z69:Z70 S70:Y71 AA70:AU71 E78:E79 G80:H81 F79" name="Range2_2_1_10_1_1_1_2"/>
    <protectedRange sqref="C75" name="Range2_2_1_10_2_1_1_1"/>
    <protectedRange sqref="N68:R69 G76:H76 D72 F75 E74" name="Range2_12_1_6_1_1"/>
    <protectedRange sqref="D67:D68 I72:I74 I68:M69 G77:H78 G70:H72 E75:E76 F76:F77 F69:F71 E68:E70" name="Range2_2_12_1_7_1_1"/>
    <protectedRange sqref="D73:D74" name="Range2_1_1_1_1_11_1_2_1_1"/>
    <protectedRange sqref="E71 G73:H73 F72" name="Range2_2_2_9_1_1_1_1"/>
    <protectedRange sqref="D69" name="Range2_1_1_1_1_1_9_1_1_1_1"/>
    <protectedRange sqref="C73 C68" name="Range2_1_1_2_1_1"/>
    <protectedRange sqref="C72" name="Range2_1_2_2_1_1"/>
    <protectedRange sqref="C71" name="Range2_3_2_1_1"/>
    <protectedRange sqref="F67:F68 E67 G69:H69" name="Range2_2_12_1_1_1_1_1"/>
    <protectedRange sqref="C67" name="Range2_1_4_2_1_1_1"/>
    <protectedRange sqref="C69:C70" name="Range2_5_1_1_1"/>
    <protectedRange sqref="E72:E73 F73:F74 G74:H75 I70:I71" name="Range2_2_1_1_1_1"/>
    <protectedRange sqref="D70:D71" name="Range2_1_1_1_1_1_1_1_1"/>
    <protectedRange sqref="AS11:AS15" name="Range1_4_1_1_1_1"/>
    <protectedRange sqref="J11:J15 J26:J34" name="Range1_1_2_1_10_1_1_1_1"/>
    <protectedRange sqref="R85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8:T59" name="Range2_12_5_1_1_3"/>
    <protectedRange sqref="T56:T57" name="Range2_12_5_1_1_2_2"/>
    <protectedRange sqref="T55" name="Range2_12_5_1_1_2_1_1"/>
    <protectedRange sqref="S55" name="Range2_12_4_1_1_1_4_2_2_1_1"/>
    <protectedRange sqref="B72:B74" name="Range2_12_5_1_1_2"/>
    <protectedRange sqref="B71" name="Range2_12_5_1_1_2_1_4_1_1_1_2_1_1_1_1_1_1_1"/>
    <protectedRange sqref="F66 G68:H68" name="Range2_2_12_1_1_1_1_1_1"/>
    <protectedRange sqref="D66:E66" name="Range2_2_12_1_7_1_1_2_1"/>
    <protectedRange sqref="C66" name="Range2_1_1_2_1_1_1"/>
    <protectedRange sqref="B69:B70" name="Range2_12_5_1_1_2_1"/>
    <protectedRange sqref="B68" name="Range2_12_5_1_1_2_1_2_1"/>
    <protectedRange sqref="B67" name="Range2_12_5_1_1_2_1_2_2"/>
    <protectedRange sqref="S64:S67" name="Range2_12_5_1_1_5"/>
    <protectedRange sqref="N64:R67" name="Range2_12_1_6_1_1_1"/>
    <protectedRange sqref="J64:M67" name="Range2_2_12_1_7_1_1_2"/>
    <protectedRange sqref="S61:S63" name="Range2_12_2_1_1_1_2_1_1_1"/>
    <protectedRange sqref="Q62:R63" name="Range2_12_1_4_1_1_1_1_1_1_1_1_1_1_1_1_1_1_1"/>
    <protectedRange sqref="N62:P63" name="Range2_12_1_2_1_1_1_1_1_1_1_1_1_1_1_1_1_1_1_1"/>
    <protectedRange sqref="J62:M63" name="Range2_2_12_1_4_1_1_1_1_1_1_1_1_1_1_1_1_1_1_1_1"/>
    <protectedRange sqref="Q61:R61" name="Range2_12_1_6_1_1_1_2_3_1_1_3_1_1_1_1_1_1_1"/>
    <protectedRange sqref="N61:P61" name="Range2_12_1_2_3_1_1_1_2_3_1_1_3_1_1_1_1_1_1_1"/>
    <protectedRange sqref="J61:M61" name="Range2_2_12_1_4_3_1_1_1_3_3_1_1_3_1_1_1_1_1_1_1"/>
    <protectedRange sqref="S59:S60" name="Range2_12_4_1_1_1_4_2_2_2_1"/>
    <protectedRange sqref="Q59:R60" name="Range2_12_1_6_1_1_1_2_3_2_1_1_3_2"/>
    <protectedRange sqref="N60:P60 P59" name="Range2_12_1_2_3_1_1_1_2_3_2_1_1_3_2"/>
    <protectedRange sqref="L60:M60" name="Range2_2_12_1_4_3_1_1_1_3_3_2_1_1_3_2"/>
    <protectedRange sqref="I61:I67" name="Range2_2_12_1_7_1_1_2_2_1_1"/>
    <protectedRange sqref="G67:H67" name="Range2_2_12_1_3_1_2_1_1_1_2_1_1_1_1_1_1_2_1_1_1_1_1_1_1_1_1"/>
    <protectedRange sqref="F65 G64:H66" name="Range2_2_12_1_3_3_1_1_1_2_1_1_1_1_1_1_1_1_1_1_1_1_1_1_1_1"/>
    <protectedRange sqref="G61:H61" name="Range2_2_12_1_3_1_2_1_1_1_2_1_1_1_1_1_1_2_1_1_1_1_1_2_1"/>
    <protectedRange sqref="F61:F64" name="Range2_2_12_1_3_1_2_1_1_1_3_1_1_1_1_1_3_1_1_1_1_1_1_1_1_1"/>
    <protectedRange sqref="G62:H63" name="Range2_2_12_1_3_1_2_1_1_1_1_2_1_1_1_1_1_1_1_1_1_1_1"/>
    <protectedRange sqref="D61:E62" name="Range2_2_12_1_3_1_2_1_1_1_3_1_1_1_1_1_1_1_2_1_1_1_1_1_1_1"/>
    <protectedRange sqref="B65" name="Range2_12_5_1_1_2_1_4_1_1_1_2_1_1_1_1_1_1_1_1_1_2_1_1_1_1_1"/>
    <protectedRange sqref="B66" name="Range2_12_5_1_1_2_1_2_2_1_1_1_1_1"/>
    <protectedRange sqref="D65:E65" name="Range2_2_12_1_7_1_1_2_1_1"/>
    <protectedRange sqref="C65" name="Range2_1_1_2_1_1_1_1"/>
    <protectedRange sqref="D64" name="Range2_2_12_1_7_1_1_2_1_1_1_1_1_1"/>
    <protectedRange sqref="E64" name="Range2_2_12_1_1_1_1_1_1_1_1_1_1_1_1"/>
    <protectedRange sqref="C64" name="Range2_1_4_2_1_1_1_1_1_1_1_1_1"/>
    <protectedRange sqref="D63:E63" name="Range2_2_12_1_3_1_2_1_1_1_3_1_1_1_1_1_1_1_2_1_1_1_1_1_1_1_1"/>
    <protectedRange sqref="B64" name="Range2_12_5_1_1_2_1_2_2_1_1_1_1"/>
    <protectedRange sqref="S56:S58" name="Range2_12_5_1_1_5_1"/>
    <protectedRange sqref="P58:R58" name="Range2_12_1_6_1_1_1_1"/>
    <protectedRange sqref="B63" name="Range2_12_5_1_1_2_1_2_2_1_1_1_1_2_1_1_1"/>
    <protectedRange sqref="B62" name="Range2_12_5_1_1_2_1_2_2_1_1_1_1_2_1_1_1_2"/>
    <protectedRange sqref="B61" name="Range2_12_5_1_1_2_1_2_2_1_1_1_1_2_1_1_1_2_1_1"/>
    <protectedRange sqref="B41" name="Range2_12_5_1_1_1_1_1_2"/>
    <protectedRange sqref="S50:S54" name="Range2_12_5_1_1_2_3_1_1"/>
    <protectedRange sqref="N50:R54 P55:R57" name="Range2_12_1_6_1_1_1_1_1"/>
    <protectedRange sqref="J52:M54 L50:M51" name="Range2_2_12_1_7_1_1_2_2_1"/>
    <protectedRange sqref="G52:H54" name="Range2_2_12_1_3_1_2_1_1_1_2_1_1_1_1_1_1_2_1_1_1_1"/>
    <protectedRange sqref="I52:I54" name="Range2_2_12_1_4_3_1_1_1_2_1_2_1_1_3_1_1_1_1_1_1_1_1"/>
    <protectedRange sqref="D52:E54" name="Range2_2_12_1_3_1_2_1_1_1_2_1_1_1_1_3_1_1_1_1_1_1_1"/>
    <protectedRange sqref="F52:F54" name="Range2_2_12_1_3_1_2_1_1_1_3_1_1_1_1_1_3_1_1_1_1_1_1_1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C42:C43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2" name="Range2_12_5_1_1_1_1_1_2_1"/>
    <protectedRange sqref="B43" name="Range2_12_5_1_1_1_2_1_1_1"/>
    <protectedRange sqref="B44" name="Range2_12_5_1_1_1_2_2_1_1"/>
    <protectedRange sqref="B45:B47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0:H50" name="Range2_2_12_1_3_1_1_1_1_1_4_1_1_1_1_2"/>
    <protectedRange sqref="E50:F50" name="Range2_2_12_1_7_1_1_3_1_1_1_1_2"/>
    <protectedRange sqref="I50:K50" name="Range2_2_12_1_4_3_1_1_1_1_2_1_1_1_2"/>
    <protectedRange sqref="D50" name="Range2_2_12_1_3_1_2_1_1_1_2_1_2_1_1_1_2"/>
    <protectedRange sqref="J51:K51" name="Range2_2_12_1_7_1_1_2_2_1_2"/>
    <protectedRange sqref="I51" name="Range2_2_12_1_7_1_1_2_2_1_1_1_1_1"/>
    <protectedRange sqref="G51:H51" name="Range2_2_12_1_3_3_1_1_1_2_1_1_1_1_1_1_1_1_1_1_1_1_1_1_1_1_1_1_1"/>
    <protectedRange sqref="F51" name="Range2_2_12_1_3_1_2_1_1_1_3_1_1_1_1_1_3_1_1_1_1_1_1_1_1_1_1_1"/>
    <protectedRange sqref="D51" name="Range2_2_12_1_7_1_1_2_1_1_1_1_1_1_1_1"/>
    <protectedRange sqref="E51" name="Range2_2_12_1_1_1_1_1_1_1_1_1_1_1_1_1_1"/>
    <protectedRange sqref="C51" name="Range2_1_4_2_1_1_1_1_1_1_1_1_1_1_1"/>
    <protectedRange sqref="W11:W34" name="Range1_16_3_1_1_4_3_3"/>
    <protectedRange sqref="K60" name="Range2_2_12_1_4_3_1_1_1_3_3_2_1_1_3_2_1_1"/>
    <protectedRange sqref="G60:H60" name="Range2_2_12_1_3_1_1_1_1_1_4_1_1_1_1_2_1"/>
    <protectedRange sqref="E60:F60" name="Range2_2_12_1_7_1_1_3_1_1_1_1_2_1"/>
    <protectedRange sqref="I60:J60" name="Range2_2_12_1_4_3_1_1_1_1_2_1_1_1_2_1"/>
    <protectedRange sqref="D60" name="Range2_2_12_1_3_1_2_1_1_1_2_1_2_1_1_1_2_1_1"/>
    <protectedRange sqref="B60" name="Range2_12_5_1_1_2_1_2_2_1_1_1_1_2_1_1_1_2_1_1_1_2_2_2_1_1_1_1_1_1_1"/>
    <protectedRange sqref="B51" name="Range2_12_5_1_1_1_2_1_1_1_1_1_2"/>
    <protectedRange sqref="B50" name="Range2_12_5_1_1_1_2_2_1_1_1_1_1_1_1_1_1_1_1_2_1_1_1_1_1_1"/>
    <protectedRange sqref="N58:O59" name="Range2_12_1_2_3_1_1_1_2_3_2_1_1_3_2_1"/>
    <protectedRange sqref="L58:M59" name="Range2_2_12_1_4_3_1_1_1_3_3_2_1_1_3_2_1"/>
    <protectedRange sqref="N57:O57" name="Range2_12_1_6_1_1_1_1_2"/>
    <protectedRange sqref="L57:M57" name="Range2_2_12_1_7_1_1_2_2_3"/>
    <protectedRange sqref="N55:O56" name="Range2_12_1_6_1_1_1_1_1_1"/>
    <protectedRange sqref="L55:M56" name="Range2_2_12_1_7_1_1_2_2_1_4"/>
    <protectedRange sqref="K55" name="Range2_2_12_1_7_1_1_2_2_1_3_1"/>
    <protectedRange sqref="K58:K59" name="Range2_2_12_1_4_3_1_1_1_3_3_2_1_1_3_2_1_1_1"/>
    <protectedRange sqref="K56:K57" name="Range2_2_12_1_7_1_1_2_2_2_1_1"/>
    <protectedRange sqref="G59:H59" name="Range2_2_12_1_3_1_1_1_1_1_4_1_1_1_1_2_1_2"/>
    <protectedRange sqref="E59:F59" name="Range2_2_12_1_7_1_1_3_1_1_1_1_2_1_2"/>
    <protectedRange sqref="I59:J59" name="Range2_2_12_1_4_3_1_1_1_1_2_1_1_1_2_1_2"/>
    <protectedRange sqref="J55:J56" name="Range2_2_12_1_7_1_1_2_2_3_1_1"/>
    <protectedRange sqref="G55:H56" name="Range2_2_12_1_3_1_2_1_1_1_2_1_1_1_1_1_1_2_1_1_1_2_1_1"/>
    <protectedRange sqref="I55:I56" name="Range2_2_12_1_4_3_1_1_1_2_1_2_1_1_3_1_1_1_1_1_1_1_2_1_1"/>
    <protectedRange sqref="D55:E56" name="Range2_2_12_1_3_1_2_1_1_1_2_1_1_1_1_3_1_1_1_1_1_1_2_1_1"/>
    <protectedRange sqref="F55:F56" name="Range2_2_12_1_3_1_2_1_1_1_3_1_1_1_1_1_3_1_1_1_1_1_1_2_1_1"/>
    <protectedRange sqref="G57:H58" name="Range2_2_12_1_3_1_1_1_1_1_4_1_1_1_1_2_1_1_1"/>
    <protectedRange sqref="E57:F58" name="Range2_2_12_1_7_1_1_3_1_1_1_1_2_1_1_1"/>
    <protectedRange sqref="I57:J58" name="Range2_2_12_1_4_3_1_1_1_1_2_1_1_1_2_1_1_1"/>
    <protectedRange sqref="D57:D58" name="Range2_2_12_1_3_1_2_1_1_1_2_1_2_1_1_1_2_1_2"/>
    <protectedRange sqref="B58" name="Range2_12_5_1_1_2_1_4_1_1_1_2_1_1_1_1_1_1_1_1_1_2_1_1_1_1_2_1_1_1_2_1_1_1_2_2_2_1_1_1_1_1_1_1_1"/>
    <protectedRange sqref="D59" name="Range2_2_12_1_3_1_2_1_1_1_2_1_2_1_1_1_2_1_1_1"/>
    <protectedRange sqref="B59" name="Range2_12_5_1_1_2_1_2_2_1_1_1_1_2_1_1_1_2_1_1_1_2_2_2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A11 X12:Y16 AA12:AA16 AC11:AE34 Z12:Z32 AB11:AB33">
    <cfRule type="containsText" dxfId="707" priority="17" operator="containsText" text="N/A">
      <formula>NOT(ISERROR(SEARCH("N/A",X11)))</formula>
    </cfRule>
    <cfRule type="cellIs" dxfId="706" priority="35" operator="equal">
      <formula>0</formula>
    </cfRule>
  </conditionalFormatting>
  <conditionalFormatting sqref="X11:AA11 X12:Y16 AA12:AA16 AC11:AE34 Z12:Z32 AB11:AB33">
    <cfRule type="cellIs" dxfId="705" priority="34" operator="greaterThanOrEqual">
      <formula>1185</formula>
    </cfRule>
  </conditionalFormatting>
  <conditionalFormatting sqref="X11:AA11 X12:Y16 AA12:AA16 AC11:AE34 Z12:Z32 AB11:AB33">
    <cfRule type="cellIs" dxfId="704" priority="33" operator="between">
      <formula>0.1</formula>
      <formula>1184</formula>
    </cfRule>
  </conditionalFormatting>
  <conditionalFormatting sqref="X8 AJ16:AJ34 AJ11:AO11 AJ12:AK15 AM12:AM15 AL12:AL34 AN12:AO34">
    <cfRule type="cellIs" dxfId="703" priority="32" operator="equal">
      <formula>0</formula>
    </cfRule>
  </conditionalFormatting>
  <conditionalFormatting sqref="X8 AJ16:AJ34 AJ11:AO11 AJ12:AK15 AM12:AM15 AL12:AL34 AN12:AO34">
    <cfRule type="cellIs" dxfId="702" priority="31" operator="greaterThan">
      <formula>1179</formula>
    </cfRule>
  </conditionalFormatting>
  <conditionalFormatting sqref="X8 AJ16:AJ34 AJ11:AO11 AJ12:AK15 AM12:AM15 AL12:AL34 AN12:AO34">
    <cfRule type="cellIs" dxfId="701" priority="30" operator="greaterThan">
      <formula>99</formula>
    </cfRule>
  </conditionalFormatting>
  <conditionalFormatting sqref="X8 AJ16:AJ34 AJ11:AO11 AJ12:AK15 AM12:AM15 AL12:AL34 AN12:AO34">
    <cfRule type="cellIs" dxfId="700" priority="29" operator="greaterThan">
      <formula>0.99</formula>
    </cfRule>
  </conditionalFormatting>
  <conditionalFormatting sqref="AB8">
    <cfRule type="cellIs" dxfId="699" priority="28" operator="equal">
      <formula>0</formula>
    </cfRule>
  </conditionalFormatting>
  <conditionalFormatting sqref="AB8">
    <cfRule type="cellIs" dxfId="698" priority="27" operator="greaterThan">
      <formula>1179</formula>
    </cfRule>
  </conditionalFormatting>
  <conditionalFormatting sqref="AB8">
    <cfRule type="cellIs" dxfId="697" priority="26" operator="greaterThan">
      <formula>99</formula>
    </cfRule>
  </conditionalFormatting>
  <conditionalFormatting sqref="AB8">
    <cfRule type="cellIs" dxfId="696" priority="25" operator="greaterThan">
      <formula>0.99</formula>
    </cfRule>
  </conditionalFormatting>
  <conditionalFormatting sqref="AQ11:AQ34">
    <cfRule type="cellIs" dxfId="695" priority="24" operator="equal">
      <formula>0</formula>
    </cfRule>
  </conditionalFormatting>
  <conditionalFormatting sqref="AQ11:AQ34">
    <cfRule type="cellIs" dxfId="694" priority="23" operator="greaterThan">
      <formula>1179</formula>
    </cfRule>
  </conditionalFormatting>
  <conditionalFormatting sqref="AQ11:AQ34">
    <cfRule type="cellIs" dxfId="693" priority="22" operator="greaterThan">
      <formula>99</formula>
    </cfRule>
  </conditionalFormatting>
  <conditionalFormatting sqref="AQ11:AQ34">
    <cfRule type="cellIs" dxfId="692" priority="21" operator="greaterThan">
      <formula>0.99</formula>
    </cfRule>
  </conditionalFormatting>
  <conditionalFormatting sqref="AI11:AI34">
    <cfRule type="cellIs" dxfId="691" priority="20" operator="greaterThan">
      <formula>$AI$8</formula>
    </cfRule>
  </conditionalFormatting>
  <conditionalFormatting sqref="AH11:AH34">
    <cfRule type="cellIs" dxfId="690" priority="18" operator="greaterThan">
      <formula>$AH$8</formula>
    </cfRule>
    <cfRule type="cellIs" dxfId="689" priority="19" operator="greaterThan">
      <formula>$AH$8</formula>
    </cfRule>
  </conditionalFormatting>
  <conditionalFormatting sqref="AP11:AP34">
    <cfRule type="cellIs" dxfId="688" priority="16" operator="equal">
      <formula>0</formula>
    </cfRule>
  </conditionalFormatting>
  <conditionalFormatting sqref="AP11:AP34">
    <cfRule type="cellIs" dxfId="687" priority="15" operator="greaterThan">
      <formula>1179</formula>
    </cfRule>
  </conditionalFormatting>
  <conditionalFormatting sqref="AP11:AP34">
    <cfRule type="cellIs" dxfId="686" priority="14" operator="greaterThan">
      <formula>99</formula>
    </cfRule>
  </conditionalFormatting>
  <conditionalFormatting sqref="AP11:AP34">
    <cfRule type="cellIs" dxfId="685" priority="13" operator="greaterThan">
      <formula>0.99</formula>
    </cfRule>
  </conditionalFormatting>
  <conditionalFormatting sqref="X34:AB34 X33:AA33 X17:Y32 AA17:AA32">
    <cfRule type="containsText" dxfId="684" priority="9" operator="containsText" text="N/A">
      <formula>NOT(ISERROR(SEARCH("N/A",X17)))</formula>
    </cfRule>
    <cfRule type="cellIs" dxfId="683" priority="12" operator="equal">
      <formula>0</formula>
    </cfRule>
  </conditionalFormatting>
  <conditionalFormatting sqref="X34:AB34 X33:AA33 X17:Y32 AA17:AA32">
    <cfRule type="cellIs" dxfId="682" priority="11" operator="greaterThanOrEqual">
      <formula>1185</formula>
    </cfRule>
  </conditionalFormatting>
  <conditionalFormatting sqref="X34:AB34 X33:AA33 X17:Y32 AA17:AA32">
    <cfRule type="cellIs" dxfId="681" priority="10" operator="between">
      <formula>0.1</formula>
      <formula>1184</formula>
    </cfRule>
  </conditionalFormatting>
  <conditionalFormatting sqref="AK33:AK34 AM16:AM34">
    <cfRule type="cellIs" dxfId="680" priority="8" operator="equal">
      <formula>0</formula>
    </cfRule>
  </conditionalFormatting>
  <conditionalFormatting sqref="AK33:AK34 AM16:AM34">
    <cfRule type="cellIs" dxfId="679" priority="7" operator="greaterThan">
      <formula>1179</formula>
    </cfRule>
  </conditionalFormatting>
  <conditionalFormatting sqref="AK33:AK34 AM16:AM34">
    <cfRule type="cellIs" dxfId="678" priority="6" operator="greaterThan">
      <formula>99</formula>
    </cfRule>
  </conditionalFormatting>
  <conditionalFormatting sqref="AK33:AK34 AM16:AM34">
    <cfRule type="cellIs" dxfId="677" priority="5" operator="greaterThan">
      <formula>0.99</formula>
    </cfRule>
  </conditionalFormatting>
  <conditionalFormatting sqref="AK16:AK32">
    <cfRule type="cellIs" dxfId="676" priority="4" operator="equal">
      <formula>0</formula>
    </cfRule>
  </conditionalFormatting>
  <conditionalFormatting sqref="AK16:AK32">
    <cfRule type="cellIs" dxfId="675" priority="3" operator="greaterThan">
      <formula>1179</formula>
    </cfRule>
  </conditionalFormatting>
  <conditionalFormatting sqref="AK16:AK32">
    <cfRule type="cellIs" dxfId="674" priority="2" operator="greaterThan">
      <formula>99</formula>
    </cfRule>
  </conditionalFormatting>
  <conditionalFormatting sqref="AK16:AK32">
    <cfRule type="cellIs" dxfId="673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7"/>
  <sheetViews>
    <sheetView showGridLines="0" topLeftCell="E23" zoomScaleNormal="100" workbookViewId="0">
      <selection activeCell="B50" sqref="B50:B54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97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01" t="s">
        <v>10</v>
      </c>
      <c r="I7" s="200" t="s">
        <v>11</v>
      </c>
      <c r="J7" s="200" t="s">
        <v>12</v>
      </c>
      <c r="K7" s="200" t="s">
        <v>13</v>
      </c>
      <c r="L7" s="11"/>
      <c r="M7" s="11"/>
      <c r="N7" s="11"/>
      <c r="O7" s="201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00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00" t="s">
        <v>22</v>
      </c>
      <c r="AG7" s="200" t="s">
        <v>23</v>
      </c>
      <c r="AH7" s="200" t="s">
        <v>24</v>
      </c>
      <c r="AI7" s="200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0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42076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25460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00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98" t="s">
        <v>51</v>
      </c>
      <c r="V9" s="198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96" t="s">
        <v>55</v>
      </c>
      <c r="AG9" s="196" t="s">
        <v>56</v>
      </c>
      <c r="AH9" s="251" t="s">
        <v>57</v>
      </c>
      <c r="AI9" s="266" t="s">
        <v>58</v>
      </c>
      <c r="AJ9" s="198" t="s">
        <v>59</v>
      </c>
      <c r="AK9" s="198" t="s">
        <v>60</v>
      </c>
      <c r="AL9" s="198" t="s">
        <v>61</v>
      </c>
      <c r="AM9" s="198" t="s">
        <v>62</v>
      </c>
      <c r="AN9" s="198" t="s">
        <v>63</v>
      </c>
      <c r="AO9" s="198" t="s">
        <v>64</v>
      </c>
      <c r="AP9" s="198" t="s">
        <v>65</v>
      </c>
      <c r="AQ9" s="268" t="s">
        <v>66</v>
      </c>
      <c r="AR9" s="198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98" t="s">
        <v>72</v>
      </c>
      <c r="C10" s="198" t="s">
        <v>73</v>
      </c>
      <c r="D10" s="198" t="s">
        <v>74</v>
      </c>
      <c r="E10" s="198" t="s">
        <v>75</v>
      </c>
      <c r="F10" s="198" t="s">
        <v>74</v>
      </c>
      <c r="G10" s="198" t="s">
        <v>75</v>
      </c>
      <c r="H10" s="277"/>
      <c r="I10" s="198" t="s">
        <v>75</v>
      </c>
      <c r="J10" s="198" t="s">
        <v>75</v>
      </c>
      <c r="K10" s="198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12'!Q34</f>
        <v>28729049</v>
      </c>
      <c r="R10" s="259"/>
      <c r="S10" s="260"/>
      <c r="T10" s="261"/>
      <c r="U10" s="198" t="s">
        <v>75</v>
      </c>
      <c r="V10" s="198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12'!AG34</f>
        <v>35402524</v>
      </c>
      <c r="AH10" s="251"/>
      <c r="AI10" s="267"/>
      <c r="AJ10" s="198" t="s">
        <v>84</v>
      </c>
      <c r="AK10" s="198" t="s">
        <v>84</v>
      </c>
      <c r="AL10" s="198" t="s">
        <v>84</v>
      </c>
      <c r="AM10" s="198" t="s">
        <v>84</v>
      </c>
      <c r="AN10" s="198" t="s">
        <v>84</v>
      </c>
      <c r="AO10" s="198" t="s">
        <v>84</v>
      </c>
      <c r="AP10" s="145">
        <f>'MAR 12'!AP34</f>
        <v>7905466</v>
      </c>
      <c r="AQ10" s="269"/>
      <c r="AR10" s="199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10</v>
      </c>
      <c r="E11" s="40">
        <f>D11/1.42</f>
        <v>7.042253521126761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110</v>
      </c>
      <c r="P11" s="119">
        <v>92</v>
      </c>
      <c r="Q11" s="119">
        <v>28732858</v>
      </c>
      <c r="R11" s="45">
        <f>Q11-Q10</f>
        <v>3809</v>
      </c>
      <c r="S11" s="46">
        <f>R11*24/1000</f>
        <v>91.415999999999997</v>
      </c>
      <c r="T11" s="46">
        <f>R11/1000</f>
        <v>3.8090000000000002</v>
      </c>
      <c r="U11" s="120">
        <v>4.8</v>
      </c>
      <c r="V11" s="120">
        <f>U11</f>
        <v>4.8</v>
      </c>
      <c r="W11" s="121" t="s">
        <v>127</v>
      </c>
      <c r="X11" s="123">
        <v>0</v>
      </c>
      <c r="Y11" s="123">
        <v>0</v>
      </c>
      <c r="Z11" s="123">
        <v>1071</v>
      </c>
      <c r="AA11" s="123">
        <v>0</v>
      </c>
      <c r="AB11" s="123">
        <v>1079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35403149</v>
      </c>
      <c r="AH11" s="48">
        <f>IF(ISBLANK(AG11),"-",AG11-AG10)</f>
        <v>625</v>
      </c>
      <c r="AI11" s="49">
        <f>AH11/T11</f>
        <v>164.0850616959832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0.35</v>
      </c>
      <c r="AP11" s="123">
        <v>7906451</v>
      </c>
      <c r="AQ11" s="123">
        <f>AP11-AP10</f>
        <v>985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12</v>
      </c>
      <c r="E12" s="40">
        <f t="shared" ref="E12:E34" si="0">D12/1.42</f>
        <v>8.4507042253521139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113</v>
      </c>
      <c r="P12" s="119" t="s">
        <v>256</v>
      </c>
      <c r="Q12" s="119">
        <v>28736572</v>
      </c>
      <c r="R12" s="45">
        <f t="shared" ref="R12:R34" si="3">Q12-Q11</f>
        <v>3714</v>
      </c>
      <c r="S12" s="46">
        <f t="shared" ref="S12:S34" si="4">R12*24/1000</f>
        <v>89.135999999999996</v>
      </c>
      <c r="T12" s="46">
        <f t="shared" ref="T12:T34" si="5">R12/1000</f>
        <v>3.714</v>
      </c>
      <c r="U12" s="120">
        <v>6</v>
      </c>
      <c r="V12" s="120">
        <f t="shared" ref="V12:V34" si="6">U12</f>
        <v>6</v>
      </c>
      <c r="W12" s="121" t="s">
        <v>127</v>
      </c>
      <c r="X12" s="123">
        <v>0</v>
      </c>
      <c r="Y12" s="123">
        <v>0</v>
      </c>
      <c r="Z12" s="123">
        <v>1055</v>
      </c>
      <c r="AA12" s="123">
        <v>0</v>
      </c>
      <c r="AB12" s="123">
        <v>1079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35403746</v>
      </c>
      <c r="AH12" s="48">
        <f>IF(ISBLANK(AG12),"-",AG12-AG11)</f>
        <v>597</v>
      </c>
      <c r="AI12" s="49">
        <f t="shared" ref="AI12:AI34" si="7">AH12/T12</f>
        <v>160.74313408723748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0.35</v>
      </c>
      <c r="AP12" s="123">
        <v>7907479</v>
      </c>
      <c r="AQ12" s="123">
        <f>AP12-AP11</f>
        <v>1028</v>
      </c>
      <c r="AR12" s="52">
        <v>0.99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15</v>
      </c>
      <c r="E13" s="40">
        <f t="shared" si="0"/>
        <v>10.563380281690142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115</v>
      </c>
      <c r="P13" s="119">
        <v>86</v>
      </c>
      <c r="Q13" s="119">
        <v>28740198</v>
      </c>
      <c r="R13" s="45">
        <f t="shared" si="3"/>
        <v>3626</v>
      </c>
      <c r="S13" s="46">
        <f t="shared" si="4"/>
        <v>87.024000000000001</v>
      </c>
      <c r="T13" s="46">
        <f t="shared" si="5"/>
        <v>3.6259999999999999</v>
      </c>
      <c r="U13" s="120">
        <v>7.4</v>
      </c>
      <c r="V13" s="120">
        <f t="shared" si="6"/>
        <v>7.4</v>
      </c>
      <c r="W13" s="121" t="s">
        <v>127</v>
      </c>
      <c r="X13" s="123">
        <v>0</v>
      </c>
      <c r="Y13" s="123">
        <v>0</v>
      </c>
      <c r="Z13" s="123">
        <v>997</v>
      </c>
      <c r="AA13" s="123">
        <v>0</v>
      </c>
      <c r="AB13" s="123">
        <v>1008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35404321</v>
      </c>
      <c r="AH13" s="48">
        <f>IF(ISBLANK(AG13),"-",AG13-AG12)</f>
        <v>575</v>
      </c>
      <c r="AI13" s="49">
        <f t="shared" si="7"/>
        <v>158.57694429123001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0.35</v>
      </c>
      <c r="AP13" s="123">
        <v>7908668</v>
      </c>
      <c r="AQ13" s="123">
        <f>AP13-AP12</f>
        <v>1189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18</v>
      </c>
      <c r="E14" s="40">
        <f t="shared" si="0"/>
        <v>12.67605633802817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118</v>
      </c>
      <c r="P14" s="119">
        <v>85</v>
      </c>
      <c r="Q14" s="119">
        <v>28743733</v>
      </c>
      <c r="R14" s="45">
        <f t="shared" si="3"/>
        <v>3535</v>
      </c>
      <c r="S14" s="46">
        <f t="shared" si="4"/>
        <v>84.84</v>
      </c>
      <c r="T14" s="46">
        <f t="shared" si="5"/>
        <v>3.5350000000000001</v>
      </c>
      <c r="U14" s="120">
        <v>8.3000000000000007</v>
      </c>
      <c r="V14" s="120">
        <f t="shared" si="6"/>
        <v>8.3000000000000007</v>
      </c>
      <c r="W14" s="121" t="s">
        <v>127</v>
      </c>
      <c r="X14" s="123">
        <v>0</v>
      </c>
      <c r="Y14" s="123">
        <v>0</v>
      </c>
      <c r="Z14" s="123">
        <v>981</v>
      </c>
      <c r="AA14" s="123">
        <v>0</v>
      </c>
      <c r="AB14" s="123">
        <v>1008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35404848</v>
      </c>
      <c r="AH14" s="48">
        <f t="shared" ref="AH14:AH34" si="8">IF(ISBLANK(AG14),"-",AG14-AG13)</f>
        <v>527</v>
      </c>
      <c r="AI14" s="49">
        <f t="shared" si="7"/>
        <v>149.08062234794909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0.35</v>
      </c>
      <c r="AP14" s="123">
        <v>7909726</v>
      </c>
      <c r="AQ14" s="123">
        <f>AP14-AP13</f>
        <v>1058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20</v>
      </c>
      <c r="E15" s="40">
        <f t="shared" si="0"/>
        <v>14.084507042253522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101</v>
      </c>
      <c r="P15" s="119">
        <v>90</v>
      </c>
      <c r="Q15" s="119">
        <v>28747639</v>
      </c>
      <c r="R15" s="45">
        <f t="shared" si="3"/>
        <v>3906</v>
      </c>
      <c r="S15" s="46">
        <f t="shared" si="4"/>
        <v>93.744</v>
      </c>
      <c r="T15" s="46">
        <f t="shared" si="5"/>
        <v>3.9060000000000001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968</v>
      </c>
      <c r="AA15" s="123">
        <v>0</v>
      </c>
      <c r="AB15" s="123">
        <v>1008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35405460</v>
      </c>
      <c r="AH15" s="48">
        <f t="shared" si="8"/>
        <v>612</v>
      </c>
      <c r="AI15" s="49">
        <f t="shared" si="7"/>
        <v>156.68202764976957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0.35</v>
      </c>
      <c r="AP15" s="123">
        <v>7910848</v>
      </c>
      <c r="AQ15" s="123">
        <f>AP15-AP14</f>
        <v>1122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16</v>
      </c>
      <c r="E16" s="40">
        <f t="shared" si="0"/>
        <v>11.267605633802818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123</v>
      </c>
      <c r="P16" s="119">
        <v>119</v>
      </c>
      <c r="Q16" s="119">
        <v>28752281</v>
      </c>
      <c r="R16" s="45">
        <f t="shared" si="3"/>
        <v>4642</v>
      </c>
      <c r="S16" s="46">
        <f t="shared" si="4"/>
        <v>111.408</v>
      </c>
      <c r="T16" s="46">
        <f t="shared" si="5"/>
        <v>4.6420000000000003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1133</v>
      </c>
      <c r="AA16" s="123">
        <v>0</v>
      </c>
      <c r="AB16" s="123">
        <v>1110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35406148</v>
      </c>
      <c r="AH16" s="48">
        <f t="shared" si="8"/>
        <v>688</v>
      </c>
      <c r="AI16" s="49">
        <f t="shared" si="7"/>
        <v>148.21197759586383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7910848</v>
      </c>
      <c r="AQ16" s="123">
        <f t="shared" ref="AQ16:AQ34" si="10">AP16-AP15</f>
        <v>0</v>
      </c>
      <c r="AR16" s="52">
        <v>1.19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136</v>
      </c>
      <c r="P17" s="119">
        <v>150</v>
      </c>
      <c r="Q17" s="119">
        <v>28758400</v>
      </c>
      <c r="R17" s="45">
        <f t="shared" si="3"/>
        <v>6119</v>
      </c>
      <c r="S17" s="46">
        <f t="shared" si="4"/>
        <v>146.85599999999999</v>
      </c>
      <c r="T17" s="46">
        <f t="shared" si="5"/>
        <v>6.1189999999999998</v>
      </c>
      <c r="U17" s="120">
        <v>9.4</v>
      </c>
      <c r="V17" s="120">
        <f t="shared" si="6"/>
        <v>9.4</v>
      </c>
      <c r="W17" s="121" t="s">
        <v>135</v>
      </c>
      <c r="X17" s="123">
        <v>0</v>
      </c>
      <c r="Y17" s="123">
        <v>1050</v>
      </c>
      <c r="Z17" s="123">
        <v>1186</v>
      </c>
      <c r="AA17" s="123">
        <v>1185</v>
      </c>
      <c r="AB17" s="123">
        <v>1189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35407452</v>
      </c>
      <c r="AH17" s="48">
        <f t="shared" si="8"/>
        <v>1304</v>
      </c>
      <c r="AI17" s="49">
        <f t="shared" si="7"/>
        <v>213.10671678378822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7910848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136</v>
      </c>
      <c r="P18" s="119">
        <v>154</v>
      </c>
      <c r="Q18" s="119">
        <v>28764671</v>
      </c>
      <c r="R18" s="45">
        <f t="shared" si="3"/>
        <v>6271</v>
      </c>
      <c r="S18" s="46">
        <f t="shared" si="4"/>
        <v>150.50399999999999</v>
      </c>
      <c r="T18" s="46">
        <f t="shared" si="5"/>
        <v>6.2709999999999999</v>
      </c>
      <c r="U18" s="120">
        <v>8.6999999999999993</v>
      </c>
      <c r="V18" s="120">
        <f t="shared" si="6"/>
        <v>8.6999999999999993</v>
      </c>
      <c r="W18" s="121" t="s">
        <v>135</v>
      </c>
      <c r="X18" s="123">
        <v>0</v>
      </c>
      <c r="Y18" s="123">
        <v>1080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35408824</v>
      </c>
      <c r="AH18" s="48">
        <f t="shared" si="8"/>
        <v>1372</v>
      </c>
      <c r="AI18" s="49">
        <f t="shared" si="7"/>
        <v>218.78488279381278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7910848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135</v>
      </c>
      <c r="P19" s="119">
        <v>153</v>
      </c>
      <c r="Q19" s="119">
        <v>28770804</v>
      </c>
      <c r="R19" s="45">
        <f t="shared" si="3"/>
        <v>6133</v>
      </c>
      <c r="S19" s="46">
        <f t="shared" si="4"/>
        <v>147.19200000000001</v>
      </c>
      <c r="T19" s="46">
        <f t="shared" si="5"/>
        <v>6.133</v>
      </c>
      <c r="U19" s="120">
        <v>8.1</v>
      </c>
      <c r="V19" s="120">
        <f t="shared" si="6"/>
        <v>8.1</v>
      </c>
      <c r="W19" s="121" t="s">
        <v>135</v>
      </c>
      <c r="X19" s="123">
        <v>0</v>
      </c>
      <c r="Y19" s="123">
        <v>1092</v>
      </c>
      <c r="Z19" s="123">
        <v>1196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35410188</v>
      </c>
      <c r="AH19" s="48">
        <f t="shared" si="8"/>
        <v>1364</v>
      </c>
      <c r="AI19" s="49">
        <f t="shared" si="7"/>
        <v>222.40339148866786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7910848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134</v>
      </c>
      <c r="P20" s="119">
        <v>154</v>
      </c>
      <c r="Q20" s="119">
        <v>28776873</v>
      </c>
      <c r="R20" s="45">
        <f t="shared" si="3"/>
        <v>6069</v>
      </c>
      <c r="S20" s="46">
        <f t="shared" si="4"/>
        <v>145.65600000000001</v>
      </c>
      <c r="T20" s="46">
        <f t="shared" si="5"/>
        <v>6.069</v>
      </c>
      <c r="U20" s="120">
        <v>7.5</v>
      </c>
      <c r="V20" s="120">
        <f t="shared" si="6"/>
        <v>7.5</v>
      </c>
      <c r="W20" s="121" t="s">
        <v>135</v>
      </c>
      <c r="X20" s="123">
        <v>0</v>
      </c>
      <c r="Y20" s="123">
        <v>1103</v>
      </c>
      <c r="Z20" s="123">
        <v>1196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35411540</v>
      </c>
      <c r="AH20" s="48">
        <f>IF(ISBLANK(AG20),"-",AG20-AG19)</f>
        <v>1352</v>
      </c>
      <c r="AI20" s="49">
        <f t="shared" si="7"/>
        <v>222.77146152578678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7910848</v>
      </c>
      <c r="AQ20" s="123">
        <f t="shared" si="10"/>
        <v>0</v>
      </c>
      <c r="AR20" s="52">
        <v>1.34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138</v>
      </c>
      <c r="P21" s="119">
        <v>146</v>
      </c>
      <c r="Q21" s="119">
        <v>28783285</v>
      </c>
      <c r="R21" s="45">
        <f>Q21-Q20</f>
        <v>6412</v>
      </c>
      <c r="S21" s="46">
        <f t="shared" si="4"/>
        <v>153.88800000000001</v>
      </c>
      <c r="T21" s="46">
        <f t="shared" si="5"/>
        <v>6.4119999999999999</v>
      </c>
      <c r="U21" s="120">
        <v>7</v>
      </c>
      <c r="V21" s="120">
        <f t="shared" si="6"/>
        <v>7</v>
      </c>
      <c r="W21" s="121" t="s">
        <v>135</v>
      </c>
      <c r="X21" s="123">
        <v>0</v>
      </c>
      <c r="Y21" s="123">
        <v>1030</v>
      </c>
      <c r="Z21" s="123">
        <v>1195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35412964</v>
      </c>
      <c r="AH21" s="48">
        <f t="shared" si="8"/>
        <v>1424</v>
      </c>
      <c r="AI21" s="49">
        <f t="shared" si="7"/>
        <v>222.08359326263258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7910848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134</v>
      </c>
      <c r="P22" s="119">
        <v>149</v>
      </c>
      <c r="Q22" s="119">
        <v>28789222</v>
      </c>
      <c r="R22" s="45">
        <f t="shared" si="3"/>
        <v>5937</v>
      </c>
      <c r="S22" s="46">
        <f t="shared" si="4"/>
        <v>142.488</v>
      </c>
      <c r="T22" s="46">
        <f t="shared" si="5"/>
        <v>5.9370000000000003</v>
      </c>
      <c r="U22" s="120">
        <v>6.5</v>
      </c>
      <c r="V22" s="120">
        <f t="shared" si="6"/>
        <v>6.5</v>
      </c>
      <c r="W22" s="121" t="s">
        <v>135</v>
      </c>
      <c r="X22" s="123">
        <v>0</v>
      </c>
      <c r="Y22" s="123">
        <v>1070</v>
      </c>
      <c r="Z22" s="123">
        <v>1195</v>
      </c>
      <c r="AA22" s="123">
        <v>1185</v>
      </c>
      <c r="AB22" s="123">
        <v>1197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35414300</v>
      </c>
      <c r="AH22" s="48">
        <f t="shared" si="8"/>
        <v>1336</v>
      </c>
      <c r="AI22" s="49">
        <f t="shared" si="7"/>
        <v>225.02947616641401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7910848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136</v>
      </c>
      <c r="P23" s="119">
        <v>146</v>
      </c>
      <c r="Q23" s="119">
        <v>28795175</v>
      </c>
      <c r="R23" s="45">
        <f t="shared" si="3"/>
        <v>5953</v>
      </c>
      <c r="S23" s="46">
        <f t="shared" si="4"/>
        <v>142.87200000000001</v>
      </c>
      <c r="T23" s="46">
        <f t="shared" si="5"/>
        <v>5.9530000000000003</v>
      </c>
      <c r="U23" s="120">
        <v>6.2</v>
      </c>
      <c r="V23" s="120">
        <f t="shared" si="6"/>
        <v>6.2</v>
      </c>
      <c r="W23" s="121" t="s">
        <v>135</v>
      </c>
      <c r="X23" s="123">
        <v>0</v>
      </c>
      <c r="Y23" s="123">
        <v>1015</v>
      </c>
      <c r="Z23" s="123">
        <v>1196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35415656</v>
      </c>
      <c r="AH23" s="48">
        <f t="shared" si="8"/>
        <v>1356</v>
      </c>
      <c r="AI23" s="49">
        <f t="shared" si="7"/>
        <v>227.78431043171508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7910848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136</v>
      </c>
      <c r="P24" s="119">
        <v>139</v>
      </c>
      <c r="Q24" s="119">
        <v>28801021</v>
      </c>
      <c r="R24" s="45">
        <f t="shared" si="3"/>
        <v>5846</v>
      </c>
      <c r="S24" s="46">
        <f t="shared" si="4"/>
        <v>140.304</v>
      </c>
      <c r="T24" s="46">
        <f t="shared" si="5"/>
        <v>5.8460000000000001</v>
      </c>
      <c r="U24" s="120">
        <v>6</v>
      </c>
      <c r="V24" s="120">
        <f t="shared" si="6"/>
        <v>6</v>
      </c>
      <c r="W24" s="121" t="s">
        <v>135</v>
      </c>
      <c r="X24" s="123">
        <v>0</v>
      </c>
      <c r="Y24" s="123">
        <v>996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35416980</v>
      </c>
      <c r="AH24" s="48">
        <f t="shared" si="8"/>
        <v>1324</v>
      </c>
      <c r="AI24" s="49">
        <f t="shared" si="7"/>
        <v>226.47964420116318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7910848</v>
      </c>
      <c r="AQ24" s="123">
        <f t="shared" si="10"/>
        <v>0</v>
      </c>
      <c r="AR24" s="52">
        <v>1.01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137</v>
      </c>
      <c r="P25" s="119">
        <v>138</v>
      </c>
      <c r="Q25" s="119">
        <v>28806662</v>
      </c>
      <c r="R25" s="45">
        <f t="shared" si="3"/>
        <v>5641</v>
      </c>
      <c r="S25" s="46">
        <f t="shared" si="4"/>
        <v>135.38399999999999</v>
      </c>
      <c r="T25" s="46">
        <f t="shared" si="5"/>
        <v>5.641</v>
      </c>
      <c r="U25" s="120">
        <v>5.9</v>
      </c>
      <c r="V25" s="120">
        <f t="shared" si="6"/>
        <v>5.9</v>
      </c>
      <c r="W25" s="121" t="s">
        <v>135</v>
      </c>
      <c r="X25" s="123">
        <v>0</v>
      </c>
      <c r="Y25" s="123">
        <v>991</v>
      </c>
      <c r="Z25" s="123">
        <v>1195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35418276</v>
      </c>
      <c r="AH25" s="48">
        <f t="shared" si="8"/>
        <v>1296</v>
      </c>
      <c r="AI25" s="49">
        <f t="shared" si="7"/>
        <v>229.74649884772202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7910848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6</v>
      </c>
      <c r="E26" s="40">
        <f t="shared" si="0"/>
        <v>4.2253521126760569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132</v>
      </c>
      <c r="P26" s="119">
        <v>134</v>
      </c>
      <c r="Q26" s="119">
        <v>28812274</v>
      </c>
      <c r="R26" s="45">
        <f t="shared" si="3"/>
        <v>5612</v>
      </c>
      <c r="S26" s="46">
        <f t="shared" si="4"/>
        <v>134.68799999999999</v>
      </c>
      <c r="T26" s="46">
        <f t="shared" si="5"/>
        <v>5.6120000000000001</v>
      </c>
      <c r="U26" s="120">
        <v>5.8</v>
      </c>
      <c r="V26" s="120">
        <f t="shared" si="6"/>
        <v>5.8</v>
      </c>
      <c r="W26" s="121" t="s">
        <v>135</v>
      </c>
      <c r="X26" s="123">
        <v>0</v>
      </c>
      <c r="Y26" s="123">
        <v>992</v>
      </c>
      <c r="Z26" s="123">
        <v>119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35419580</v>
      </c>
      <c r="AH26" s="48">
        <f t="shared" si="8"/>
        <v>1304</v>
      </c>
      <c r="AI26" s="49">
        <f t="shared" si="7"/>
        <v>232.35923022095508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7910848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130</v>
      </c>
      <c r="P27" s="119">
        <v>135</v>
      </c>
      <c r="Q27" s="119">
        <v>28817970</v>
      </c>
      <c r="R27" s="45">
        <f t="shared" si="3"/>
        <v>5696</v>
      </c>
      <c r="S27" s="46">
        <f t="shared" si="4"/>
        <v>136.70400000000001</v>
      </c>
      <c r="T27" s="46">
        <f t="shared" si="5"/>
        <v>5.6959999999999997</v>
      </c>
      <c r="U27" s="120">
        <v>5.6</v>
      </c>
      <c r="V27" s="120">
        <f t="shared" si="6"/>
        <v>5.6</v>
      </c>
      <c r="W27" s="121" t="s">
        <v>135</v>
      </c>
      <c r="X27" s="123">
        <v>0</v>
      </c>
      <c r="Y27" s="123">
        <v>1025</v>
      </c>
      <c r="Z27" s="123">
        <v>1195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35420912</v>
      </c>
      <c r="AH27" s="48">
        <f t="shared" si="8"/>
        <v>1332</v>
      </c>
      <c r="AI27" s="49">
        <f t="shared" si="7"/>
        <v>233.84831460674158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7910848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136</v>
      </c>
      <c r="P28" s="119">
        <v>131</v>
      </c>
      <c r="Q28" s="119">
        <v>28823466</v>
      </c>
      <c r="R28" s="45">
        <f t="shared" si="3"/>
        <v>5496</v>
      </c>
      <c r="S28" s="46">
        <f t="shared" si="4"/>
        <v>131.904</v>
      </c>
      <c r="T28" s="46">
        <f t="shared" si="5"/>
        <v>5.4960000000000004</v>
      </c>
      <c r="U28" s="120">
        <v>5.5</v>
      </c>
      <c r="V28" s="120">
        <f t="shared" si="6"/>
        <v>5.5</v>
      </c>
      <c r="W28" s="121" t="s">
        <v>135</v>
      </c>
      <c r="X28" s="123">
        <v>0</v>
      </c>
      <c r="Y28" s="123">
        <v>955</v>
      </c>
      <c r="Z28" s="123">
        <v>1175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35422184</v>
      </c>
      <c r="AH28" s="48">
        <f t="shared" si="8"/>
        <v>1272</v>
      </c>
      <c r="AI28" s="49">
        <f t="shared" si="7"/>
        <v>231.44104803493448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7910848</v>
      </c>
      <c r="AQ28" s="123">
        <f t="shared" si="10"/>
        <v>0</v>
      </c>
      <c r="AR28" s="52">
        <v>0.94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131</v>
      </c>
      <c r="P29" s="119">
        <v>130</v>
      </c>
      <c r="Q29" s="119">
        <v>28829015</v>
      </c>
      <c r="R29" s="45">
        <f t="shared" si="3"/>
        <v>5549</v>
      </c>
      <c r="S29" s="46">
        <f t="shared" si="4"/>
        <v>133.17599999999999</v>
      </c>
      <c r="T29" s="46">
        <f t="shared" si="5"/>
        <v>5.5490000000000004</v>
      </c>
      <c r="U29" s="120">
        <v>5.4</v>
      </c>
      <c r="V29" s="120">
        <f t="shared" si="6"/>
        <v>5.4</v>
      </c>
      <c r="W29" s="121" t="s">
        <v>135</v>
      </c>
      <c r="X29" s="123">
        <v>0</v>
      </c>
      <c r="Y29" s="123">
        <v>984</v>
      </c>
      <c r="Z29" s="123">
        <v>1175</v>
      </c>
      <c r="AA29" s="123">
        <v>1185</v>
      </c>
      <c r="AB29" s="123">
        <v>1179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35423452</v>
      </c>
      <c r="AH29" s="48">
        <f t="shared" si="8"/>
        <v>1268</v>
      </c>
      <c r="AI29" s="49">
        <f t="shared" si="7"/>
        <v>228.50964137682465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7910848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114</v>
      </c>
      <c r="P30" s="119">
        <v>127</v>
      </c>
      <c r="Q30" s="119">
        <v>28834343</v>
      </c>
      <c r="R30" s="45">
        <f t="shared" si="3"/>
        <v>5328</v>
      </c>
      <c r="S30" s="46">
        <f t="shared" si="4"/>
        <v>127.872</v>
      </c>
      <c r="T30" s="46">
        <f t="shared" si="5"/>
        <v>5.3280000000000003</v>
      </c>
      <c r="U30" s="120">
        <v>4.7</v>
      </c>
      <c r="V30" s="120">
        <f t="shared" si="6"/>
        <v>4.7</v>
      </c>
      <c r="W30" s="121" t="s">
        <v>136</v>
      </c>
      <c r="X30" s="123">
        <v>0</v>
      </c>
      <c r="Y30" s="123">
        <v>1066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35424524</v>
      </c>
      <c r="AH30" s="48">
        <f t="shared" si="8"/>
        <v>1072</v>
      </c>
      <c r="AI30" s="49">
        <f t="shared" si="7"/>
        <v>201.2012012012012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7910848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115</v>
      </c>
      <c r="P31" s="119">
        <v>126</v>
      </c>
      <c r="Q31" s="119">
        <v>28839593</v>
      </c>
      <c r="R31" s="45">
        <f t="shared" si="3"/>
        <v>5250</v>
      </c>
      <c r="S31" s="46">
        <f t="shared" si="4"/>
        <v>126</v>
      </c>
      <c r="T31" s="46">
        <f t="shared" si="5"/>
        <v>5.25</v>
      </c>
      <c r="U31" s="120">
        <v>4</v>
      </c>
      <c r="V31" s="120">
        <f t="shared" si="6"/>
        <v>4</v>
      </c>
      <c r="W31" s="121" t="s">
        <v>136</v>
      </c>
      <c r="X31" s="123">
        <v>0</v>
      </c>
      <c r="Y31" s="123">
        <v>1040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35425572</v>
      </c>
      <c r="AH31" s="48">
        <f t="shared" si="8"/>
        <v>1048</v>
      </c>
      <c r="AI31" s="49">
        <f t="shared" si="7"/>
        <v>199.61904761904762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7910848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12</v>
      </c>
      <c r="E32" s="40">
        <f t="shared" si="0"/>
        <v>8.4507042253521139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119</v>
      </c>
      <c r="P32" s="119">
        <v>120</v>
      </c>
      <c r="Q32" s="119">
        <v>28844551</v>
      </c>
      <c r="R32" s="45">
        <f t="shared" si="3"/>
        <v>4958</v>
      </c>
      <c r="S32" s="46">
        <f t="shared" si="4"/>
        <v>118.992</v>
      </c>
      <c r="T32" s="46">
        <f t="shared" si="5"/>
        <v>4.9580000000000002</v>
      </c>
      <c r="U32" s="120">
        <v>3.6</v>
      </c>
      <c r="V32" s="120">
        <f t="shared" si="6"/>
        <v>3.6</v>
      </c>
      <c r="W32" s="121" t="s">
        <v>136</v>
      </c>
      <c r="X32" s="123">
        <v>0</v>
      </c>
      <c r="Y32" s="123">
        <v>977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35426572</v>
      </c>
      <c r="AH32" s="48">
        <f t="shared" si="8"/>
        <v>1000</v>
      </c>
      <c r="AI32" s="49">
        <f t="shared" si="7"/>
        <v>201.69423154497781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7910848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10</v>
      </c>
      <c r="E33" s="40">
        <f t="shared" si="0"/>
        <v>7.042253521126761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115</v>
      </c>
      <c r="P33" s="119">
        <v>102</v>
      </c>
      <c r="Q33" s="119">
        <v>28848888</v>
      </c>
      <c r="R33" s="45">
        <f t="shared" si="3"/>
        <v>4337</v>
      </c>
      <c r="S33" s="46">
        <f t="shared" si="4"/>
        <v>104.08799999999999</v>
      </c>
      <c r="T33" s="46">
        <f t="shared" si="5"/>
        <v>4.3369999999999997</v>
      </c>
      <c r="U33" s="120">
        <v>4.2</v>
      </c>
      <c r="V33" s="120">
        <f t="shared" si="6"/>
        <v>4.2</v>
      </c>
      <c r="W33" s="121" t="s">
        <v>127</v>
      </c>
      <c r="X33" s="123">
        <v>0</v>
      </c>
      <c r="Y33" s="123">
        <v>0</v>
      </c>
      <c r="Z33" s="123">
        <v>1074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35427316</v>
      </c>
      <c r="AH33" s="48">
        <f t="shared" si="8"/>
        <v>744</v>
      </c>
      <c r="AI33" s="49">
        <f t="shared" si="7"/>
        <v>171.54715240949966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7911307</v>
      </c>
      <c r="AQ33" s="123">
        <f t="shared" si="10"/>
        <v>459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13</v>
      </c>
      <c r="E34" s="40">
        <f t="shared" si="0"/>
        <v>9.1549295774647899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111</v>
      </c>
      <c r="P34" s="119">
        <v>92</v>
      </c>
      <c r="Q34" s="119">
        <v>28852940</v>
      </c>
      <c r="R34" s="45">
        <f t="shared" si="3"/>
        <v>4052</v>
      </c>
      <c r="S34" s="46">
        <f t="shared" si="4"/>
        <v>97.248000000000005</v>
      </c>
      <c r="T34" s="46">
        <f t="shared" si="5"/>
        <v>4.0519999999999996</v>
      </c>
      <c r="U34" s="120">
        <v>4.8</v>
      </c>
      <c r="V34" s="120">
        <f t="shared" si="6"/>
        <v>4.8</v>
      </c>
      <c r="W34" s="121" t="s">
        <v>127</v>
      </c>
      <c r="X34" s="123">
        <v>0</v>
      </c>
      <c r="Y34" s="123">
        <v>0</v>
      </c>
      <c r="Z34" s="123">
        <v>1045</v>
      </c>
      <c r="AA34" s="123">
        <v>0</v>
      </c>
      <c r="AB34" s="123">
        <v>1058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35427984</v>
      </c>
      <c r="AH34" s="48">
        <f t="shared" si="8"/>
        <v>668</v>
      </c>
      <c r="AI34" s="49">
        <f t="shared" si="7"/>
        <v>164.85686080947681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7911851</v>
      </c>
      <c r="AQ34" s="123">
        <f t="shared" si="10"/>
        <v>544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126</v>
      </c>
      <c r="Q35" s="63">
        <f>Q34-Q10</f>
        <v>123891</v>
      </c>
      <c r="R35" s="64">
        <f>SUM(R11:R34)</f>
        <v>123891</v>
      </c>
      <c r="S35" s="124">
        <f>AVERAGE(S11:S34)</f>
        <v>123.89100000000002</v>
      </c>
      <c r="T35" s="124">
        <f>SUM(T11:T34)</f>
        <v>123.89100000000002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25460</v>
      </c>
      <c r="AH35" s="66">
        <f>SUM(AH11:AH34)</f>
        <v>25460</v>
      </c>
      <c r="AI35" s="67">
        <f>$AH$35/$T35</f>
        <v>205.5032246087286</v>
      </c>
      <c r="AJ35" s="93"/>
      <c r="AK35" s="94"/>
      <c r="AL35" s="94"/>
      <c r="AM35" s="94"/>
      <c r="AN35" s="95"/>
      <c r="AO35" s="68"/>
      <c r="AP35" s="69">
        <f>AP34-AP10</f>
        <v>6385</v>
      </c>
      <c r="AQ35" s="70">
        <f>SUM(AQ11:AQ34)</f>
        <v>6385</v>
      </c>
      <c r="AR35" s="71">
        <f>AVERAGE(AR11:AR34)</f>
        <v>1.075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248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257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235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258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230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231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09" t="s">
        <v>255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150</v>
      </c>
      <c r="C52" s="112"/>
      <c r="D52" s="110"/>
      <c r="E52" s="88"/>
      <c r="F52" s="110"/>
      <c r="G52" s="110"/>
      <c r="H52" s="110"/>
      <c r="I52" s="110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151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152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241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156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153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5" t="s">
        <v>154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242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155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114"/>
      <c r="V62" s="114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8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1:51" x14ac:dyDescent="0.25">
      <c r="B71" s="89"/>
      <c r="C71" s="109"/>
      <c r="D71" s="88"/>
      <c r="E71" s="110"/>
      <c r="F71" s="110"/>
      <c r="G71" s="110"/>
      <c r="H71" s="110"/>
      <c r="I71" s="88"/>
      <c r="J71" s="111"/>
      <c r="K71" s="111"/>
      <c r="L71" s="111"/>
      <c r="M71" s="111"/>
      <c r="N71" s="111"/>
      <c r="O71" s="111"/>
      <c r="P71" s="111"/>
      <c r="Q71" s="111"/>
      <c r="R71" s="111"/>
      <c r="S71" s="86"/>
      <c r="T71" s="86"/>
      <c r="U71" s="86"/>
      <c r="V71" s="86"/>
      <c r="W71" s="86"/>
      <c r="X71" s="86"/>
      <c r="Y71" s="86"/>
      <c r="Z71" s="79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105"/>
      <c r="AW71" s="101"/>
      <c r="AX71" s="101"/>
      <c r="AY71" s="101"/>
    </row>
    <row r="72" spans="1:51" x14ac:dyDescent="0.25">
      <c r="B72" s="89"/>
      <c r="C72" s="116"/>
      <c r="D72" s="88"/>
      <c r="E72" s="110"/>
      <c r="F72" s="110"/>
      <c r="G72" s="110"/>
      <c r="H72" s="110"/>
      <c r="I72" s="88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79"/>
      <c r="X72" s="79"/>
      <c r="Y72" s="79"/>
      <c r="Z72" s="106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105"/>
      <c r="AW72" s="101"/>
      <c r="AX72" s="101"/>
      <c r="AY72" s="101"/>
    </row>
    <row r="73" spans="1:51" x14ac:dyDescent="0.25">
      <c r="B73" s="89"/>
      <c r="C73" s="116"/>
      <c r="D73" s="110"/>
      <c r="E73" s="88"/>
      <c r="F73" s="110"/>
      <c r="G73" s="110"/>
      <c r="H73" s="110"/>
      <c r="I73" s="110"/>
      <c r="J73" s="86"/>
      <c r="K73" s="86"/>
      <c r="L73" s="86"/>
      <c r="M73" s="86"/>
      <c r="N73" s="86"/>
      <c r="O73" s="86"/>
      <c r="P73" s="86"/>
      <c r="Q73" s="86"/>
      <c r="R73" s="86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88"/>
      <c r="F74" s="88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89"/>
      <c r="C75" s="112"/>
      <c r="D75" s="110"/>
      <c r="E75" s="110"/>
      <c r="F75" s="88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86"/>
      <c r="D76" s="110"/>
      <c r="E76" s="110"/>
      <c r="F76" s="110"/>
      <c r="G76" s="88"/>
      <c r="H76" s="88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6"/>
      <c r="C77" s="116"/>
      <c r="D77" s="86"/>
      <c r="E77" s="110"/>
      <c r="F77" s="110"/>
      <c r="G77" s="110"/>
      <c r="H77" s="110"/>
      <c r="I77" s="86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1:51" x14ac:dyDescent="0.25">
      <c r="B78" s="129"/>
      <c r="C78" s="132"/>
      <c r="D78" s="79"/>
      <c r="E78" s="127"/>
      <c r="F78" s="127"/>
      <c r="G78" s="127"/>
      <c r="H78" s="127"/>
      <c r="I78" s="79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U78" s="101"/>
      <c r="AV78" s="105"/>
      <c r="AW78" s="101"/>
      <c r="AX78" s="101"/>
      <c r="AY78" s="131"/>
    </row>
    <row r="79" spans="1:51" s="131" customFormat="1" x14ac:dyDescent="0.25">
      <c r="B79" s="129"/>
      <c r="C79" s="135"/>
      <c r="D79" s="127"/>
      <c r="E79" s="79"/>
      <c r="F79" s="127"/>
      <c r="G79" s="127"/>
      <c r="H79" s="127"/>
      <c r="I79" s="127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33"/>
      <c r="U79" s="134"/>
      <c r="V79" s="134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T79" s="19"/>
      <c r="AV79" s="105"/>
      <c r="AY79" s="101"/>
    </row>
    <row r="80" spans="1:51" x14ac:dyDescent="0.25">
      <c r="A80" s="106"/>
      <c r="B80" s="129"/>
      <c r="C80" s="130"/>
      <c r="D80" s="127"/>
      <c r="E80" s="79"/>
      <c r="F80" s="79"/>
      <c r="G80" s="127"/>
      <c r="H80" s="127"/>
      <c r="I80" s="107"/>
      <c r="J80" s="107"/>
      <c r="K80" s="107"/>
      <c r="L80" s="107"/>
      <c r="M80" s="107"/>
      <c r="N80" s="107"/>
      <c r="O80" s="108"/>
      <c r="P80" s="103"/>
      <c r="R80" s="105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12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79"/>
      <c r="H82" s="79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7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B84" s="129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C86" s="131"/>
      <c r="D86" s="131"/>
      <c r="E86" s="131"/>
      <c r="F86" s="131"/>
      <c r="G86" s="131"/>
      <c r="H86" s="131"/>
      <c r="I86" s="107"/>
      <c r="J86" s="107"/>
      <c r="K86" s="107"/>
      <c r="L86" s="107"/>
      <c r="M86" s="107"/>
      <c r="N86" s="107"/>
      <c r="O86" s="108"/>
      <c r="P86" s="103"/>
      <c r="R86" s="79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I87" s="107"/>
      <c r="J87" s="107"/>
      <c r="K87" s="107"/>
      <c r="L87" s="107"/>
      <c r="M87" s="107"/>
      <c r="N87" s="107"/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03"/>
      <c r="Q112" s="103"/>
      <c r="R112" s="103"/>
      <c r="S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U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T115" s="103"/>
      <c r="U115" s="103"/>
      <c r="AS115" s="101"/>
      <c r="AT115" s="101"/>
      <c r="AU115" s="101"/>
      <c r="AV115" s="101"/>
      <c r="AW115" s="101"/>
      <c r="AX115" s="101"/>
    </row>
    <row r="126" spans="15:51" x14ac:dyDescent="0.25">
      <c r="AY126" s="101"/>
    </row>
    <row r="127" spans="15:51" x14ac:dyDescent="0.25">
      <c r="AS127" s="101"/>
      <c r="AT127" s="101"/>
      <c r="AU127" s="101"/>
      <c r="AV127" s="101"/>
      <c r="AW127" s="101"/>
      <c r="AX127" s="101"/>
    </row>
  </sheetData>
  <protectedRanges>
    <protectedRange sqref="N71:R71 B84 S73:T79 B76:B81 S69:T70 N74:R79 T61:T68 T48:T55" name="Range2_12_5_1_1"/>
    <protectedRange sqref="N10 L10 L6 D6 D8 AD8 AF8 O8:U8 AJ8:AR8 AF10 AR11:AR34 L24:N31 N12:N23 N34:P34 E11:E34 G11:G34 X11:AA11 X12:Y16 AA12:AA16 AC11:AF34 N11:Q11 N32:N33 R11:V34 Z12:Z32 O12:Q33 AB11:AB33" name="Range1_16_3_1_1"/>
    <protectedRange sqref="I76 J74:M79 J71:M71 I7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0:H80 F79 E78" name="Range2_2_2_9_2_1_1"/>
    <protectedRange sqref="D76 D79:D80" name="Range2_1_1_1_1_1_9_2_1_1"/>
    <protectedRange sqref="AG11:AG34" name="Range1_18_1_1_1"/>
    <protectedRange sqref="C77 C79" name="Range2_4_1_1_1"/>
    <protectedRange sqref="AS16:AS34" name="Range1_1_1_1"/>
    <protectedRange sqref="P3:U5" name="Range1_16_1_1_1_1"/>
    <protectedRange sqref="C80 C78 C75" name="Range2_1_3_1_1"/>
    <protectedRange sqref="H11:H34" name="Range1_1_1_1_1_1_1"/>
    <protectedRange sqref="B82:B83 J72:R73 D77:D78 I77:I78 Z70:Z71 S71:Y72 AA71:AU72 E79:E80 G81:H82 F80" name="Range2_2_1_10_1_1_1_2"/>
    <protectedRange sqref="C76" name="Range2_2_1_10_2_1_1_1"/>
    <protectedRange sqref="N69:R70 G77:H77 D73 F76 E75" name="Range2_12_1_6_1_1"/>
    <protectedRange sqref="D68:D69 I73:I75 I69:M70 G78:H79 G71:H73 E76:E77 F77:F78 F70:F72 E69:E71" name="Range2_2_12_1_7_1_1"/>
    <protectedRange sqref="D74:D75" name="Range2_1_1_1_1_11_1_2_1_1"/>
    <protectedRange sqref="E72 G74:H74 F73" name="Range2_2_2_9_1_1_1_1"/>
    <protectedRange sqref="D70" name="Range2_1_1_1_1_1_9_1_1_1_1"/>
    <protectedRange sqref="C74 C69" name="Range2_1_1_2_1_1"/>
    <protectedRange sqref="C73" name="Range2_1_2_2_1_1"/>
    <protectedRange sqref="C72" name="Range2_3_2_1_1"/>
    <protectedRange sqref="F68:F69 E68 G70:H70" name="Range2_2_12_1_1_1_1_1"/>
    <protectedRange sqref="C68" name="Range2_1_4_2_1_1_1"/>
    <protectedRange sqref="C70:C71" name="Range2_5_1_1_1"/>
    <protectedRange sqref="E73:E74 F74:F75 G75:H76 I71:I72" name="Range2_2_1_1_1_1"/>
    <protectedRange sqref="D71:D72" name="Range2_1_1_1_1_1_1_1_1"/>
    <protectedRange sqref="AS11:AS15" name="Range1_4_1_1_1_1"/>
    <protectedRange sqref="J11:J15 J26:J34" name="Range1_1_2_1_10_1_1_1_1"/>
    <protectedRange sqref="R86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9:T60" name="Range2_12_5_1_1_3"/>
    <protectedRange sqref="T57:T58" name="Range2_12_5_1_1_2_2"/>
    <protectedRange sqref="T56" name="Range2_12_5_1_1_2_1_1"/>
    <protectedRange sqref="S56" name="Range2_12_4_1_1_1_4_2_2_1_1"/>
    <protectedRange sqref="B73:B75" name="Range2_12_5_1_1_2"/>
    <protectedRange sqref="B72" name="Range2_12_5_1_1_2_1_4_1_1_1_2_1_1_1_1_1_1_1"/>
    <protectedRange sqref="F67 G69:H69" name="Range2_2_12_1_1_1_1_1_1"/>
    <protectedRange sqref="D67:E67" name="Range2_2_12_1_7_1_1_2_1"/>
    <protectedRange sqref="C67" name="Range2_1_1_2_1_1_1"/>
    <protectedRange sqref="B70:B71" name="Range2_12_5_1_1_2_1"/>
    <protectedRange sqref="B69" name="Range2_12_5_1_1_2_1_2_1"/>
    <protectedRange sqref="B68" name="Range2_12_5_1_1_2_1_2_2"/>
    <protectedRange sqref="S65:S68" name="Range2_12_5_1_1_5"/>
    <protectedRange sqref="N65:R68" name="Range2_12_1_6_1_1_1"/>
    <protectedRange sqref="J65:M68" name="Range2_2_12_1_7_1_1_2"/>
    <protectedRange sqref="S62:S64" name="Range2_12_2_1_1_1_2_1_1_1"/>
    <protectedRange sqref="Q63:R64" name="Range2_12_1_4_1_1_1_1_1_1_1_1_1_1_1_1_1_1_1"/>
    <protectedRange sqref="N63:P64" name="Range2_12_1_2_1_1_1_1_1_1_1_1_1_1_1_1_1_1_1_1"/>
    <protectedRange sqref="J63:M64" name="Range2_2_12_1_4_1_1_1_1_1_1_1_1_1_1_1_1_1_1_1_1"/>
    <protectedRange sqref="Q62:R62" name="Range2_12_1_6_1_1_1_2_3_1_1_3_1_1_1_1_1_1_1"/>
    <protectedRange sqref="N62:P62" name="Range2_12_1_2_3_1_1_1_2_3_1_1_3_1_1_1_1_1_1_1"/>
    <protectedRange sqref="J62:M62" name="Range2_2_12_1_4_3_1_1_1_3_3_1_1_3_1_1_1_1_1_1_1"/>
    <protectedRange sqref="S60:S61" name="Range2_12_4_1_1_1_4_2_2_2_1"/>
    <protectedRange sqref="Q60:R61" name="Range2_12_1_6_1_1_1_2_3_2_1_1_3_2"/>
    <protectedRange sqref="N60:P61" name="Range2_12_1_2_3_1_1_1_2_3_2_1_1_3_2"/>
    <protectedRange sqref="L60:M61" name="Range2_2_12_1_4_3_1_1_1_3_3_2_1_1_3_2"/>
    <protectedRange sqref="I62:I68" name="Range2_2_12_1_7_1_1_2_2_1_1"/>
    <protectedRange sqref="G68:H68" name="Range2_2_12_1_3_1_2_1_1_1_2_1_1_1_1_1_1_2_1_1_1_1_1_1_1_1_1"/>
    <protectedRange sqref="F66 G65:H67" name="Range2_2_12_1_3_3_1_1_1_2_1_1_1_1_1_1_1_1_1_1_1_1_1_1_1_1"/>
    <protectedRange sqref="G62:H62" name="Range2_2_12_1_3_1_2_1_1_1_2_1_1_1_1_1_1_2_1_1_1_1_1_2_1"/>
    <protectedRange sqref="F62:F65" name="Range2_2_12_1_3_1_2_1_1_1_3_1_1_1_1_1_3_1_1_1_1_1_1_1_1_1"/>
    <protectedRange sqref="G63:H64" name="Range2_2_12_1_3_1_2_1_1_1_1_2_1_1_1_1_1_1_1_1_1_1_1"/>
    <protectedRange sqref="D62:E63" name="Range2_2_12_1_3_1_2_1_1_1_3_1_1_1_1_1_1_1_2_1_1_1_1_1_1_1"/>
    <protectedRange sqref="B66" name="Range2_12_5_1_1_2_1_4_1_1_1_2_1_1_1_1_1_1_1_1_1_2_1_1_1_1_1"/>
    <protectedRange sqref="B67" name="Range2_12_5_1_1_2_1_2_2_1_1_1_1_1"/>
    <protectedRange sqref="D66:E66" name="Range2_2_12_1_7_1_1_2_1_1"/>
    <protectedRange sqref="C66" name="Range2_1_1_2_1_1_1_1"/>
    <protectedRange sqref="D65" name="Range2_2_12_1_7_1_1_2_1_1_1_1_1_1"/>
    <protectedRange sqref="E65" name="Range2_2_12_1_1_1_1_1_1_1_1_1_1_1_1"/>
    <protectedRange sqref="C65" name="Range2_1_4_2_1_1_1_1_1_1_1_1_1"/>
    <protectedRange sqref="D64:E64" name="Range2_2_12_1_3_1_2_1_1_1_3_1_1_1_1_1_1_1_2_1_1_1_1_1_1_1_1"/>
    <protectedRange sqref="B65" name="Range2_12_5_1_1_2_1_2_2_1_1_1_1"/>
    <protectedRange sqref="S57:S59" name="Range2_12_5_1_1_5_1"/>
    <protectedRange sqref="N59:R59" name="Range2_12_1_6_1_1_1_1"/>
    <protectedRange sqref="L59:M59" name="Range2_2_12_1_7_1_1_2_2"/>
    <protectedRange sqref="B64" name="Range2_12_5_1_1_2_1_2_2_1_1_1_1_2_1_1_1"/>
    <protectedRange sqref="B63" name="Range2_12_5_1_1_2_1_2_2_1_1_1_1_2_1_1_1_2"/>
    <protectedRange sqref="B62" name="Range2_12_5_1_1_2_1_2_2_1_1_1_1_2_1_1_1_2_1_1"/>
    <protectedRange sqref="B41" name="Range2_12_5_1_1_1_1_1_2"/>
    <protectedRange sqref="S51:S55" name="Range2_12_5_1_1_2_3_1_1"/>
    <protectedRange sqref="N51:R58" name="Range2_12_1_6_1_1_1_1_1"/>
    <protectedRange sqref="J53:M55 L56:M58 L51:M52" name="Range2_2_12_1_7_1_1_2_2_1"/>
    <protectedRange sqref="G53:H55" name="Range2_2_12_1_3_1_2_1_1_1_2_1_1_1_1_1_1_2_1_1_1_1"/>
    <protectedRange sqref="I53:I55" name="Range2_2_12_1_4_3_1_1_1_2_1_2_1_1_3_1_1_1_1_1_1_1_1"/>
    <protectedRange sqref="D53:E55" name="Range2_2_12_1_3_1_2_1_1_1_2_1_1_1_1_3_1_1_1_1_1_1_1"/>
    <protectedRange sqref="F53:F55" name="Range2_2_12_1_3_1_2_1_1_1_3_1_1_1_1_1_3_1_1_1_1_1_1_1"/>
    <protectedRange sqref="J56:K56" name="Range2_2_12_1_7_1_1_2_2_2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2" name="Range2_12_5_1_1_1_1_1_2_1"/>
    <protectedRange sqref="B43" name="Range2_12_5_1_1_1_2_1_1_1"/>
    <protectedRange sqref="B44" name="Range2_12_5_1_1_1_2_2_1_1"/>
    <protectedRange sqref="B45:B47 B50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1:H51" name="Range2_2_12_1_3_1_1_1_1_1_4_1_1_1_1_2"/>
    <protectedRange sqref="E51:F51" name="Range2_2_12_1_7_1_1_3_1_1_1_1_2"/>
    <protectedRange sqref="I51:K51" name="Range2_2_12_1_4_3_1_1_1_1_2_1_1_1_2"/>
    <protectedRange sqref="D51" name="Range2_2_12_1_3_1_2_1_1_1_2_1_2_1_1_1_2"/>
    <protectedRange sqref="J52:K52" name="Range2_2_12_1_7_1_1_2_2_1_2"/>
    <protectedRange sqref="I52" name="Range2_2_12_1_7_1_1_2_2_1_1_1_1_1"/>
    <protectedRange sqref="G52:H52" name="Range2_2_12_1_3_3_1_1_1_2_1_1_1_1_1_1_1_1_1_1_1_1_1_1_1_1_1_1_1"/>
    <protectedRange sqref="F52" name="Range2_2_12_1_3_1_2_1_1_1_3_1_1_1_1_1_3_1_1_1_1_1_1_1_1_1_1_1"/>
    <protectedRange sqref="D52" name="Range2_2_12_1_7_1_1_2_1_1_1_1_1_1_1_1"/>
    <protectedRange sqref="E52" name="Range2_2_12_1_1_1_1_1_1_1_1_1_1_1_1_1_1"/>
    <protectedRange sqref="C52" name="Range2_1_4_2_1_1_1_1_1_1_1_1_1_1_1"/>
    <protectedRange sqref="K57" name="Range2_2_12_1_7_1_1_2_2_1_3"/>
    <protectedRange sqref="K60:K61" name="Range2_2_12_1_4_3_1_1_1_3_3_2_1_1_3_2_1_1"/>
    <protectedRange sqref="K58:K59" name="Range2_2_12_1_7_1_1_2_2_2_1"/>
    <protectedRange sqref="G61:H61" name="Range2_2_12_1_3_1_1_1_1_1_4_1_1_1_1_2_1"/>
    <protectedRange sqref="E61:F61" name="Range2_2_12_1_7_1_1_3_1_1_1_1_2_1"/>
    <protectedRange sqref="I61:J61" name="Range2_2_12_1_4_3_1_1_1_1_2_1_1_1_2_1"/>
    <protectedRange sqref="J57:J58" name="Range2_2_12_1_7_1_1_2_2_3_1"/>
    <protectedRange sqref="J59:J60" name="Range2_2_12_1_4_3_1_1_1_1_2_1_1_1_2_1_1"/>
    <protectedRange sqref="D61" name="Range2_2_12_1_3_1_2_1_1_1_2_1_2_1_1_1_2_1_1"/>
    <protectedRange sqref="B61" name="Range2_12_5_1_1_2_1_2_2_1_1_1_1_2_1_1_1_2_1_1_1_2_2_2_1_1_1_1_1_1_1"/>
    <protectedRange sqref="W11:W34" name="Range1_16_3_1_1_4_3_3_2"/>
    <protectedRange sqref="B52" name="Range2_12_5_1_1_1_2_1_1_1_1_1_2_1"/>
    <protectedRange sqref="B51" name="Range2_12_5_1_1_1_2_2_1_1_1_1_1_1_1_1_1_1_1_2_1_1_1_1_1_1_1"/>
    <protectedRange sqref="G60:H60" name="Range2_2_12_1_3_1_1_1_1_1_4_1_1_1_1_2_1_2"/>
    <protectedRange sqref="E60:F60" name="Range2_2_12_1_7_1_1_3_1_1_1_1_2_1_2"/>
    <protectedRange sqref="I60" name="Range2_2_12_1_4_3_1_1_1_1_2_1_1_1_2_1_2"/>
    <protectedRange sqref="G56:H57" name="Range2_2_12_1_3_1_2_1_1_1_2_1_1_1_1_1_1_2_1_1_1_2_1_1"/>
    <protectedRange sqref="I56:I57" name="Range2_2_12_1_4_3_1_1_1_2_1_2_1_1_3_1_1_1_1_1_1_1_2_1_1"/>
    <protectedRange sqref="D56:E57" name="Range2_2_12_1_3_1_2_1_1_1_2_1_1_1_1_3_1_1_1_1_1_1_2_1_1"/>
    <protectedRange sqref="F56:F57" name="Range2_2_12_1_3_1_2_1_1_1_3_1_1_1_1_1_3_1_1_1_1_1_1_2_1_1"/>
    <protectedRange sqref="G58:H59" name="Range2_2_12_1_3_1_1_1_1_1_4_1_1_1_1_2_1_1_1"/>
    <protectedRange sqref="E58:F59" name="Range2_2_12_1_7_1_1_3_1_1_1_1_2_1_1_1"/>
    <protectedRange sqref="I58:I59" name="Range2_2_12_1_4_3_1_1_1_1_2_1_1_1_2_1_1_1"/>
    <protectedRange sqref="D58:D59" name="Range2_2_12_1_3_1_2_1_1_1_2_1_2_1_1_1_2_1_2"/>
    <protectedRange sqref="B59" name="Range2_12_5_1_1_2_1_4_1_1_1_2_1_1_1_1_1_1_1_1_1_2_1_1_1_1_2_1_1_1_2_1_1_1_2_2_2_1_1_1_1_1_1_1_1"/>
    <protectedRange sqref="D60" name="Range2_2_12_1_3_1_2_1_1_1_2_1_2_1_1_1_2_1_1_1"/>
    <protectedRange sqref="B60" name="Range2_12_5_1_1_2_1_2_2_1_1_1_1_2_1_1_1_2_1_1_1_2_2_2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A11 X12:Y16 AA12:AA16 AC11:AE34 Z12:Z32 AB11:AB33">
    <cfRule type="containsText" dxfId="672" priority="17" operator="containsText" text="N/A">
      <formula>NOT(ISERROR(SEARCH("N/A",X11)))</formula>
    </cfRule>
    <cfRule type="cellIs" dxfId="671" priority="35" operator="equal">
      <formula>0</formula>
    </cfRule>
  </conditionalFormatting>
  <conditionalFormatting sqref="X11:AA11 X12:Y16 AA12:AA16 AC11:AE34 Z12:Z32 AB11:AB33">
    <cfRule type="cellIs" dxfId="670" priority="34" operator="greaterThanOrEqual">
      <formula>1185</formula>
    </cfRule>
  </conditionalFormatting>
  <conditionalFormatting sqref="X11:AA11 X12:Y16 AA12:AA16 AC11:AE34 Z12:Z32 AB11:AB33">
    <cfRule type="cellIs" dxfId="669" priority="33" operator="between">
      <formula>0.1</formula>
      <formula>1184</formula>
    </cfRule>
  </conditionalFormatting>
  <conditionalFormatting sqref="X8 AJ16:AJ34 AJ11:AN11 AJ12:AK15 AM12:AM15 AL12:AL34 AN12:AN14 AO11:AO14 AN15:AO34">
    <cfRule type="cellIs" dxfId="668" priority="32" operator="equal">
      <formula>0</formula>
    </cfRule>
  </conditionalFormatting>
  <conditionalFormatting sqref="X8 AJ16:AJ34 AJ11:AN11 AJ12:AK15 AM12:AM15 AL12:AL34 AN12:AN14 AO11:AO14 AN15:AO34">
    <cfRule type="cellIs" dxfId="667" priority="31" operator="greaterThan">
      <formula>1179</formula>
    </cfRule>
  </conditionalFormatting>
  <conditionalFormatting sqref="X8 AJ16:AJ34 AJ11:AN11 AJ12:AK15 AM12:AM15 AL12:AL34 AN12:AN14 AO11:AO14 AN15:AO34">
    <cfRule type="cellIs" dxfId="666" priority="30" operator="greaterThan">
      <formula>99</formula>
    </cfRule>
  </conditionalFormatting>
  <conditionalFormatting sqref="X8 AJ16:AJ34 AJ11:AN11 AJ12:AK15 AM12:AM15 AL12:AL34 AN12:AN14 AO11:AO14 AN15:AO34">
    <cfRule type="cellIs" dxfId="665" priority="29" operator="greaterThan">
      <formula>0.99</formula>
    </cfRule>
  </conditionalFormatting>
  <conditionalFormatting sqref="AB8">
    <cfRule type="cellIs" dxfId="664" priority="28" operator="equal">
      <formula>0</formula>
    </cfRule>
  </conditionalFormatting>
  <conditionalFormatting sqref="AB8">
    <cfRule type="cellIs" dxfId="663" priority="27" operator="greaterThan">
      <formula>1179</formula>
    </cfRule>
  </conditionalFormatting>
  <conditionalFormatting sqref="AB8">
    <cfRule type="cellIs" dxfId="662" priority="26" operator="greaterThan">
      <formula>99</formula>
    </cfRule>
  </conditionalFormatting>
  <conditionalFormatting sqref="AB8">
    <cfRule type="cellIs" dxfId="661" priority="25" operator="greaterThan">
      <formula>0.99</formula>
    </cfRule>
  </conditionalFormatting>
  <conditionalFormatting sqref="AQ11:AQ34">
    <cfRule type="cellIs" dxfId="660" priority="24" operator="equal">
      <formula>0</formula>
    </cfRule>
  </conditionalFormatting>
  <conditionalFormatting sqref="AQ11:AQ34">
    <cfRule type="cellIs" dxfId="659" priority="23" operator="greaterThan">
      <formula>1179</formula>
    </cfRule>
  </conditionalFormatting>
  <conditionalFormatting sqref="AQ11:AQ34">
    <cfRule type="cellIs" dxfId="658" priority="22" operator="greaterThan">
      <formula>99</formula>
    </cfRule>
  </conditionalFormatting>
  <conditionalFormatting sqref="AQ11:AQ34">
    <cfRule type="cellIs" dxfId="657" priority="21" operator="greaterThan">
      <formula>0.99</formula>
    </cfRule>
  </conditionalFormatting>
  <conditionalFormatting sqref="AI11:AI34">
    <cfRule type="cellIs" dxfId="656" priority="20" operator="greaterThan">
      <formula>$AI$8</formula>
    </cfRule>
  </conditionalFormatting>
  <conditionalFormatting sqref="AH11:AH34">
    <cfRule type="cellIs" dxfId="655" priority="18" operator="greaterThan">
      <formula>$AH$8</formula>
    </cfRule>
    <cfRule type="cellIs" dxfId="654" priority="19" operator="greaterThan">
      <formula>$AH$8</formula>
    </cfRule>
  </conditionalFormatting>
  <conditionalFormatting sqref="AP11:AP34">
    <cfRule type="cellIs" dxfId="653" priority="16" operator="equal">
      <formula>0</formula>
    </cfRule>
  </conditionalFormatting>
  <conditionalFormatting sqref="AP11:AP34">
    <cfRule type="cellIs" dxfId="652" priority="15" operator="greaterThan">
      <formula>1179</formula>
    </cfRule>
  </conditionalFormatting>
  <conditionalFormatting sqref="AP11:AP34">
    <cfRule type="cellIs" dxfId="651" priority="14" operator="greaterThan">
      <formula>99</formula>
    </cfRule>
  </conditionalFormatting>
  <conditionalFormatting sqref="AP11:AP34">
    <cfRule type="cellIs" dxfId="650" priority="13" operator="greaterThan">
      <formula>0.99</formula>
    </cfRule>
  </conditionalFormatting>
  <conditionalFormatting sqref="X34:AB34 X33:AA33 X17:Y32 AA17:AA32">
    <cfRule type="containsText" dxfId="649" priority="9" operator="containsText" text="N/A">
      <formula>NOT(ISERROR(SEARCH("N/A",X17)))</formula>
    </cfRule>
    <cfRule type="cellIs" dxfId="648" priority="12" operator="equal">
      <formula>0</formula>
    </cfRule>
  </conditionalFormatting>
  <conditionalFormatting sqref="X34:AB34 X33:AA33 X17:Y32 AA17:AA32">
    <cfRule type="cellIs" dxfId="647" priority="11" operator="greaterThanOrEqual">
      <formula>1185</formula>
    </cfRule>
  </conditionalFormatting>
  <conditionalFormatting sqref="X34:AB34 X33:AA33 X17:Y32 AA17:AA32">
    <cfRule type="cellIs" dxfId="646" priority="10" operator="between">
      <formula>0.1</formula>
      <formula>1184</formula>
    </cfRule>
  </conditionalFormatting>
  <conditionalFormatting sqref="AK33:AK34 AM16:AM34">
    <cfRule type="cellIs" dxfId="645" priority="8" operator="equal">
      <formula>0</formula>
    </cfRule>
  </conditionalFormatting>
  <conditionalFormatting sqref="AK33:AK34 AM16:AM34">
    <cfRule type="cellIs" dxfId="644" priority="7" operator="greaterThan">
      <formula>1179</formula>
    </cfRule>
  </conditionalFormatting>
  <conditionalFormatting sqref="AK33:AK34 AM16:AM34">
    <cfRule type="cellIs" dxfId="643" priority="6" operator="greaterThan">
      <formula>99</formula>
    </cfRule>
  </conditionalFormatting>
  <conditionalFormatting sqref="AK33:AK34 AM16:AM34">
    <cfRule type="cellIs" dxfId="642" priority="5" operator="greaterThan">
      <formula>0.99</formula>
    </cfRule>
  </conditionalFormatting>
  <conditionalFormatting sqref="AK16:AK32">
    <cfRule type="cellIs" dxfId="641" priority="4" operator="equal">
      <formula>0</formula>
    </cfRule>
  </conditionalFormatting>
  <conditionalFormatting sqref="AK16:AK32">
    <cfRule type="cellIs" dxfId="640" priority="3" operator="greaterThan">
      <formula>1179</formula>
    </cfRule>
  </conditionalFormatting>
  <conditionalFormatting sqref="AK16:AK32">
    <cfRule type="cellIs" dxfId="639" priority="2" operator="greaterThan">
      <formula>99</formula>
    </cfRule>
  </conditionalFormatting>
  <conditionalFormatting sqref="AK16:AK32">
    <cfRule type="cellIs" dxfId="63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7"/>
  <sheetViews>
    <sheetView showGridLines="0" topLeftCell="A35" zoomScaleNormal="100" workbookViewId="0">
      <selection activeCell="J48" sqref="J48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4.8554687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132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07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02" t="s">
        <v>10</v>
      </c>
      <c r="I7" s="203" t="s">
        <v>11</v>
      </c>
      <c r="J7" s="203" t="s">
        <v>12</v>
      </c>
      <c r="K7" s="203" t="s">
        <v>13</v>
      </c>
      <c r="L7" s="11"/>
      <c r="M7" s="11"/>
      <c r="N7" s="11"/>
      <c r="O7" s="202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03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03" t="s">
        <v>22</v>
      </c>
      <c r="AG7" s="203" t="s">
        <v>23</v>
      </c>
      <c r="AH7" s="203" t="s">
        <v>24</v>
      </c>
      <c r="AI7" s="203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03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42077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26028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03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04" t="s">
        <v>51</v>
      </c>
      <c r="V9" s="204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06" t="s">
        <v>55</v>
      </c>
      <c r="AG9" s="206" t="s">
        <v>56</v>
      </c>
      <c r="AH9" s="251" t="s">
        <v>57</v>
      </c>
      <c r="AI9" s="266" t="s">
        <v>58</v>
      </c>
      <c r="AJ9" s="204" t="s">
        <v>59</v>
      </c>
      <c r="AK9" s="204" t="s">
        <v>60</v>
      </c>
      <c r="AL9" s="204" t="s">
        <v>61</v>
      </c>
      <c r="AM9" s="204" t="s">
        <v>62</v>
      </c>
      <c r="AN9" s="204" t="s">
        <v>63</v>
      </c>
      <c r="AO9" s="204" t="s">
        <v>64</v>
      </c>
      <c r="AP9" s="204" t="s">
        <v>65</v>
      </c>
      <c r="AQ9" s="268" t="s">
        <v>66</v>
      </c>
      <c r="AR9" s="204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4" t="s">
        <v>72</v>
      </c>
      <c r="C10" s="204" t="s">
        <v>73</v>
      </c>
      <c r="D10" s="204" t="s">
        <v>74</v>
      </c>
      <c r="E10" s="204" t="s">
        <v>75</v>
      </c>
      <c r="F10" s="204" t="s">
        <v>74</v>
      </c>
      <c r="G10" s="204" t="s">
        <v>75</v>
      </c>
      <c r="H10" s="277"/>
      <c r="I10" s="204" t="s">
        <v>75</v>
      </c>
      <c r="J10" s="204" t="s">
        <v>75</v>
      </c>
      <c r="K10" s="204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13'!Q34</f>
        <v>28852940</v>
      </c>
      <c r="R10" s="259"/>
      <c r="S10" s="260"/>
      <c r="T10" s="261"/>
      <c r="U10" s="204" t="s">
        <v>75</v>
      </c>
      <c r="V10" s="204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13'!AG34</f>
        <v>35427984</v>
      </c>
      <c r="AH10" s="251"/>
      <c r="AI10" s="267"/>
      <c r="AJ10" s="204" t="s">
        <v>84</v>
      </c>
      <c r="AK10" s="204" t="s">
        <v>84</v>
      </c>
      <c r="AL10" s="204" t="s">
        <v>84</v>
      </c>
      <c r="AM10" s="204" t="s">
        <v>84</v>
      </c>
      <c r="AN10" s="204" t="s">
        <v>84</v>
      </c>
      <c r="AO10" s="204" t="s">
        <v>84</v>
      </c>
      <c r="AP10" s="145">
        <f>'MAR 13'!AP34</f>
        <v>7911851</v>
      </c>
      <c r="AQ10" s="269"/>
      <c r="AR10" s="205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10</v>
      </c>
      <c r="E11" s="40">
        <f>D11/1.42</f>
        <v>7.042253521126761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112</v>
      </c>
      <c r="P11" s="119">
        <v>91</v>
      </c>
      <c r="Q11" s="119">
        <v>28856795</v>
      </c>
      <c r="R11" s="45">
        <f>Q11-Q10</f>
        <v>3855</v>
      </c>
      <c r="S11" s="46">
        <f>R11*24/1000</f>
        <v>92.52</v>
      </c>
      <c r="T11" s="46">
        <f>R11/1000</f>
        <v>3.855</v>
      </c>
      <c r="U11" s="120">
        <v>5.6</v>
      </c>
      <c r="V11" s="120">
        <f>U11</f>
        <v>5.6</v>
      </c>
      <c r="W11" s="121" t="s">
        <v>127</v>
      </c>
      <c r="X11" s="123">
        <v>0</v>
      </c>
      <c r="Y11" s="123">
        <v>0</v>
      </c>
      <c r="Z11" s="123">
        <v>1056</v>
      </c>
      <c r="AA11" s="123">
        <v>0</v>
      </c>
      <c r="AB11" s="123">
        <v>1088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35428612</v>
      </c>
      <c r="AH11" s="48">
        <f>IF(ISBLANK(AG11),"-",AG11-AG10)</f>
        <v>628</v>
      </c>
      <c r="AI11" s="49">
        <f>AH11/T11</f>
        <v>162.90531776913099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0.35</v>
      </c>
      <c r="AP11" s="123">
        <v>7912750</v>
      </c>
      <c r="AQ11" s="123">
        <f>AP11-AP10</f>
        <v>899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12</v>
      </c>
      <c r="E12" s="40">
        <f t="shared" ref="E12:E34" si="0">D12/1.42</f>
        <v>8.4507042253521139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113</v>
      </c>
      <c r="P12" s="119">
        <v>89</v>
      </c>
      <c r="Q12" s="119">
        <v>28860529</v>
      </c>
      <c r="R12" s="45">
        <f t="shared" ref="R12:R34" si="3">Q12-Q11</f>
        <v>3734</v>
      </c>
      <c r="S12" s="46">
        <f t="shared" ref="S12:S34" si="4">R12*24/1000</f>
        <v>89.616</v>
      </c>
      <c r="T12" s="46">
        <f t="shared" ref="T12:T34" si="5">R12/1000</f>
        <v>3.734</v>
      </c>
      <c r="U12" s="120">
        <v>6.6</v>
      </c>
      <c r="V12" s="120">
        <f t="shared" ref="V12:V34" si="6">U12</f>
        <v>6.6</v>
      </c>
      <c r="W12" s="121" t="s">
        <v>127</v>
      </c>
      <c r="X12" s="123">
        <v>0</v>
      </c>
      <c r="Y12" s="123">
        <v>0</v>
      </c>
      <c r="Z12" s="123">
        <v>1019</v>
      </c>
      <c r="AA12" s="123">
        <v>0</v>
      </c>
      <c r="AB12" s="123">
        <v>1088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35429217</v>
      </c>
      <c r="AH12" s="48">
        <f>IF(ISBLANK(AG12),"-",AG12-AG11)</f>
        <v>605</v>
      </c>
      <c r="AI12" s="49">
        <f t="shared" ref="AI12:AI34" si="7">AH12/T12</f>
        <v>162.02463845741832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0.35</v>
      </c>
      <c r="AP12" s="123">
        <v>7913749</v>
      </c>
      <c r="AQ12" s="123">
        <f>AP12-AP11</f>
        <v>999</v>
      </c>
      <c r="AR12" s="52">
        <v>1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15</v>
      </c>
      <c r="E13" s="40">
        <f t="shared" si="0"/>
        <v>10.563380281690142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114</v>
      </c>
      <c r="P13" s="119">
        <v>87</v>
      </c>
      <c r="Q13" s="119">
        <v>28864188</v>
      </c>
      <c r="R13" s="45">
        <f t="shared" si="3"/>
        <v>3659</v>
      </c>
      <c r="S13" s="46">
        <f t="shared" si="4"/>
        <v>87.816000000000003</v>
      </c>
      <c r="T13" s="46">
        <f t="shared" si="5"/>
        <v>3.6589999999999998</v>
      </c>
      <c r="U13" s="120">
        <v>7.7</v>
      </c>
      <c r="V13" s="120">
        <f t="shared" si="6"/>
        <v>7.7</v>
      </c>
      <c r="W13" s="121" t="s">
        <v>127</v>
      </c>
      <c r="X13" s="123">
        <v>0</v>
      </c>
      <c r="Y13" s="123">
        <v>0</v>
      </c>
      <c r="Z13" s="123">
        <v>988</v>
      </c>
      <c r="AA13" s="123">
        <v>0</v>
      </c>
      <c r="AB13" s="123">
        <v>1088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35429811</v>
      </c>
      <c r="AH13" s="48">
        <f>IF(ISBLANK(AG13),"-",AG13-AG12)</f>
        <v>594</v>
      </c>
      <c r="AI13" s="49">
        <f t="shared" si="7"/>
        <v>162.3394370046461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0.35</v>
      </c>
      <c r="AP13" s="123">
        <v>7914773</v>
      </c>
      <c r="AQ13" s="123">
        <f>AP13-AP12</f>
        <v>1024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17</v>
      </c>
      <c r="E14" s="40">
        <f t="shared" si="0"/>
        <v>11.971830985915494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115</v>
      </c>
      <c r="P14" s="119">
        <v>86</v>
      </c>
      <c r="Q14" s="119">
        <v>28867707</v>
      </c>
      <c r="R14" s="45">
        <f t="shared" si="3"/>
        <v>3519</v>
      </c>
      <c r="S14" s="46">
        <f t="shared" si="4"/>
        <v>84.456000000000003</v>
      </c>
      <c r="T14" s="46">
        <f t="shared" si="5"/>
        <v>3.5190000000000001</v>
      </c>
      <c r="U14" s="120">
        <v>8.6</v>
      </c>
      <c r="V14" s="120">
        <f t="shared" si="6"/>
        <v>8.6</v>
      </c>
      <c r="W14" s="121" t="s">
        <v>127</v>
      </c>
      <c r="X14" s="123">
        <v>0</v>
      </c>
      <c r="Y14" s="123">
        <v>0</v>
      </c>
      <c r="Z14" s="123">
        <v>1005</v>
      </c>
      <c r="AA14" s="123">
        <v>0</v>
      </c>
      <c r="AB14" s="123">
        <v>1008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35430376</v>
      </c>
      <c r="AH14" s="48">
        <f t="shared" ref="AH14:AH34" si="8">IF(ISBLANK(AG14),"-",AG14-AG13)</f>
        <v>565</v>
      </c>
      <c r="AI14" s="49">
        <f t="shared" si="7"/>
        <v>160.55697641375392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0.35</v>
      </c>
      <c r="AP14" s="123">
        <v>7915578</v>
      </c>
      <c r="AQ14" s="123">
        <f>AP14-AP13</f>
        <v>805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22</v>
      </c>
      <c r="E15" s="40">
        <f t="shared" si="0"/>
        <v>15.492957746478874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94</v>
      </c>
      <c r="P15" s="119">
        <v>92</v>
      </c>
      <c r="Q15" s="119">
        <v>28871384</v>
      </c>
      <c r="R15" s="45">
        <f t="shared" si="3"/>
        <v>3677</v>
      </c>
      <c r="S15" s="46">
        <f t="shared" si="4"/>
        <v>88.248000000000005</v>
      </c>
      <c r="T15" s="46">
        <f t="shared" si="5"/>
        <v>3.677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961</v>
      </c>
      <c r="AA15" s="123">
        <v>0</v>
      </c>
      <c r="AB15" s="123">
        <v>968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35430928</v>
      </c>
      <c r="AH15" s="48">
        <f t="shared" si="8"/>
        <v>552</v>
      </c>
      <c r="AI15" s="49">
        <f t="shared" si="7"/>
        <v>150.12238237693771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0.35</v>
      </c>
      <c r="AP15" s="123">
        <v>7916327</v>
      </c>
      <c r="AQ15" s="123">
        <f>AP15-AP14</f>
        <v>749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23</v>
      </c>
      <c r="E16" s="40">
        <f t="shared" si="0"/>
        <v>16.197183098591552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115</v>
      </c>
      <c r="P16" s="119">
        <v>112</v>
      </c>
      <c r="Q16" s="119">
        <v>28875703</v>
      </c>
      <c r="R16" s="45">
        <f t="shared" si="3"/>
        <v>4319</v>
      </c>
      <c r="S16" s="46">
        <f t="shared" si="4"/>
        <v>103.65600000000001</v>
      </c>
      <c r="T16" s="46">
        <f t="shared" si="5"/>
        <v>4.319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1044</v>
      </c>
      <c r="AA16" s="123">
        <v>0</v>
      </c>
      <c r="AB16" s="123">
        <v>1140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35431524</v>
      </c>
      <c r="AH16" s="48">
        <f t="shared" si="8"/>
        <v>596</v>
      </c>
      <c r="AI16" s="49">
        <f t="shared" si="7"/>
        <v>137.99490622829359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7916327</v>
      </c>
      <c r="AQ16" s="123">
        <f t="shared" ref="AQ16:AQ34" si="10">AP16-AP15</f>
        <v>0</v>
      </c>
      <c r="AR16" s="52">
        <v>0.87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10</v>
      </c>
      <c r="E17" s="40">
        <f t="shared" si="0"/>
        <v>7.042253521126761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142</v>
      </c>
      <c r="P17" s="119">
        <v>145</v>
      </c>
      <c r="Q17" s="119">
        <v>28881505</v>
      </c>
      <c r="R17" s="45">
        <f t="shared" si="3"/>
        <v>5802</v>
      </c>
      <c r="S17" s="46">
        <f t="shared" si="4"/>
        <v>139.24799999999999</v>
      </c>
      <c r="T17" s="46">
        <f t="shared" si="5"/>
        <v>5.8019999999999996</v>
      </c>
      <c r="U17" s="120">
        <v>9.1999999999999993</v>
      </c>
      <c r="V17" s="120">
        <f t="shared" si="6"/>
        <v>9.1999999999999993</v>
      </c>
      <c r="W17" s="121" t="s">
        <v>135</v>
      </c>
      <c r="X17" s="123">
        <v>0</v>
      </c>
      <c r="Y17" s="123">
        <v>1027</v>
      </c>
      <c r="Z17" s="123">
        <v>1196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35432724</v>
      </c>
      <c r="AH17" s="48">
        <f t="shared" si="8"/>
        <v>1200</v>
      </c>
      <c r="AI17" s="49">
        <f t="shared" si="7"/>
        <v>206.82523267838678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7916327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9</v>
      </c>
      <c r="E18" s="40">
        <f t="shared" si="0"/>
        <v>6.3380281690140849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139</v>
      </c>
      <c r="P18" s="119">
        <v>149</v>
      </c>
      <c r="Q18" s="119">
        <v>28887614</v>
      </c>
      <c r="R18" s="45">
        <f t="shared" si="3"/>
        <v>6109</v>
      </c>
      <c r="S18" s="46">
        <f t="shared" si="4"/>
        <v>146.61600000000001</v>
      </c>
      <c r="T18" s="46">
        <f t="shared" si="5"/>
        <v>6.109</v>
      </c>
      <c r="U18" s="120">
        <v>8.8000000000000007</v>
      </c>
      <c r="V18" s="120">
        <f t="shared" si="6"/>
        <v>8.8000000000000007</v>
      </c>
      <c r="W18" s="121" t="s">
        <v>135</v>
      </c>
      <c r="X18" s="123">
        <v>0</v>
      </c>
      <c r="Y18" s="123">
        <v>1048</v>
      </c>
      <c r="Z18" s="123">
        <v>1196</v>
      </c>
      <c r="AA18" s="123">
        <v>1185</v>
      </c>
      <c r="AB18" s="123">
        <v>1199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35434044</v>
      </c>
      <c r="AH18" s="48">
        <f t="shared" si="8"/>
        <v>1320</v>
      </c>
      <c r="AI18" s="49">
        <f t="shared" si="7"/>
        <v>216.07464396791619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7916327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134</v>
      </c>
      <c r="P19" s="119">
        <v>153</v>
      </c>
      <c r="Q19" s="119">
        <v>28894003</v>
      </c>
      <c r="R19" s="45">
        <f t="shared" si="3"/>
        <v>6389</v>
      </c>
      <c r="S19" s="46">
        <f t="shared" si="4"/>
        <v>153.33600000000001</v>
      </c>
      <c r="T19" s="46">
        <f t="shared" si="5"/>
        <v>6.3890000000000002</v>
      </c>
      <c r="U19" s="120">
        <v>8.1999999999999993</v>
      </c>
      <c r="V19" s="120">
        <f t="shared" si="6"/>
        <v>8.1999999999999993</v>
      </c>
      <c r="W19" s="121" t="s">
        <v>135</v>
      </c>
      <c r="X19" s="123">
        <v>0</v>
      </c>
      <c r="Y19" s="123">
        <v>1145</v>
      </c>
      <c r="Z19" s="123">
        <v>1195</v>
      </c>
      <c r="AA19" s="123">
        <v>1185</v>
      </c>
      <c r="AB19" s="123">
        <v>1197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35435452</v>
      </c>
      <c r="AH19" s="48">
        <f t="shared" si="8"/>
        <v>1408</v>
      </c>
      <c r="AI19" s="49">
        <f t="shared" si="7"/>
        <v>220.37877602128657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7916327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7</v>
      </c>
      <c r="E20" s="40">
        <f t="shared" si="0"/>
        <v>4.9295774647887329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133</v>
      </c>
      <c r="P20" s="119">
        <v>156</v>
      </c>
      <c r="Q20" s="119">
        <v>28900421</v>
      </c>
      <c r="R20" s="45">
        <f t="shared" si="3"/>
        <v>6418</v>
      </c>
      <c r="S20" s="46">
        <f t="shared" si="4"/>
        <v>154.03200000000001</v>
      </c>
      <c r="T20" s="46">
        <f t="shared" si="5"/>
        <v>6.4180000000000001</v>
      </c>
      <c r="U20" s="120">
        <v>7.3</v>
      </c>
      <c r="V20" s="120">
        <f t="shared" si="6"/>
        <v>7.3</v>
      </c>
      <c r="W20" s="121" t="s">
        <v>135</v>
      </c>
      <c r="X20" s="123">
        <v>0</v>
      </c>
      <c r="Y20" s="123">
        <v>1174</v>
      </c>
      <c r="Z20" s="123">
        <v>1195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35436740</v>
      </c>
      <c r="AH20" s="48">
        <f>IF(ISBLANK(AG20),"-",AG20-AG19)</f>
        <v>1288</v>
      </c>
      <c r="AI20" s="49">
        <f t="shared" si="7"/>
        <v>200.6855718292303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7916327</v>
      </c>
      <c r="AQ20" s="123">
        <f t="shared" si="10"/>
        <v>0</v>
      </c>
      <c r="AR20" s="52">
        <v>1.21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135</v>
      </c>
      <c r="P21" s="119">
        <v>149</v>
      </c>
      <c r="Q21" s="119">
        <v>28906833</v>
      </c>
      <c r="R21" s="45">
        <f>Q21-Q20</f>
        <v>6412</v>
      </c>
      <c r="S21" s="46">
        <f t="shared" si="4"/>
        <v>153.88800000000001</v>
      </c>
      <c r="T21" s="46">
        <f t="shared" si="5"/>
        <v>6.4119999999999999</v>
      </c>
      <c r="U21" s="120">
        <v>6.6</v>
      </c>
      <c r="V21" s="120">
        <f t="shared" si="6"/>
        <v>6.6</v>
      </c>
      <c r="W21" s="121" t="s">
        <v>135</v>
      </c>
      <c r="X21" s="123">
        <v>0</v>
      </c>
      <c r="Y21" s="123">
        <v>1100</v>
      </c>
      <c r="Z21" s="123">
        <v>1196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35438312</v>
      </c>
      <c r="AH21" s="48">
        <f t="shared" si="8"/>
        <v>1572</v>
      </c>
      <c r="AI21" s="49">
        <f t="shared" si="7"/>
        <v>245.16531503431068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7916327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0"/>
        <v>4.9295774647887329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132</v>
      </c>
      <c r="P22" s="119">
        <v>150</v>
      </c>
      <c r="Q22" s="119">
        <v>28912882</v>
      </c>
      <c r="R22" s="45">
        <f t="shared" si="3"/>
        <v>6049</v>
      </c>
      <c r="S22" s="46">
        <f t="shared" si="4"/>
        <v>145.17599999999999</v>
      </c>
      <c r="T22" s="46">
        <f t="shared" si="5"/>
        <v>6.0490000000000004</v>
      </c>
      <c r="U22" s="120">
        <v>5.9</v>
      </c>
      <c r="V22" s="120">
        <f t="shared" si="6"/>
        <v>5.9</v>
      </c>
      <c r="W22" s="121" t="s">
        <v>135</v>
      </c>
      <c r="X22" s="123">
        <v>0</v>
      </c>
      <c r="Y22" s="123">
        <v>1144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35439658</v>
      </c>
      <c r="AH22" s="48">
        <f t="shared" si="8"/>
        <v>1346</v>
      </c>
      <c r="AI22" s="49">
        <f t="shared" si="7"/>
        <v>222.51611836667217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7916327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5</v>
      </c>
      <c r="E23" s="40">
        <f t="shared" si="0"/>
        <v>3.5211267605633805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132</v>
      </c>
      <c r="P23" s="119">
        <v>149</v>
      </c>
      <c r="Q23" s="119">
        <v>28919262</v>
      </c>
      <c r="R23" s="45">
        <f t="shared" si="3"/>
        <v>6380</v>
      </c>
      <c r="S23" s="46">
        <f t="shared" si="4"/>
        <v>153.12</v>
      </c>
      <c r="T23" s="46">
        <f t="shared" si="5"/>
        <v>6.38</v>
      </c>
      <c r="U23" s="120">
        <v>5.0999999999999996</v>
      </c>
      <c r="V23" s="120">
        <f t="shared" si="6"/>
        <v>5.0999999999999996</v>
      </c>
      <c r="W23" s="121" t="s">
        <v>135</v>
      </c>
      <c r="X23" s="123">
        <v>0</v>
      </c>
      <c r="Y23" s="123">
        <v>1124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35441116</v>
      </c>
      <c r="AH23" s="48">
        <f t="shared" si="8"/>
        <v>1458</v>
      </c>
      <c r="AI23" s="49">
        <f t="shared" si="7"/>
        <v>228.52664576802508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7916327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5</v>
      </c>
      <c r="E24" s="40">
        <f t="shared" si="0"/>
        <v>3.5211267605633805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134</v>
      </c>
      <c r="P24" s="119">
        <v>146</v>
      </c>
      <c r="Q24" s="119">
        <v>28925261</v>
      </c>
      <c r="R24" s="45">
        <f t="shared" si="3"/>
        <v>5999</v>
      </c>
      <c r="S24" s="46">
        <f t="shared" si="4"/>
        <v>143.976</v>
      </c>
      <c r="T24" s="46">
        <f t="shared" si="5"/>
        <v>5.9989999999999997</v>
      </c>
      <c r="U24" s="120">
        <v>4.5999999999999996</v>
      </c>
      <c r="V24" s="120">
        <f t="shared" si="6"/>
        <v>4.5999999999999996</v>
      </c>
      <c r="W24" s="121" t="s">
        <v>135</v>
      </c>
      <c r="X24" s="123">
        <v>0</v>
      </c>
      <c r="Y24" s="123">
        <v>1083</v>
      </c>
      <c r="Z24" s="123">
        <v>1195</v>
      </c>
      <c r="AA24" s="123">
        <v>1185</v>
      </c>
      <c r="AB24" s="123">
        <v>1198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35442458</v>
      </c>
      <c r="AH24" s="48">
        <f t="shared" si="8"/>
        <v>1342</v>
      </c>
      <c r="AI24" s="49">
        <f t="shared" si="7"/>
        <v>223.70395065844309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7916327</v>
      </c>
      <c r="AQ24" s="123">
        <f t="shared" si="10"/>
        <v>0</v>
      </c>
      <c r="AR24" s="52">
        <v>1.3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5</v>
      </c>
      <c r="E25" s="40">
        <f t="shared" si="0"/>
        <v>3.5211267605633805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131</v>
      </c>
      <c r="P25" s="119">
        <v>145</v>
      </c>
      <c r="Q25" s="119">
        <v>28931055</v>
      </c>
      <c r="R25" s="45">
        <f t="shared" si="3"/>
        <v>5794</v>
      </c>
      <c r="S25" s="46">
        <f t="shared" si="4"/>
        <v>139.05600000000001</v>
      </c>
      <c r="T25" s="46">
        <f t="shared" si="5"/>
        <v>5.7939999999999996</v>
      </c>
      <c r="U25" s="120">
        <v>4.0999999999999996</v>
      </c>
      <c r="V25" s="120">
        <f t="shared" si="6"/>
        <v>4.0999999999999996</v>
      </c>
      <c r="W25" s="121" t="s">
        <v>135</v>
      </c>
      <c r="X25" s="123">
        <v>0</v>
      </c>
      <c r="Y25" s="123">
        <v>1081</v>
      </c>
      <c r="Z25" s="123">
        <v>1195</v>
      </c>
      <c r="AA25" s="123">
        <v>1185</v>
      </c>
      <c r="AB25" s="123">
        <v>1198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35443784</v>
      </c>
      <c r="AH25" s="48">
        <f t="shared" si="8"/>
        <v>1326</v>
      </c>
      <c r="AI25" s="49">
        <f t="shared" si="7"/>
        <v>228.85743872972043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7916327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5</v>
      </c>
      <c r="E26" s="40">
        <f t="shared" si="0"/>
        <v>3.5211267605633805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130</v>
      </c>
      <c r="P26" s="119">
        <v>141</v>
      </c>
      <c r="Q26" s="119">
        <v>28936906</v>
      </c>
      <c r="R26" s="45">
        <f t="shared" si="3"/>
        <v>5851</v>
      </c>
      <c r="S26" s="46">
        <f t="shared" si="4"/>
        <v>140.42400000000001</v>
      </c>
      <c r="T26" s="46">
        <f t="shared" si="5"/>
        <v>5.851</v>
      </c>
      <c r="U26" s="120">
        <v>3.6</v>
      </c>
      <c r="V26" s="120">
        <f t="shared" si="6"/>
        <v>3.6</v>
      </c>
      <c r="W26" s="121" t="s">
        <v>135</v>
      </c>
      <c r="X26" s="123">
        <v>0</v>
      </c>
      <c r="Y26" s="123">
        <v>1064</v>
      </c>
      <c r="Z26" s="123">
        <v>1195</v>
      </c>
      <c r="AA26" s="123">
        <v>1185</v>
      </c>
      <c r="AB26" s="123">
        <v>1198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35445132</v>
      </c>
      <c r="AH26" s="48">
        <f t="shared" si="8"/>
        <v>1348</v>
      </c>
      <c r="AI26" s="49">
        <f t="shared" si="7"/>
        <v>230.38796786874039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7916327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4</v>
      </c>
      <c r="E27" s="40">
        <f t="shared" si="0"/>
        <v>2.8169014084507045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127</v>
      </c>
      <c r="P27" s="119">
        <v>145</v>
      </c>
      <c r="Q27" s="119">
        <v>28942812</v>
      </c>
      <c r="R27" s="45">
        <f t="shared" si="3"/>
        <v>5906</v>
      </c>
      <c r="S27" s="46">
        <f t="shared" si="4"/>
        <v>141.744</v>
      </c>
      <c r="T27" s="46">
        <f t="shared" si="5"/>
        <v>5.9059999999999997</v>
      </c>
      <c r="U27" s="120">
        <v>3.2</v>
      </c>
      <c r="V27" s="120">
        <f t="shared" si="6"/>
        <v>3.2</v>
      </c>
      <c r="W27" s="121" t="s">
        <v>135</v>
      </c>
      <c r="X27" s="123">
        <v>0</v>
      </c>
      <c r="Y27" s="123">
        <v>1101</v>
      </c>
      <c r="Z27" s="123">
        <v>1195</v>
      </c>
      <c r="AA27" s="123">
        <v>1185</v>
      </c>
      <c r="AB27" s="123">
        <v>1198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35446500</v>
      </c>
      <c r="AH27" s="48">
        <f t="shared" si="8"/>
        <v>1368</v>
      </c>
      <c r="AI27" s="49">
        <f t="shared" si="7"/>
        <v>231.6288520149001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7916327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131</v>
      </c>
      <c r="P28" s="119">
        <v>143</v>
      </c>
      <c r="Q28" s="119">
        <v>28948625</v>
      </c>
      <c r="R28" s="45">
        <f t="shared" si="3"/>
        <v>5813</v>
      </c>
      <c r="S28" s="46">
        <f t="shared" si="4"/>
        <v>139.512</v>
      </c>
      <c r="T28" s="46">
        <f t="shared" si="5"/>
        <v>5.8129999999999997</v>
      </c>
      <c r="U28" s="120">
        <v>2.8</v>
      </c>
      <c r="V28" s="120">
        <f t="shared" si="6"/>
        <v>2.8</v>
      </c>
      <c r="W28" s="121" t="s">
        <v>135</v>
      </c>
      <c r="X28" s="123">
        <v>0</v>
      </c>
      <c r="Y28" s="123">
        <v>1048</v>
      </c>
      <c r="Z28" s="123">
        <v>1195</v>
      </c>
      <c r="AA28" s="123">
        <v>1185</v>
      </c>
      <c r="AB28" s="123">
        <v>1198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35447850</v>
      </c>
      <c r="AH28" s="48">
        <f t="shared" si="8"/>
        <v>1350</v>
      </c>
      <c r="AI28" s="49">
        <f t="shared" si="7"/>
        <v>232.23808704627561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7916327</v>
      </c>
      <c r="AQ28" s="123">
        <f t="shared" si="10"/>
        <v>0</v>
      </c>
      <c r="AR28" s="52">
        <v>0.96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133</v>
      </c>
      <c r="P29" s="119">
        <v>138</v>
      </c>
      <c r="Q29" s="119">
        <v>28954401</v>
      </c>
      <c r="R29" s="45">
        <f t="shared" si="3"/>
        <v>5776</v>
      </c>
      <c r="S29" s="46">
        <f t="shared" si="4"/>
        <v>138.624</v>
      </c>
      <c r="T29" s="46">
        <f t="shared" si="5"/>
        <v>5.7759999999999998</v>
      </c>
      <c r="U29" s="120">
        <v>2.2999999999999998</v>
      </c>
      <c r="V29" s="120">
        <f t="shared" si="6"/>
        <v>2.2999999999999998</v>
      </c>
      <c r="W29" s="121" t="s">
        <v>135</v>
      </c>
      <c r="X29" s="123">
        <v>0</v>
      </c>
      <c r="Y29" s="123">
        <v>1032</v>
      </c>
      <c r="Z29" s="123">
        <v>1195</v>
      </c>
      <c r="AA29" s="123">
        <v>1185</v>
      </c>
      <c r="AB29" s="123">
        <v>1198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35449168</v>
      </c>
      <c r="AH29" s="48">
        <f t="shared" si="8"/>
        <v>1318</v>
      </c>
      <c r="AI29" s="49">
        <f t="shared" si="7"/>
        <v>228.18559556786704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7916327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4</v>
      </c>
      <c r="E30" s="40">
        <f t="shared" si="0"/>
        <v>2.8169014084507045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130</v>
      </c>
      <c r="P30" s="119">
        <v>133</v>
      </c>
      <c r="Q30" s="119">
        <v>28959932</v>
      </c>
      <c r="R30" s="45">
        <f t="shared" si="3"/>
        <v>5531</v>
      </c>
      <c r="S30" s="46">
        <f t="shared" si="4"/>
        <v>132.744</v>
      </c>
      <c r="T30" s="46">
        <f t="shared" si="5"/>
        <v>5.5309999999999997</v>
      </c>
      <c r="U30" s="120">
        <v>2.2000000000000002</v>
      </c>
      <c r="V30" s="120">
        <f t="shared" si="6"/>
        <v>2.2000000000000002</v>
      </c>
      <c r="W30" s="121" t="s">
        <v>136</v>
      </c>
      <c r="X30" s="123">
        <v>0</v>
      </c>
      <c r="Y30" s="123">
        <v>998</v>
      </c>
      <c r="Z30" s="123">
        <v>1155</v>
      </c>
      <c r="AA30" s="123">
        <v>1185</v>
      </c>
      <c r="AB30" s="123">
        <v>1159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35450420</v>
      </c>
      <c r="AH30" s="48">
        <f t="shared" si="8"/>
        <v>1252</v>
      </c>
      <c r="AI30" s="49">
        <f t="shared" si="7"/>
        <v>226.36051346953536</v>
      </c>
      <c r="AJ30" s="102">
        <v>0</v>
      </c>
      <c r="AK30" s="102">
        <v>1</v>
      </c>
      <c r="AL30" s="102">
        <v>1</v>
      </c>
      <c r="AM30" s="102">
        <v>1</v>
      </c>
      <c r="AN30" s="102">
        <v>1</v>
      </c>
      <c r="AO30" s="102">
        <v>0</v>
      </c>
      <c r="AP30" s="123">
        <v>7916327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118</v>
      </c>
      <c r="P31" s="119">
        <v>128</v>
      </c>
      <c r="Q31" s="119">
        <v>28965302</v>
      </c>
      <c r="R31" s="45">
        <f t="shared" si="3"/>
        <v>5370</v>
      </c>
      <c r="S31" s="46">
        <f t="shared" si="4"/>
        <v>128.88</v>
      </c>
      <c r="T31" s="46">
        <f t="shared" si="5"/>
        <v>5.37</v>
      </c>
      <c r="U31" s="120">
        <v>1.7</v>
      </c>
      <c r="V31" s="120">
        <f t="shared" si="6"/>
        <v>1.7</v>
      </c>
      <c r="W31" s="121" t="s">
        <v>136</v>
      </c>
      <c r="X31" s="123">
        <v>0</v>
      </c>
      <c r="Y31" s="123">
        <v>1075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35451526</v>
      </c>
      <c r="AH31" s="48">
        <f t="shared" si="8"/>
        <v>1106</v>
      </c>
      <c r="AI31" s="49">
        <f t="shared" si="7"/>
        <v>205.95903165735567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7916327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11</v>
      </c>
      <c r="E32" s="40">
        <f t="shared" si="0"/>
        <v>7.746478873239437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122</v>
      </c>
      <c r="P32" s="119">
        <v>122</v>
      </c>
      <c r="Q32" s="119">
        <v>28970287</v>
      </c>
      <c r="R32" s="45">
        <f t="shared" si="3"/>
        <v>4985</v>
      </c>
      <c r="S32" s="46">
        <f t="shared" si="4"/>
        <v>119.64</v>
      </c>
      <c r="T32" s="46">
        <f t="shared" si="5"/>
        <v>4.9850000000000003</v>
      </c>
      <c r="U32" s="120">
        <v>1.5</v>
      </c>
      <c r="V32" s="120">
        <f t="shared" si="6"/>
        <v>1.5</v>
      </c>
      <c r="W32" s="121" t="s">
        <v>136</v>
      </c>
      <c r="X32" s="123">
        <v>0</v>
      </c>
      <c r="Y32" s="123">
        <v>1013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35452468</v>
      </c>
      <c r="AH32" s="48">
        <f t="shared" si="8"/>
        <v>942</v>
      </c>
      <c r="AI32" s="49">
        <f t="shared" si="7"/>
        <v>188.9669007021063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7916327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6</v>
      </c>
      <c r="E33" s="40">
        <f t="shared" si="0"/>
        <v>4.2253521126760569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132</v>
      </c>
      <c r="P33" s="119">
        <v>102</v>
      </c>
      <c r="Q33" s="119">
        <v>28974739</v>
      </c>
      <c r="R33" s="45">
        <f t="shared" si="3"/>
        <v>4452</v>
      </c>
      <c r="S33" s="46">
        <f t="shared" si="4"/>
        <v>106.848</v>
      </c>
      <c r="T33" s="46">
        <f t="shared" si="5"/>
        <v>4.452</v>
      </c>
      <c r="U33" s="120">
        <v>2.2999999999999998</v>
      </c>
      <c r="V33" s="120">
        <f t="shared" si="6"/>
        <v>2.2999999999999998</v>
      </c>
      <c r="W33" s="121" t="s">
        <v>127</v>
      </c>
      <c r="X33" s="123">
        <v>0</v>
      </c>
      <c r="Y33" s="123">
        <v>0</v>
      </c>
      <c r="Z33" s="123">
        <v>1110</v>
      </c>
      <c r="AA33" s="123">
        <v>0</v>
      </c>
      <c r="AB33" s="123">
        <v>1139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35453292</v>
      </c>
      <c r="AH33" s="48">
        <f t="shared" si="8"/>
        <v>824</v>
      </c>
      <c r="AI33" s="49">
        <f t="shared" si="7"/>
        <v>185.08535489667565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0.4</v>
      </c>
      <c r="AP33" s="123">
        <v>7917224</v>
      </c>
      <c r="AQ33" s="123">
        <f t="shared" si="10"/>
        <v>897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8</v>
      </c>
      <c r="E34" s="40">
        <f t="shared" si="0"/>
        <v>5.6338028169014089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130</v>
      </c>
      <c r="P34" s="119">
        <v>97</v>
      </c>
      <c r="Q34" s="119">
        <v>28978853</v>
      </c>
      <c r="R34" s="45">
        <f t="shared" si="3"/>
        <v>4114</v>
      </c>
      <c r="S34" s="46">
        <f t="shared" si="4"/>
        <v>98.736000000000004</v>
      </c>
      <c r="T34" s="46">
        <f t="shared" si="5"/>
        <v>4.1139999999999999</v>
      </c>
      <c r="U34" s="120">
        <v>3.5</v>
      </c>
      <c r="V34" s="120">
        <f t="shared" si="6"/>
        <v>3.5</v>
      </c>
      <c r="W34" s="121" t="s">
        <v>127</v>
      </c>
      <c r="X34" s="123">
        <v>0</v>
      </c>
      <c r="Y34" s="123">
        <v>0</v>
      </c>
      <c r="Z34" s="123">
        <v>1075</v>
      </c>
      <c r="AA34" s="123">
        <v>0</v>
      </c>
      <c r="AB34" s="123">
        <v>1109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35454012</v>
      </c>
      <c r="AH34" s="48">
        <f t="shared" si="8"/>
        <v>720</v>
      </c>
      <c r="AI34" s="49">
        <f t="shared" si="7"/>
        <v>175.01215362177931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0.4</v>
      </c>
      <c r="AP34" s="123">
        <v>7918368</v>
      </c>
      <c r="AQ34" s="123">
        <f t="shared" si="10"/>
        <v>1144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127</v>
      </c>
      <c r="Q35" s="63">
        <f>Q34-Q10</f>
        <v>125913</v>
      </c>
      <c r="R35" s="64">
        <f>SUM(R11:R34)</f>
        <v>125913</v>
      </c>
      <c r="S35" s="124">
        <f>AVERAGE(S11:S34)</f>
        <v>125.913</v>
      </c>
      <c r="T35" s="124">
        <f>SUM(T11:T34)</f>
        <v>125.91300000000001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26028</v>
      </c>
      <c r="AH35" s="66">
        <f>SUM(AH11:AH34)</f>
        <v>26028</v>
      </c>
      <c r="AI35" s="67">
        <f>$AH$35/$T35</f>
        <v>206.71415977698885</v>
      </c>
      <c r="AJ35" s="93"/>
      <c r="AK35" s="94"/>
      <c r="AL35" s="94"/>
      <c r="AM35" s="94"/>
      <c r="AN35" s="95"/>
      <c r="AO35" s="68"/>
      <c r="AP35" s="69">
        <f>AP34-AP10</f>
        <v>6517</v>
      </c>
      <c r="AQ35" s="70">
        <f>SUM(AQ11:AQ34)</f>
        <v>6517</v>
      </c>
      <c r="AR35" s="71">
        <f>AVERAGE(AR11:AR34)</f>
        <v>1.0533333333333335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248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259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109" t="s">
        <v>260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85" t="s">
        <v>261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262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263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264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2"/>
      <c r="D51" s="110"/>
      <c r="E51" s="88"/>
      <c r="F51" s="110"/>
      <c r="G51" s="110"/>
      <c r="H51" s="110"/>
      <c r="I51" s="110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09" t="s">
        <v>200</v>
      </c>
      <c r="C52" s="110"/>
      <c r="D52" s="110"/>
      <c r="E52" s="88"/>
      <c r="F52" s="110"/>
      <c r="G52" s="110"/>
      <c r="H52" s="110"/>
      <c r="I52" s="110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151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215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156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5" t="s">
        <v>154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9" t="s">
        <v>233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114"/>
      <c r="V62" s="114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8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1:51" x14ac:dyDescent="0.25">
      <c r="B71" s="89"/>
      <c r="C71" s="109"/>
      <c r="D71" s="88"/>
      <c r="E71" s="110"/>
      <c r="F71" s="110"/>
      <c r="G71" s="110"/>
      <c r="H71" s="110"/>
      <c r="I71" s="88"/>
      <c r="J71" s="111"/>
      <c r="K71" s="111"/>
      <c r="L71" s="111"/>
      <c r="M71" s="111"/>
      <c r="N71" s="111"/>
      <c r="O71" s="111"/>
      <c r="P71" s="111"/>
      <c r="Q71" s="111"/>
      <c r="R71" s="111"/>
      <c r="S71" s="86"/>
      <c r="T71" s="86"/>
      <c r="U71" s="86"/>
      <c r="V71" s="86"/>
      <c r="W71" s="86"/>
      <c r="X71" s="86"/>
      <c r="Y71" s="86"/>
      <c r="Z71" s="79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105"/>
      <c r="AW71" s="101"/>
      <c r="AX71" s="101"/>
      <c r="AY71" s="101"/>
    </row>
    <row r="72" spans="1:51" x14ac:dyDescent="0.25">
      <c r="B72" s="89"/>
      <c r="C72" s="116"/>
      <c r="D72" s="88"/>
      <c r="E72" s="110"/>
      <c r="F72" s="110"/>
      <c r="G72" s="110"/>
      <c r="H72" s="110"/>
      <c r="I72" s="88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79"/>
      <c r="X72" s="79"/>
      <c r="Y72" s="79"/>
      <c r="Z72" s="106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105"/>
      <c r="AW72" s="101"/>
      <c r="AX72" s="101"/>
      <c r="AY72" s="101"/>
    </row>
    <row r="73" spans="1:51" x14ac:dyDescent="0.25">
      <c r="B73" s="89"/>
      <c r="C73" s="116"/>
      <c r="D73" s="110"/>
      <c r="E73" s="88"/>
      <c r="F73" s="110"/>
      <c r="G73" s="110"/>
      <c r="H73" s="110"/>
      <c r="I73" s="110"/>
      <c r="J73" s="86"/>
      <c r="K73" s="86"/>
      <c r="L73" s="86"/>
      <c r="M73" s="86"/>
      <c r="N73" s="86"/>
      <c r="O73" s="86"/>
      <c r="P73" s="86"/>
      <c r="Q73" s="86"/>
      <c r="R73" s="86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88"/>
      <c r="F74" s="88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89"/>
      <c r="C75" s="112"/>
      <c r="D75" s="110"/>
      <c r="E75" s="110"/>
      <c r="F75" s="88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86"/>
      <c r="D76" s="110"/>
      <c r="E76" s="110"/>
      <c r="F76" s="110"/>
      <c r="G76" s="88"/>
      <c r="H76" s="88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6"/>
      <c r="C77" s="116"/>
      <c r="D77" s="86"/>
      <c r="E77" s="110"/>
      <c r="F77" s="110"/>
      <c r="G77" s="110"/>
      <c r="H77" s="110"/>
      <c r="I77" s="86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1:51" x14ac:dyDescent="0.25">
      <c r="B78" s="129"/>
      <c r="C78" s="132"/>
      <c r="D78" s="79"/>
      <c r="E78" s="127"/>
      <c r="F78" s="127"/>
      <c r="G78" s="127"/>
      <c r="H78" s="127"/>
      <c r="I78" s="79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U78" s="101"/>
      <c r="AV78" s="105"/>
      <c r="AW78" s="101"/>
      <c r="AX78" s="101"/>
      <c r="AY78" s="131"/>
    </row>
    <row r="79" spans="1:51" s="131" customFormat="1" x14ac:dyDescent="0.25">
      <c r="B79" s="129"/>
      <c r="C79" s="135"/>
      <c r="D79" s="127"/>
      <c r="E79" s="79"/>
      <c r="F79" s="127"/>
      <c r="G79" s="127"/>
      <c r="H79" s="127"/>
      <c r="I79" s="127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33"/>
      <c r="U79" s="134"/>
      <c r="V79" s="134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T79" s="19"/>
      <c r="AV79" s="105"/>
      <c r="AY79" s="101"/>
    </row>
    <row r="80" spans="1:51" x14ac:dyDescent="0.25">
      <c r="A80" s="106"/>
      <c r="B80" s="129"/>
      <c r="C80" s="130"/>
      <c r="D80" s="127"/>
      <c r="E80" s="79"/>
      <c r="F80" s="79"/>
      <c r="G80" s="127"/>
      <c r="H80" s="127"/>
      <c r="I80" s="107"/>
      <c r="J80" s="107"/>
      <c r="K80" s="107"/>
      <c r="L80" s="107"/>
      <c r="M80" s="107"/>
      <c r="N80" s="107"/>
      <c r="O80" s="108"/>
      <c r="P80" s="103"/>
      <c r="R80" s="105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12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79"/>
      <c r="H82" s="79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7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B84" s="129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C86" s="131"/>
      <c r="D86" s="131"/>
      <c r="E86" s="131"/>
      <c r="F86" s="131"/>
      <c r="G86" s="131"/>
      <c r="H86" s="131"/>
      <c r="I86" s="107"/>
      <c r="J86" s="107"/>
      <c r="K86" s="107"/>
      <c r="L86" s="107"/>
      <c r="M86" s="107"/>
      <c r="N86" s="107"/>
      <c r="O86" s="108"/>
      <c r="P86" s="103"/>
      <c r="R86" s="79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I87" s="107"/>
      <c r="J87" s="107"/>
      <c r="K87" s="107"/>
      <c r="L87" s="107"/>
      <c r="M87" s="107"/>
      <c r="N87" s="107"/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03"/>
      <c r="Q112" s="103"/>
      <c r="R112" s="103"/>
      <c r="S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U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T115" s="103"/>
      <c r="U115" s="103"/>
      <c r="AS115" s="101"/>
      <c r="AT115" s="101"/>
      <c r="AU115" s="101"/>
      <c r="AV115" s="101"/>
      <c r="AW115" s="101"/>
      <c r="AX115" s="101"/>
    </row>
    <row r="126" spans="15:51" x14ac:dyDescent="0.25">
      <c r="AY126" s="101"/>
    </row>
    <row r="127" spans="15:51" x14ac:dyDescent="0.25">
      <c r="AS127" s="101"/>
      <c r="AT127" s="101"/>
      <c r="AU127" s="101"/>
      <c r="AV127" s="101"/>
      <c r="AW127" s="101"/>
      <c r="AX127" s="101"/>
    </row>
  </sheetData>
  <protectedRanges>
    <protectedRange sqref="N71:R71 B84 S73:T79 B76:B81 S69:T70 N74:R79 T61:T68 T48:T55" name="Range2_12_5_1_1"/>
    <protectedRange sqref="N10 L10 L6 D6 D8 AD8 AF8 O8:U8 AJ8:AR8 AF10 AR11:AR34 L24:N31 N12:N23 N34:P34 E11:E34 G11:G34 X11:AA11 X12:Y16 AA12:AA16 AC11:AF34 N11:Q11 N32:N33 R11:V34 O12:Q33 Z12:Z32 AB11:AB33" name="Range1_16_3_1_1"/>
    <protectedRange sqref="I76 J74:M79 J71:M71 I7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0:H80 F79 E78" name="Range2_2_2_9_2_1_1"/>
    <protectedRange sqref="D76 D79:D80" name="Range2_1_1_1_1_1_9_2_1_1"/>
    <protectedRange sqref="AG11:AG34" name="Range1_18_1_1_1"/>
    <protectedRange sqref="C77 C79" name="Range2_4_1_1_1"/>
    <protectedRange sqref="AS16:AS34" name="Range1_1_1_1"/>
    <protectedRange sqref="P3:U5" name="Range1_16_1_1_1_1"/>
    <protectedRange sqref="C80 C78 C75" name="Range2_1_3_1_1"/>
    <protectedRange sqref="H11:H34" name="Range1_1_1_1_1_1_1"/>
    <protectedRange sqref="B82:B83 J72:R73 D77:D78 I77:I78 Z70:Z71 S71:Y72 AA71:AU72 E79:E80 G81:H82 F80" name="Range2_2_1_10_1_1_1_2"/>
    <protectedRange sqref="C76" name="Range2_2_1_10_2_1_1_1"/>
    <protectedRange sqref="N69:R70 G77:H77 D73 F76 E75" name="Range2_12_1_6_1_1"/>
    <protectedRange sqref="D68:D69 I73:I75 I69:M70 G78:H79 G71:H73 E76:E77 F77:F78 F70:F72 E69:E71" name="Range2_2_12_1_7_1_1"/>
    <protectedRange sqref="D74:D75" name="Range2_1_1_1_1_11_1_2_1_1"/>
    <protectedRange sqref="E72 G74:H74 F73" name="Range2_2_2_9_1_1_1_1"/>
    <protectedRange sqref="D70" name="Range2_1_1_1_1_1_9_1_1_1_1"/>
    <protectedRange sqref="C74 C69" name="Range2_1_1_2_1_1"/>
    <protectedRange sqref="C73" name="Range2_1_2_2_1_1"/>
    <protectedRange sqref="C72" name="Range2_3_2_1_1"/>
    <protectedRange sqref="F68:F69 E68 G70:H70" name="Range2_2_12_1_1_1_1_1"/>
    <protectedRange sqref="C68" name="Range2_1_4_2_1_1_1"/>
    <protectedRange sqref="C70:C71" name="Range2_5_1_1_1"/>
    <protectedRange sqref="E73:E74 F74:F75 G75:H76 I71:I72" name="Range2_2_1_1_1_1"/>
    <protectedRange sqref="D71:D72" name="Range2_1_1_1_1_1_1_1_1"/>
    <protectedRange sqref="AS11:AS15" name="Range1_4_1_1_1_1"/>
    <protectedRange sqref="J11:J15 J26:J34" name="Range1_1_2_1_10_1_1_1_1"/>
    <protectedRange sqref="R86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9:T60" name="Range2_12_5_1_1_3"/>
    <protectedRange sqref="T57:T58" name="Range2_12_5_1_1_2_2"/>
    <protectedRange sqref="T56" name="Range2_12_5_1_1_2_1_1"/>
    <protectedRange sqref="S56" name="Range2_12_4_1_1_1_4_2_2_1_1"/>
    <protectedRange sqref="B73:B75" name="Range2_12_5_1_1_2"/>
    <protectedRange sqref="B72" name="Range2_12_5_1_1_2_1_4_1_1_1_2_1_1_1_1_1_1_1"/>
    <protectedRange sqref="F67 G69:H69" name="Range2_2_12_1_1_1_1_1_1"/>
    <protectedRange sqref="D67:E67" name="Range2_2_12_1_7_1_1_2_1"/>
    <protectedRange sqref="C67" name="Range2_1_1_2_1_1_1"/>
    <protectedRange sqref="B70:B71" name="Range2_12_5_1_1_2_1"/>
    <protectedRange sqref="B69" name="Range2_12_5_1_1_2_1_2_1"/>
    <protectedRange sqref="B68" name="Range2_12_5_1_1_2_1_2_2"/>
    <protectedRange sqref="S65:S68" name="Range2_12_5_1_1_5"/>
    <protectedRange sqref="N65:R68" name="Range2_12_1_6_1_1_1"/>
    <protectedRange sqref="J65:M68" name="Range2_2_12_1_7_1_1_2"/>
    <protectedRange sqref="S62:S64" name="Range2_12_2_1_1_1_2_1_1_1"/>
    <protectedRange sqref="Q63:R64" name="Range2_12_1_4_1_1_1_1_1_1_1_1_1_1_1_1_1_1_1"/>
    <protectedRange sqref="N63:P64" name="Range2_12_1_2_1_1_1_1_1_1_1_1_1_1_1_1_1_1_1_1"/>
    <protectedRange sqref="J63:M64" name="Range2_2_12_1_4_1_1_1_1_1_1_1_1_1_1_1_1_1_1_1_1"/>
    <protectedRange sqref="Q62:R62" name="Range2_12_1_6_1_1_1_2_3_1_1_3_1_1_1_1_1_1_1"/>
    <protectedRange sqref="N62:P62" name="Range2_12_1_2_3_1_1_1_2_3_1_1_3_1_1_1_1_1_1_1"/>
    <protectedRange sqref="J62:M62" name="Range2_2_12_1_4_3_1_1_1_3_3_1_1_3_1_1_1_1_1_1_1"/>
    <protectedRange sqref="S60:S61" name="Range2_12_4_1_1_1_4_2_2_2_1"/>
    <protectedRange sqref="Q60:R61" name="Range2_12_1_6_1_1_1_2_3_2_1_1_3_2"/>
    <protectedRange sqref="N60:P61" name="Range2_12_1_2_3_1_1_1_2_3_2_1_1_3_2"/>
    <protectedRange sqref="L60:M61" name="Range2_2_12_1_4_3_1_1_1_3_3_2_1_1_3_2"/>
    <protectedRange sqref="I62:I68" name="Range2_2_12_1_7_1_1_2_2_1_1"/>
    <protectedRange sqref="G68:H68" name="Range2_2_12_1_3_1_2_1_1_1_2_1_1_1_1_1_1_2_1_1_1_1_1_1_1_1_1"/>
    <protectedRange sqref="F66 G65:H67" name="Range2_2_12_1_3_3_1_1_1_2_1_1_1_1_1_1_1_1_1_1_1_1_1_1_1_1"/>
    <protectedRange sqref="G62:H62" name="Range2_2_12_1_3_1_2_1_1_1_2_1_1_1_1_1_1_2_1_1_1_1_1_2_1"/>
    <protectedRange sqref="F62:F65" name="Range2_2_12_1_3_1_2_1_1_1_3_1_1_1_1_1_3_1_1_1_1_1_1_1_1_1"/>
    <protectedRange sqref="G63:H64" name="Range2_2_12_1_3_1_2_1_1_1_1_2_1_1_1_1_1_1_1_1_1_1_1"/>
    <protectedRange sqref="D62:E63" name="Range2_2_12_1_3_1_2_1_1_1_3_1_1_1_1_1_1_1_2_1_1_1_1_1_1_1"/>
    <protectedRange sqref="B66" name="Range2_12_5_1_1_2_1_4_1_1_1_2_1_1_1_1_1_1_1_1_1_2_1_1_1_1_1"/>
    <protectedRange sqref="B67" name="Range2_12_5_1_1_2_1_2_2_1_1_1_1_1"/>
    <protectedRange sqref="D66:E66" name="Range2_2_12_1_7_1_1_2_1_1"/>
    <protectedRange sqref="C66" name="Range2_1_1_2_1_1_1_1"/>
    <protectedRange sqref="D65" name="Range2_2_12_1_7_1_1_2_1_1_1_1_1_1"/>
    <protectedRange sqref="E65" name="Range2_2_12_1_1_1_1_1_1_1_1_1_1_1_1"/>
    <protectedRange sqref="C65" name="Range2_1_4_2_1_1_1_1_1_1_1_1_1"/>
    <protectedRange sqref="D64:E64" name="Range2_2_12_1_3_1_2_1_1_1_3_1_1_1_1_1_1_1_2_1_1_1_1_1_1_1_1"/>
    <protectedRange sqref="B65" name="Range2_12_5_1_1_2_1_2_2_1_1_1_1"/>
    <protectedRange sqref="S57:S59" name="Range2_12_5_1_1_5_1"/>
    <protectedRange sqref="Q59:R59" name="Range2_12_1_6_1_1_1_1"/>
    <protectedRange sqref="B64" name="Range2_12_5_1_1_2_1_2_2_1_1_1_1_2_1_1_1"/>
    <protectedRange sqref="B63" name="Range2_12_5_1_1_2_1_2_2_1_1_1_1_2_1_1_1_2"/>
    <protectedRange sqref="B62" name="Range2_12_5_1_1_2_1_2_2_1_1_1_1_2_1_1_1_2_1_1"/>
    <protectedRange sqref="B41" name="Range2_12_5_1_1_1_1_1_2"/>
    <protectedRange sqref="S51:S55" name="Range2_12_5_1_1_2_3_1_1"/>
    <protectedRange sqref="N51:R54 Q55:R58" name="Range2_12_1_6_1_1_1_1_1"/>
    <protectedRange sqref="J53:M54 L51:M52" name="Range2_2_12_1_7_1_1_2_2_1"/>
    <protectedRange sqref="G53:H54" name="Range2_2_12_1_3_1_2_1_1_1_2_1_1_1_1_1_1_2_1_1_1_1"/>
    <protectedRange sqref="I53:I54" name="Range2_2_12_1_4_3_1_1_1_2_1_2_1_1_3_1_1_1_1_1_1_1_1"/>
    <protectedRange sqref="D53:E54" name="Range2_2_12_1_3_1_2_1_1_1_2_1_1_1_1_3_1_1_1_1_1_1_1"/>
    <protectedRange sqref="F53:F54" name="Range2_2_12_1_3_1_2_1_1_1_3_1_1_1_1_1_3_1_1_1_1_1_1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2" name="Range2_12_5_1_1_1_1_1_2_1"/>
    <protectedRange sqref="B43" name="Range2_12_5_1_1_1_2_1_1_1"/>
    <protectedRange sqref="B44" name="Range2_12_5_1_1_1_2_2_1_1"/>
    <protectedRange sqref="B45:B47" name="Range2_12_5_1_1_1_2_2_1_1_1_1_1_1_1_1_1_1_1_2_1_1_1"/>
    <protectedRange sqref="B48" name="Range2_12_5_1_1_1_2_2_1_1_1_1_1_1_1_1_1_1_1_2_2_1_1"/>
    <protectedRange sqref="B49" name="Range2_12_5_1_1_1_2_2_1_1_1_1_1_1_1_1_1_1_1_1_1_1_1_1"/>
    <protectedRange sqref="J51:K52" name="Range2_2_12_1_7_1_1_2_2_1_2"/>
    <protectedRange sqref="I51:I52" name="Range2_2_12_1_7_1_1_2_2_1_1_1_1_1"/>
    <protectedRange sqref="G51:H52" name="Range2_2_12_1_3_3_1_1_1_2_1_1_1_1_1_1_1_1_1_1_1_1_1_1_1_1_1_1_1"/>
    <protectedRange sqref="F51:F52" name="Range2_2_12_1_3_1_2_1_1_1_3_1_1_1_1_1_3_1_1_1_1_1_1_1_1_1_1_1"/>
    <protectedRange sqref="D51:D52" name="Range2_2_12_1_7_1_1_2_1_1_1_1_1_1_1_1"/>
    <protectedRange sqref="E51:E52" name="Range2_2_12_1_1_1_1_1_1_1_1_1_1_1_1_1_1"/>
    <protectedRange sqref="C51:C52" name="Range2_1_4_2_1_1_1_1_1_1_1_1_1_1_1"/>
    <protectedRange sqref="K60:K61" name="Range2_2_12_1_4_3_1_1_1_3_3_2_1_1_3_2_1_1"/>
    <protectedRange sqref="G61:H61" name="Range2_2_12_1_3_1_1_1_1_1_4_1_1_1_1_2_1"/>
    <protectedRange sqref="E61:F61" name="Range2_2_12_1_7_1_1_3_1_1_1_1_2_1"/>
    <protectedRange sqref="I61:J61" name="Range2_2_12_1_4_3_1_1_1_1_2_1_1_1_2_1"/>
    <protectedRange sqref="G60:H60" name="Range2_2_12_1_3_1_1_1_1_1_4_1_1_1_1_2_1_1"/>
    <protectedRange sqref="E60:F60" name="Range2_2_12_1_7_1_1_3_1_1_1_1_2_1_1"/>
    <protectedRange sqref="I60:J60" name="Range2_2_12_1_4_3_1_1_1_1_2_1_1_1_2_1_1"/>
    <protectedRange sqref="D60" name="Range2_2_12_1_3_1_2_1_1_1_2_1_2_1_1_1_2_1"/>
    <protectedRange sqref="B60" name="Range2_12_5_1_1_2_1_4_1_1_1_2_1_1_1_1_1_1_1_1_1_2_1_1_1_1_2_1_1_1_2_1_1_1_2_2_2_1_1_1_1_1_1_1"/>
    <protectedRange sqref="D61" name="Range2_2_12_1_3_1_2_1_1_1_2_1_2_1_1_1_2_1_1"/>
    <protectedRange sqref="W11:W34" name="Range1_16_3_1_1_4_3_3_2"/>
    <protectedRange sqref="B50" name="Range2_12_5_1_1_1_2_2_1_1_1_1_1_1_1_1_1_1_1_2_1_1_1_1"/>
    <protectedRange sqref="B51:B52" name="Range2_12_5_1_1_1_2_1_1_1_1_1_2_1"/>
    <protectedRange sqref="N59:P59" name="Range2_12_1_2_3_1_1_1_2_3_2_1_1_3_2_1"/>
    <protectedRange sqref="L59:M59" name="Range2_2_12_1_4_3_1_1_1_3_3_2_1_1_3_2_1"/>
    <protectedRange sqref="N58:P58" name="Range2_12_1_6_1_1_1_1_2"/>
    <protectedRange sqref="L58:M58" name="Range2_2_12_1_7_1_1_2_2_3"/>
    <protectedRange sqref="N55:P57" name="Range2_12_1_6_1_1_1_1_1_1"/>
    <protectedRange sqref="L55:M57" name="Range2_2_12_1_7_1_1_2_2_1_4"/>
    <protectedRange sqref="J55:K55" name="Range2_2_12_1_7_1_1_2_2_2_2"/>
    <protectedRange sqref="K56" name="Range2_2_12_1_7_1_1_2_2_1_3_1"/>
    <protectedRange sqref="K59" name="Range2_2_12_1_4_3_1_1_1_3_3_2_1_1_3_2_1_1_1"/>
    <protectedRange sqref="K57:K58" name="Range2_2_12_1_7_1_1_2_2_2_1_1"/>
    <protectedRange sqref="J56:J57" name="Range2_2_12_1_7_1_1_2_2_3_1_1"/>
    <protectedRange sqref="J58:J59" name="Range2_2_12_1_4_3_1_1_1_1_2_1_1_1_2_1_1_1"/>
    <protectedRange sqref="G59:H59" name="Range2_2_12_1_3_1_1_1_1_1_4_1_1_1_1_2_1_2"/>
    <protectedRange sqref="E59:F59" name="Range2_2_12_1_7_1_1_3_1_1_1_1_2_1_2"/>
    <protectedRange sqref="I59" name="Range2_2_12_1_4_3_1_1_1_1_2_1_1_1_2_1_2"/>
    <protectedRange sqref="G55:H56" name="Range2_2_12_1_3_1_2_1_1_1_2_1_1_1_1_1_1_2_1_1_1_2_1_1"/>
    <protectedRange sqref="I55:I56" name="Range2_2_12_1_4_3_1_1_1_2_1_2_1_1_3_1_1_1_1_1_1_1_2_1_1"/>
    <protectedRange sqref="D55:E56" name="Range2_2_12_1_3_1_2_1_1_1_2_1_1_1_1_3_1_1_1_1_1_1_2_1_1"/>
    <protectedRange sqref="F55:F56" name="Range2_2_12_1_3_1_2_1_1_1_3_1_1_1_1_1_3_1_1_1_1_1_1_2_1_1"/>
    <protectedRange sqref="G57:H58" name="Range2_2_12_1_3_1_1_1_1_1_4_1_1_1_1_2_1_1_1"/>
    <protectedRange sqref="E57:F58" name="Range2_2_12_1_7_1_1_3_1_1_1_1_2_1_1_1"/>
    <protectedRange sqref="I57:I58" name="Range2_2_12_1_4_3_1_1_1_1_2_1_1_1_2_1_1_1_1"/>
    <protectedRange sqref="D57:D58" name="Range2_2_12_1_3_1_2_1_1_1_2_1_2_1_1_1_2_1_2"/>
    <protectedRange sqref="B58" name="Range2_12_5_1_1_2_1_4_1_1_1_2_1_1_1_1_1_1_1_1_1_2_1_1_1_1_2_1_1_1_2_1_1_1_2_2_2_1_1_1_1_1_1_1_1"/>
    <protectedRange sqref="D59" name="Range2_2_12_1_3_1_2_1_1_1_2_1_2_1_1_1_2_1_1_1"/>
    <protectedRange sqref="B59" name="Range2_12_5_1_1_2_1_2_2_1_1_1_1_2_1_1_1_2_1_1_1_2_2_2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637" priority="17" operator="containsText" text="N/A">
      <formula>NOT(ISERROR(SEARCH("N/A",X11)))</formula>
    </cfRule>
    <cfRule type="cellIs" dxfId="636" priority="35" operator="equal">
      <formula>0</formula>
    </cfRule>
  </conditionalFormatting>
  <conditionalFormatting sqref="X11:AA11 X12:Y16 AA12:AA16 AC11:AE34 Z12:Z32 AB11:AB33">
    <cfRule type="cellIs" dxfId="635" priority="34" operator="greaterThanOrEqual">
      <formula>1185</formula>
    </cfRule>
  </conditionalFormatting>
  <conditionalFormatting sqref="X11:AA11 X12:Y16 AA12:AA16 AC11:AE34 Z12:Z32 AB11:AB33">
    <cfRule type="cellIs" dxfId="634" priority="33" operator="between">
      <formula>0.1</formula>
      <formula>1184</formula>
    </cfRule>
  </conditionalFormatting>
  <conditionalFormatting sqref="X8 AJ16:AJ34 AJ11:AO11 AJ12:AK15 AM12:AM15 AL12:AL34 AN12:AO34">
    <cfRule type="cellIs" dxfId="633" priority="32" operator="equal">
      <formula>0</formula>
    </cfRule>
  </conditionalFormatting>
  <conditionalFormatting sqref="X8 AJ16:AJ34 AJ11:AO11 AJ12:AK15 AM12:AM15 AL12:AL34 AN12:AO34">
    <cfRule type="cellIs" dxfId="632" priority="31" operator="greaterThan">
      <formula>1179</formula>
    </cfRule>
  </conditionalFormatting>
  <conditionalFormatting sqref="X8 AJ16:AJ34 AJ11:AO11 AJ12:AK15 AM12:AM15 AL12:AL34 AN12:AO34">
    <cfRule type="cellIs" dxfId="631" priority="30" operator="greaterThan">
      <formula>99</formula>
    </cfRule>
  </conditionalFormatting>
  <conditionalFormatting sqref="X8 AJ16:AJ34 AJ11:AO11 AJ12:AK15 AM12:AM15 AL12:AL34 AN12:AO34">
    <cfRule type="cellIs" dxfId="630" priority="29" operator="greaterThan">
      <formula>0.99</formula>
    </cfRule>
  </conditionalFormatting>
  <conditionalFormatting sqref="AB8">
    <cfRule type="cellIs" dxfId="629" priority="28" operator="equal">
      <formula>0</formula>
    </cfRule>
  </conditionalFormatting>
  <conditionalFormatting sqref="AB8">
    <cfRule type="cellIs" dxfId="628" priority="27" operator="greaterThan">
      <formula>1179</formula>
    </cfRule>
  </conditionalFormatting>
  <conditionalFormatting sqref="AB8">
    <cfRule type="cellIs" dxfId="627" priority="26" operator="greaterThan">
      <formula>99</formula>
    </cfRule>
  </conditionalFormatting>
  <conditionalFormatting sqref="AB8">
    <cfRule type="cellIs" dxfId="626" priority="25" operator="greaterThan">
      <formula>0.99</formula>
    </cfRule>
  </conditionalFormatting>
  <conditionalFormatting sqref="AQ11:AQ34">
    <cfRule type="cellIs" dxfId="625" priority="24" operator="equal">
      <formula>0</formula>
    </cfRule>
  </conditionalFormatting>
  <conditionalFormatting sqref="AQ11:AQ34">
    <cfRule type="cellIs" dxfId="624" priority="23" operator="greaterThan">
      <formula>1179</formula>
    </cfRule>
  </conditionalFormatting>
  <conditionalFormatting sqref="AQ11:AQ34">
    <cfRule type="cellIs" dxfId="623" priority="22" operator="greaterThan">
      <formula>99</formula>
    </cfRule>
  </conditionalFormatting>
  <conditionalFormatting sqref="AQ11:AQ34">
    <cfRule type="cellIs" dxfId="622" priority="21" operator="greaterThan">
      <formula>0.99</formula>
    </cfRule>
  </conditionalFormatting>
  <conditionalFormatting sqref="AI11:AI34">
    <cfRule type="cellIs" dxfId="621" priority="20" operator="greaterThan">
      <formula>$AI$8</formula>
    </cfRule>
  </conditionalFormatting>
  <conditionalFormatting sqref="AH11:AH34">
    <cfRule type="cellIs" dxfId="620" priority="18" operator="greaterThan">
      <formula>$AH$8</formula>
    </cfRule>
    <cfRule type="cellIs" dxfId="619" priority="19" operator="greaterThan">
      <formula>$AH$8</formula>
    </cfRule>
  </conditionalFormatting>
  <conditionalFormatting sqref="AP11:AP34">
    <cfRule type="cellIs" dxfId="618" priority="16" operator="equal">
      <formula>0</formula>
    </cfRule>
  </conditionalFormatting>
  <conditionalFormatting sqref="AP11:AP34">
    <cfRule type="cellIs" dxfId="617" priority="15" operator="greaterThan">
      <formula>1179</formula>
    </cfRule>
  </conditionalFormatting>
  <conditionalFormatting sqref="AP11:AP34">
    <cfRule type="cellIs" dxfId="616" priority="14" operator="greaterThan">
      <formula>99</formula>
    </cfRule>
  </conditionalFormatting>
  <conditionalFormatting sqref="AP11:AP34">
    <cfRule type="cellIs" dxfId="615" priority="13" operator="greaterThan">
      <formula>0.99</formula>
    </cfRule>
  </conditionalFormatting>
  <conditionalFormatting sqref="X34:AB34 X33:AA33 X17:Y32 AA17:AA32">
    <cfRule type="containsText" dxfId="614" priority="9" operator="containsText" text="N/A">
      <formula>NOT(ISERROR(SEARCH("N/A",X17)))</formula>
    </cfRule>
    <cfRule type="cellIs" dxfId="613" priority="12" operator="equal">
      <formula>0</formula>
    </cfRule>
  </conditionalFormatting>
  <conditionalFormatting sqref="X34:AB34 X33:AA33 X17:Y32 AA17:AA32">
    <cfRule type="cellIs" dxfId="612" priority="11" operator="greaterThanOrEqual">
      <formula>1185</formula>
    </cfRule>
  </conditionalFormatting>
  <conditionalFormatting sqref="X34:AB34 X33:AA33 X17:Y32 AA17:AA32">
    <cfRule type="cellIs" dxfId="611" priority="10" operator="between">
      <formula>0.1</formula>
      <formula>1184</formula>
    </cfRule>
  </conditionalFormatting>
  <conditionalFormatting sqref="AK33:AK34 AM16:AM34">
    <cfRule type="cellIs" dxfId="610" priority="8" operator="equal">
      <formula>0</formula>
    </cfRule>
  </conditionalFormatting>
  <conditionalFormatting sqref="AK33:AK34 AM16:AM34">
    <cfRule type="cellIs" dxfId="609" priority="7" operator="greaterThan">
      <formula>1179</formula>
    </cfRule>
  </conditionalFormatting>
  <conditionalFormatting sqref="AK33:AK34 AM16:AM34">
    <cfRule type="cellIs" dxfId="608" priority="6" operator="greaterThan">
      <formula>99</formula>
    </cfRule>
  </conditionalFormatting>
  <conditionalFormatting sqref="AK33:AK34 AM16:AM34">
    <cfRule type="cellIs" dxfId="607" priority="5" operator="greaterThan">
      <formula>0.99</formula>
    </cfRule>
  </conditionalFormatting>
  <conditionalFormatting sqref="AK16:AK32">
    <cfRule type="cellIs" dxfId="606" priority="4" operator="equal">
      <formula>0</formula>
    </cfRule>
  </conditionalFormatting>
  <conditionalFormatting sqref="AK16:AK32">
    <cfRule type="cellIs" dxfId="605" priority="3" operator="greaterThan">
      <formula>1179</formula>
    </cfRule>
  </conditionalFormatting>
  <conditionalFormatting sqref="AK16:AK32">
    <cfRule type="cellIs" dxfId="604" priority="2" operator="greaterThan">
      <formula>99</formula>
    </cfRule>
  </conditionalFormatting>
  <conditionalFormatting sqref="AK16:AK32">
    <cfRule type="cellIs" dxfId="603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4"/>
  <sheetViews>
    <sheetView showGridLines="0" topLeftCell="A45" zoomScaleNormal="100" workbookViewId="0">
      <selection activeCell="K12" sqref="K12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07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02" t="s">
        <v>10</v>
      </c>
      <c r="I7" s="203" t="s">
        <v>11</v>
      </c>
      <c r="J7" s="203" t="s">
        <v>12</v>
      </c>
      <c r="K7" s="203" t="s">
        <v>13</v>
      </c>
      <c r="L7" s="11"/>
      <c r="M7" s="11"/>
      <c r="N7" s="11"/>
      <c r="O7" s="202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03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03" t="s">
        <v>22</v>
      </c>
      <c r="AG7" s="203" t="s">
        <v>23</v>
      </c>
      <c r="AH7" s="203" t="s">
        <v>24</v>
      </c>
      <c r="AI7" s="203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03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42078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25392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03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04" t="s">
        <v>51</v>
      </c>
      <c r="V9" s="204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06" t="s">
        <v>55</v>
      </c>
      <c r="AG9" s="206" t="s">
        <v>56</v>
      </c>
      <c r="AH9" s="251" t="s">
        <v>57</v>
      </c>
      <c r="AI9" s="266" t="s">
        <v>58</v>
      </c>
      <c r="AJ9" s="204" t="s">
        <v>59</v>
      </c>
      <c r="AK9" s="204" t="s">
        <v>60</v>
      </c>
      <c r="AL9" s="204" t="s">
        <v>61</v>
      </c>
      <c r="AM9" s="204" t="s">
        <v>62</v>
      </c>
      <c r="AN9" s="204" t="s">
        <v>63</v>
      </c>
      <c r="AO9" s="204" t="s">
        <v>64</v>
      </c>
      <c r="AP9" s="204" t="s">
        <v>65</v>
      </c>
      <c r="AQ9" s="268" t="s">
        <v>66</v>
      </c>
      <c r="AR9" s="204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4" t="s">
        <v>72</v>
      </c>
      <c r="C10" s="204" t="s">
        <v>73</v>
      </c>
      <c r="D10" s="204" t="s">
        <v>74</v>
      </c>
      <c r="E10" s="204" t="s">
        <v>75</v>
      </c>
      <c r="F10" s="204" t="s">
        <v>74</v>
      </c>
      <c r="G10" s="204" t="s">
        <v>75</v>
      </c>
      <c r="H10" s="277"/>
      <c r="I10" s="204" t="s">
        <v>75</v>
      </c>
      <c r="J10" s="204" t="s">
        <v>75</v>
      </c>
      <c r="K10" s="204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14'!Q34</f>
        <v>28978853</v>
      </c>
      <c r="R10" s="259"/>
      <c r="S10" s="260"/>
      <c r="T10" s="261"/>
      <c r="U10" s="204" t="s">
        <v>75</v>
      </c>
      <c r="V10" s="204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14'!AG34</f>
        <v>35454012</v>
      </c>
      <c r="AH10" s="251"/>
      <c r="AI10" s="267"/>
      <c r="AJ10" s="204" t="s">
        <v>84</v>
      </c>
      <c r="AK10" s="204" t="s">
        <v>84</v>
      </c>
      <c r="AL10" s="204" t="s">
        <v>84</v>
      </c>
      <c r="AM10" s="204" t="s">
        <v>84</v>
      </c>
      <c r="AN10" s="204" t="s">
        <v>84</v>
      </c>
      <c r="AO10" s="204" t="s">
        <v>84</v>
      </c>
      <c r="AP10" s="145">
        <f>'MAR 14'!AP34</f>
        <v>7918368</v>
      </c>
      <c r="AQ10" s="269"/>
      <c r="AR10" s="205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7</v>
      </c>
      <c r="E11" s="40">
        <f>D11/1.42</f>
        <v>4.9295774647887329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120</v>
      </c>
      <c r="P11" s="119">
        <v>94</v>
      </c>
      <c r="Q11" s="119">
        <v>28982796</v>
      </c>
      <c r="R11" s="45">
        <f>Q11-Q10</f>
        <v>3943</v>
      </c>
      <c r="S11" s="46">
        <f>R11*24/1000</f>
        <v>94.632000000000005</v>
      </c>
      <c r="T11" s="46">
        <f t="shared" ref="T11:T34" si="0">R11/1000</f>
        <v>3.9430000000000001</v>
      </c>
      <c r="U11" s="120">
        <v>4.8</v>
      </c>
      <c r="V11" s="120">
        <f>U11</f>
        <v>4.8</v>
      </c>
      <c r="W11" s="121" t="s">
        <v>127</v>
      </c>
      <c r="X11" s="123">
        <v>0</v>
      </c>
      <c r="Y11" s="123">
        <v>0</v>
      </c>
      <c r="Z11" s="123">
        <v>109</v>
      </c>
      <c r="AA11" s="123">
        <v>0</v>
      </c>
      <c r="AB11" s="123">
        <v>1109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35454712</v>
      </c>
      <c r="AH11" s="48">
        <f>IF(ISBLANK(AG11),"-",AG11-AG10)</f>
        <v>700</v>
      </c>
      <c r="AI11" s="49">
        <f>AH11/T11</f>
        <v>177.5297996449404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7919440</v>
      </c>
      <c r="AQ11" s="123">
        <f>AP11-AP10</f>
        <v>1072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8</v>
      </c>
      <c r="E12" s="40">
        <f t="shared" ref="E12:E34" si="1">D12/1.42</f>
        <v>5.6338028169014089</v>
      </c>
      <c r="F12" s="104">
        <v>66</v>
      </c>
      <c r="G12" s="40">
        <f t="shared" ref="G12:G34" si="2">F12/1.42</f>
        <v>46.478873239436624</v>
      </c>
      <c r="H12" s="41" t="s">
        <v>88</v>
      </c>
      <c r="I12" s="41">
        <f t="shared" ref="I12:I34" si="3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122</v>
      </c>
      <c r="P12" s="119">
        <v>92</v>
      </c>
      <c r="Q12" s="119">
        <v>28986508</v>
      </c>
      <c r="R12" s="45">
        <f t="shared" ref="R12:R34" si="4">Q12-Q11</f>
        <v>3712</v>
      </c>
      <c r="S12" s="46">
        <f t="shared" ref="S12:S34" si="5">R12*24/1000</f>
        <v>89.087999999999994</v>
      </c>
      <c r="T12" s="46">
        <f t="shared" si="0"/>
        <v>3.7120000000000002</v>
      </c>
      <c r="U12" s="120">
        <v>6</v>
      </c>
      <c r="V12" s="120">
        <f t="shared" ref="V12:V34" si="6">U12</f>
        <v>6</v>
      </c>
      <c r="W12" s="121" t="s">
        <v>127</v>
      </c>
      <c r="X12" s="123">
        <v>0</v>
      </c>
      <c r="Y12" s="123">
        <v>0</v>
      </c>
      <c r="Z12" s="123">
        <v>1045</v>
      </c>
      <c r="AA12" s="123">
        <v>0</v>
      </c>
      <c r="AB12" s="123">
        <v>1109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35455370</v>
      </c>
      <c r="AH12" s="48">
        <f>IF(ISBLANK(AG12),"-",AG12-AG11)</f>
        <v>658</v>
      </c>
      <c r="AI12" s="49">
        <f t="shared" ref="AI12:AI34" si="7">AH12/T12</f>
        <v>177.26293103448276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7920594</v>
      </c>
      <c r="AQ12" s="123">
        <f>AP12-AP11</f>
        <v>1154</v>
      </c>
      <c r="AR12" s="52">
        <v>0.99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11</v>
      </c>
      <c r="E13" s="40">
        <f t="shared" si="1"/>
        <v>7.746478873239437</v>
      </c>
      <c r="F13" s="104">
        <v>66</v>
      </c>
      <c r="G13" s="40">
        <f t="shared" si="2"/>
        <v>46.478873239436624</v>
      </c>
      <c r="H13" s="41" t="s">
        <v>88</v>
      </c>
      <c r="I13" s="41">
        <f t="shared" si="3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123</v>
      </c>
      <c r="P13" s="119">
        <v>89</v>
      </c>
      <c r="Q13" s="119">
        <v>28990163</v>
      </c>
      <c r="R13" s="45">
        <f t="shared" si="4"/>
        <v>3655</v>
      </c>
      <c r="S13" s="46">
        <f t="shared" si="5"/>
        <v>87.72</v>
      </c>
      <c r="T13" s="46">
        <f t="shared" si="0"/>
        <v>3.6549999999999998</v>
      </c>
      <c r="U13" s="120">
        <v>7.2</v>
      </c>
      <c r="V13" s="120">
        <f t="shared" si="6"/>
        <v>7.2</v>
      </c>
      <c r="W13" s="121" t="s">
        <v>127</v>
      </c>
      <c r="X13" s="123">
        <v>0</v>
      </c>
      <c r="Y13" s="123">
        <v>0</v>
      </c>
      <c r="Z13" s="123">
        <v>1022</v>
      </c>
      <c r="AA13" s="123">
        <v>0</v>
      </c>
      <c r="AB13" s="123">
        <v>1109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35455995</v>
      </c>
      <c r="AH13" s="48">
        <f>IF(ISBLANK(AG13),"-",AG13-AG12)</f>
        <v>625</v>
      </c>
      <c r="AI13" s="49">
        <f t="shared" si="7"/>
        <v>170.99863201094391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7921946</v>
      </c>
      <c r="AQ13" s="123">
        <f>AP13-AP12</f>
        <v>1352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13</v>
      </c>
      <c r="E14" s="40">
        <f t="shared" si="1"/>
        <v>9.1549295774647899</v>
      </c>
      <c r="F14" s="104">
        <v>66</v>
      </c>
      <c r="G14" s="40">
        <f t="shared" si="2"/>
        <v>46.478873239436624</v>
      </c>
      <c r="H14" s="41" t="s">
        <v>88</v>
      </c>
      <c r="I14" s="41">
        <f t="shared" si="3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124</v>
      </c>
      <c r="P14" s="119">
        <v>85</v>
      </c>
      <c r="Q14" s="119">
        <v>28993746</v>
      </c>
      <c r="R14" s="45">
        <f t="shared" si="4"/>
        <v>3583</v>
      </c>
      <c r="S14" s="46">
        <f t="shared" si="5"/>
        <v>85.992000000000004</v>
      </c>
      <c r="T14" s="46">
        <f t="shared" si="0"/>
        <v>3.5830000000000002</v>
      </c>
      <c r="U14" s="120">
        <v>8.5</v>
      </c>
      <c r="V14" s="120">
        <f t="shared" si="6"/>
        <v>8.5</v>
      </c>
      <c r="W14" s="121" t="s">
        <v>127</v>
      </c>
      <c r="X14" s="123">
        <v>0</v>
      </c>
      <c r="Y14" s="123">
        <v>0</v>
      </c>
      <c r="Z14" s="123">
        <v>1010</v>
      </c>
      <c r="AA14" s="123">
        <v>0</v>
      </c>
      <c r="AB14" s="123">
        <v>1028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35456584</v>
      </c>
      <c r="AH14" s="48">
        <f t="shared" ref="AH14:AH34" si="8">IF(ISBLANK(AG14),"-",AG14-AG13)</f>
        <v>589</v>
      </c>
      <c r="AI14" s="49">
        <f t="shared" si="7"/>
        <v>164.38738487301143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7923201</v>
      </c>
      <c r="AQ14" s="123">
        <f>AP14-AP13</f>
        <v>1255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21</v>
      </c>
      <c r="E15" s="40">
        <f t="shared" si="1"/>
        <v>14.788732394366198</v>
      </c>
      <c r="F15" s="104">
        <v>66</v>
      </c>
      <c r="G15" s="40">
        <f t="shared" si="2"/>
        <v>46.478873239436624</v>
      </c>
      <c r="H15" s="41" t="s">
        <v>88</v>
      </c>
      <c r="I15" s="41">
        <f t="shared" si="3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91</v>
      </c>
      <c r="P15" s="119">
        <v>87</v>
      </c>
      <c r="Q15" s="119">
        <v>28997391</v>
      </c>
      <c r="R15" s="45">
        <f t="shared" si="4"/>
        <v>3645</v>
      </c>
      <c r="S15" s="46">
        <f t="shared" si="5"/>
        <v>87.48</v>
      </c>
      <c r="T15" s="46">
        <f t="shared" si="0"/>
        <v>3.645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970</v>
      </c>
      <c r="AA15" s="123">
        <v>0</v>
      </c>
      <c r="AB15" s="123">
        <v>967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35457116</v>
      </c>
      <c r="AH15" s="48">
        <f t="shared" si="8"/>
        <v>532</v>
      </c>
      <c r="AI15" s="49">
        <f t="shared" si="7"/>
        <v>145.95336076817557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0.4</v>
      </c>
      <c r="AP15" s="123">
        <v>7923981</v>
      </c>
      <c r="AQ15" s="123">
        <f>AP15-AP14</f>
        <v>780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27</v>
      </c>
      <c r="E16" s="40">
        <f t="shared" si="1"/>
        <v>19.014084507042256</v>
      </c>
      <c r="F16" s="87">
        <v>68</v>
      </c>
      <c r="G16" s="40">
        <f t="shared" si="2"/>
        <v>47.887323943661976</v>
      </c>
      <c r="H16" s="41" t="s">
        <v>88</v>
      </c>
      <c r="I16" s="41">
        <f t="shared" si="3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106</v>
      </c>
      <c r="P16" s="119">
        <v>103</v>
      </c>
      <c r="Q16" s="119">
        <v>29001543</v>
      </c>
      <c r="R16" s="45">
        <f t="shared" si="4"/>
        <v>4152</v>
      </c>
      <c r="S16" s="46">
        <f t="shared" si="5"/>
        <v>99.647999999999996</v>
      </c>
      <c r="T16" s="46">
        <f t="shared" si="0"/>
        <v>4.1520000000000001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1023</v>
      </c>
      <c r="AA16" s="123">
        <v>0</v>
      </c>
      <c r="AB16" s="123">
        <v>1160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35457616</v>
      </c>
      <c r="AH16" s="48">
        <f t="shared" si="8"/>
        <v>500</v>
      </c>
      <c r="AI16" s="49">
        <f t="shared" si="7"/>
        <v>120.42389210019267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7923981</v>
      </c>
      <c r="AQ16" s="123">
        <f t="shared" ref="AQ16:AQ34" si="10">AP16-AP15</f>
        <v>0</v>
      </c>
      <c r="AR16" s="52">
        <v>1.21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12</v>
      </c>
      <c r="E17" s="40">
        <f t="shared" si="1"/>
        <v>8.4507042253521139</v>
      </c>
      <c r="F17" s="87">
        <v>83</v>
      </c>
      <c r="G17" s="40">
        <f t="shared" si="2"/>
        <v>58.450704225352112</v>
      </c>
      <c r="H17" s="41" t="s">
        <v>88</v>
      </c>
      <c r="I17" s="41">
        <f t="shared" si="3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143</v>
      </c>
      <c r="P17" s="119">
        <v>139</v>
      </c>
      <c r="Q17" s="119">
        <v>29007230</v>
      </c>
      <c r="R17" s="45">
        <f t="shared" si="4"/>
        <v>5687</v>
      </c>
      <c r="S17" s="46">
        <f t="shared" si="5"/>
        <v>136.488</v>
      </c>
      <c r="T17" s="46">
        <f t="shared" si="0"/>
        <v>5.6870000000000003</v>
      </c>
      <c r="U17" s="120">
        <v>9.5</v>
      </c>
      <c r="V17" s="120">
        <f t="shared" si="6"/>
        <v>9.5</v>
      </c>
      <c r="W17" s="121" t="s">
        <v>135</v>
      </c>
      <c r="X17" s="123">
        <v>0</v>
      </c>
      <c r="Y17" s="123">
        <v>958</v>
      </c>
      <c r="Z17" s="123">
        <v>1155</v>
      </c>
      <c r="AA17" s="123">
        <v>1185</v>
      </c>
      <c r="AB17" s="123">
        <v>1189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35458812</v>
      </c>
      <c r="AH17" s="48">
        <f t="shared" si="8"/>
        <v>1196</v>
      </c>
      <c r="AI17" s="49">
        <f t="shared" si="7"/>
        <v>210.30420256725864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7923981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11</v>
      </c>
      <c r="E18" s="40">
        <f t="shared" si="1"/>
        <v>7.746478873239437</v>
      </c>
      <c r="F18" s="87">
        <v>83</v>
      </c>
      <c r="G18" s="40">
        <f t="shared" si="2"/>
        <v>58.450704225352112</v>
      </c>
      <c r="H18" s="41" t="s">
        <v>88</v>
      </c>
      <c r="I18" s="41">
        <f t="shared" si="3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141</v>
      </c>
      <c r="Q18" s="119">
        <v>29012981</v>
      </c>
      <c r="R18" s="45">
        <f t="shared" si="4"/>
        <v>5751</v>
      </c>
      <c r="S18" s="46">
        <f t="shared" si="5"/>
        <v>138.024</v>
      </c>
      <c r="T18" s="46">
        <f t="shared" si="0"/>
        <v>5.7510000000000003</v>
      </c>
      <c r="U18" s="120">
        <v>9.3000000000000007</v>
      </c>
      <c r="V18" s="120">
        <f t="shared" si="6"/>
        <v>9.3000000000000007</v>
      </c>
      <c r="W18" s="121" t="s">
        <v>135</v>
      </c>
      <c r="X18" s="123">
        <v>0</v>
      </c>
      <c r="Y18" s="123">
        <v>1035</v>
      </c>
      <c r="Z18" s="123">
        <v>1165</v>
      </c>
      <c r="AA18" s="123">
        <v>1185</v>
      </c>
      <c r="AB18" s="123">
        <v>1179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35460028</v>
      </c>
      <c r="AH18" s="48">
        <f t="shared" si="8"/>
        <v>1216</v>
      </c>
      <c r="AI18" s="49">
        <f t="shared" si="7"/>
        <v>211.44148843679358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7923981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10</v>
      </c>
      <c r="E19" s="40">
        <f t="shared" si="1"/>
        <v>7.042253521126761</v>
      </c>
      <c r="F19" s="87">
        <v>83</v>
      </c>
      <c r="G19" s="40">
        <f t="shared" si="2"/>
        <v>58.450704225352112</v>
      </c>
      <c r="H19" s="41" t="s">
        <v>88</v>
      </c>
      <c r="I19" s="41">
        <f t="shared" si="3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133</v>
      </c>
      <c r="P19" s="119">
        <v>145</v>
      </c>
      <c r="Q19" s="119">
        <v>29019349</v>
      </c>
      <c r="R19" s="45">
        <f t="shared" si="4"/>
        <v>6368</v>
      </c>
      <c r="S19" s="46">
        <f t="shared" si="5"/>
        <v>152.83199999999999</v>
      </c>
      <c r="T19" s="46">
        <f t="shared" si="0"/>
        <v>6.3680000000000003</v>
      </c>
      <c r="U19" s="120">
        <v>8.6</v>
      </c>
      <c r="V19" s="120">
        <f t="shared" si="6"/>
        <v>8.6</v>
      </c>
      <c r="W19" s="121" t="s">
        <v>135</v>
      </c>
      <c r="X19" s="123">
        <v>0</v>
      </c>
      <c r="Y19" s="123">
        <v>1107</v>
      </c>
      <c r="Z19" s="123">
        <v>1164</v>
      </c>
      <c r="AA19" s="123">
        <v>1185</v>
      </c>
      <c r="AB19" s="123">
        <v>1180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35461404</v>
      </c>
      <c r="AH19" s="48">
        <f t="shared" si="8"/>
        <v>1376</v>
      </c>
      <c r="AI19" s="49">
        <f t="shared" si="7"/>
        <v>216.08040201005025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7923981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1"/>
        <v>5.6338028169014089</v>
      </c>
      <c r="F20" s="87">
        <v>83</v>
      </c>
      <c r="G20" s="40">
        <f t="shared" si="2"/>
        <v>58.450704225352112</v>
      </c>
      <c r="H20" s="41" t="s">
        <v>88</v>
      </c>
      <c r="I20" s="41">
        <f t="shared" si="3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135</v>
      </c>
      <c r="P20" s="119">
        <v>148</v>
      </c>
      <c r="Q20" s="119">
        <v>29025687</v>
      </c>
      <c r="R20" s="45">
        <f t="shared" si="4"/>
        <v>6338</v>
      </c>
      <c r="S20" s="46">
        <f t="shared" si="5"/>
        <v>152.11199999999999</v>
      </c>
      <c r="T20" s="46">
        <f t="shared" si="0"/>
        <v>6.3380000000000001</v>
      </c>
      <c r="U20" s="120">
        <v>8</v>
      </c>
      <c r="V20" s="120">
        <f t="shared" si="6"/>
        <v>8</v>
      </c>
      <c r="W20" s="121" t="s">
        <v>135</v>
      </c>
      <c r="X20" s="123">
        <v>0</v>
      </c>
      <c r="Y20" s="123">
        <v>1108</v>
      </c>
      <c r="Z20" s="123">
        <v>1195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35462804</v>
      </c>
      <c r="AH20" s="48">
        <f>IF(ISBLANK(AG20),"-",AG20-AG19)</f>
        <v>1400</v>
      </c>
      <c r="AI20" s="49">
        <f t="shared" si="7"/>
        <v>220.88987062164719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7923981</v>
      </c>
      <c r="AQ20" s="123">
        <f t="shared" si="10"/>
        <v>0</v>
      </c>
      <c r="AR20" s="52">
        <v>1.2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1"/>
        <v>6.3380281690140849</v>
      </c>
      <c r="F21" s="87">
        <v>83</v>
      </c>
      <c r="G21" s="40">
        <f t="shared" si="2"/>
        <v>58.450704225352112</v>
      </c>
      <c r="H21" s="41" t="s">
        <v>88</v>
      </c>
      <c r="I21" s="41">
        <f t="shared" si="3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139</v>
      </c>
      <c r="P21" s="119">
        <v>150</v>
      </c>
      <c r="Q21" s="119">
        <v>29031675</v>
      </c>
      <c r="R21" s="45">
        <f>Q21-Q20</f>
        <v>5988</v>
      </c>
      <c r="S21" s="46">
        <f t="shared" si="5"/>
        <v>143.71199999999999</v>
      </c>
      <c r="T21" s="46">
        <f t="shared" si="0"/>
        <v>5.9880000000000004</v>
      </c>
      <c r="U21" s="120">
        <v>7.5</v>
      </c>
      <c r="V21" s="120">
        <f t="shared" si="6"/>
        <v>7.5</v>
      </c>
      <c r="W21" s="121" t="s">
        <v>135</v>
      </c>
      <c r="X21" s="123">
        <v>0</v>
      </c>
      <c r="Y21" s="123">
        <v>1061</v>
      </c>
      <c r="Z21" s="123">
        <v>1195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35464124</v>
      </c>
      <c r="AH21" s="48">
        <f t="shared" si="8"/>
        <v>1320</v>
      </c>
      <c r="AI21" s="49">
        <f t="shared" si="7"/>
        <v>220.44088176352705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7923981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1"/>
        <v>4.9295774647887329</v>
      </c>
      <c r="F22" s="87">
        <v>83</v>
      </c>
      <c r="G22" s="40">
        <f t="shared" si="2"/>
        <v>58.450704225352112</v>
      </c>
      <c r="H22" s="41" t="s">
        <v>88</v>
      </c>
      <c r="I22" s="41">
        <f t="shared" si="3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133</v>
      </c>
      <c r="P22" s="119">
        <v>152</v>
      </c>
      <c r="Q22" s="119">
        <v>29037854</v>
      </c>
      <c r="R22" s="45">
        <f t="shared" si="4"/>
        <v>6179</v>
      </c>
      <c r="S22" s="46">
        <f t="shared" si="5"/>
        <v>148.29599999999999</v>
      </c>
      <c r="T22" s="46">
        <f t="shared" si="0"/>
        <v>6.1790000000000003</v>
      </c>
      <c r="U22" s="120">
        <v>6.8</v>
      </c>
      <c r="V22" s="120">
        <f t="shared" si="6"/>
        <v>6.8</v>
      </c>
      <c r="W22" s="121" t="s">
        <v>135</v>
      </c>
      <c r="X22" s="123">
        <v>0</v>
      </c>
      <c r="Y22" s="123">
        <v>1123</v>
      </c>
      <c r="Z22" s="123">
        <v>1196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35465512</v>
      </c>
      <c r="AH22" s="48">
        <f t="shared" si="8"/>
        <v>1388</v>
      </c>
      <c r="AI22" s="49">
        <f t="shared" si="7"/>
        <v>224.63181744618871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7923981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1"/>
        <v>4.2253521126760569</v>
      </c>
      <c r="F23" s="104">
        <v>81</v>
      </c>
      <c r="G23" s="40">
        <f t="shared" si="2"/>
        <v>57.04225352112676</v>
      </c>
      <c r="H23" s="41" t="s">
        <v>88</v>
      </c>
      <c r="I23" s="41">
        <f t="shared" si="3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134</v>
      </c>
      <c r="P23" s="119">
        <v>143</v>
      </c>
      <c r="Q23" s="119">
        <v>29044154</v>
      </c>
      <c r="R23" s="45">
        <f t="shared" si="4"/>
        <v>6300</v>
      </c>
      <c r="S23" s="46">
        <f t="shared" si="5"/>
        <v>151.19999999999999</v>
      </c>
      <c r="T23" s="46">
        <f t="shared" si="0"/>
        <v>6.3</v>
      </c>
      <c r="U23" s="120">
        <v>6.3</v>
      </c>
      <c r="V23" s="120">
        <f t="shared" si="6"/>
        <v>6.3</v>
      </c>
      <c r="W23" s="121" t="s">
        <v>135</v>
      </c>
      <c r="X23" s="123">
        <v>0</v>
      </c>
      <c r="Y23" s="123">
        <v>1080</v>
      </c>
      <c r="Z23" s="123">
        <v>1194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35466924</v>
      </c>
      <c r="AH23" s="48">
        <f t="shared" si="8"/>
        <v>1412</v>
      </c>
      <c r="AI23" s="49">
        <f t="shared" si="7"/>
        <v>224.12698412698413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7923981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1"/>
        <v>4.2253521126760569</v>
      </c>
      <c r="F24" s="104">
        <v>81</v>
      </c>
      <c r="G24" s="40">
        <f t="shared" si="2"/>
        <v>57.04225352112676</v>
      </c>
      <c r="H24" s="41" t="s">
        <v>88</v>
      </c>
      <c r="I24" s="41">
        <f t="shared" si="3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136</v>
      </c>
      <c r="P24" s="119">
        <v>145</v>
      </c>
      <c r="Q24" s="119">
        <v>29050072</v>
      </c>
      <c r="R24" s="45">
        <f t="shared" si="4"/>
        <v>5918</v>
      </c>
      <c r="S24" s="46">
        <f t="shared" si="5"/>
        <v>142.03200000000001</v>
      </c>
      <c r="T24" s="46">
        <f t="shared" si="0"/>
        <v>5.9180000000000001</v>
      </c>
      <c r="U24" s="120">
        <v>5.8</v>
      </c>
      <c r="V24" s="120">
        <f t="shared" si="6"/>
        <v>5.8</v>
      </c>
      <c r="W24" s="121" t="s">
        <v>135</v>
      </c>
      <c r="X24" s="123">
        <v>0</v>
      </c>
      <c r="Y24" s="123">
        <v>1049</v>
      </c>
      <c r="Z24" s="123">
        <v>1195</v>
      </c>
      <c r="AA24" s="123">
        <v>1185</v>
      </c>
      <c r="AB24" s="123">
        <v>1198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35468252</v>
      </c>
      <c r="AH24" s="48">
        <f t="shared" si="8"/>
        <v>1328</v>
      </c>
      <c r="AI24" s="49">
        <f t="shared" si="7"/>
        <v>224.40013518080431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7923981</v>
      </c>
      <c r="AQ24" s="123">
        <f t="shared" si="10"/>
        <v>0</v>
      </c>
      <c r="AR24" s="52">
        <v>0.92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1"/>
        <v>4.2253521126760569</v>
      </c>
      <c r="F25" s="104">
        <v>81</v>
      </c>
      <c r="G25" s="40">
        <f t="shared" si="2"/>
        <v>57.04225352112676</v>
      </c>
      <c r="H25" s="41" t="s">
        <v>88</v>
      </c>
      <c r="I25" s="41">
        <f t="shared" si="3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134</v>
      </c>
      <c r="P25" s="119">
        <v>147</v>
      </c>
      <c r="Q25" s="119">
        <v>29056164</v>
      </c>
      <c r="R25" s="45">
        <f t="shared" si="4"/>
        <v>6092</v>
      </c>
      <c r="S25" s="46">
        <f t="shared" si="5"/>
        <v>146.208</v>
      </c>
      <c r="T25" s="46">
        <f t="shared" si="0"/>
        <v>6.0919999999999996</v>
      </c>
      <c r="U25" s="120">
        <v>5.3</v>
      </c>
      <c r="V25" s="120">
        <f t="shared" si="6"/>
        <v>5.3</v>
      </c>
      <c r="W25" s="121" t="s">
        <v>135</v>
      </c>
      <c r="X25" s="123">
        <v>0</v>
      </c>
      <c r="Y25" s="123">
        <v>1043</v>
      </c>
      <c r="Z25" s="123">
        <v>1195</v>
      </c>
      <c r="AA25" s="123">
        <v>1185</v>
      </c>
      <c r="AB25" s="123">
        <v>1198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35469636</v>
      </c>
      <c r="AH25" s="48">
        <f>IF(ISBLANK(AG25),"-",AG25-AG24)</f>
        <v>1384</v>
      </c>
      <c r="AI25" s="49">
        <f t="shared" si="7"/>
        <v>227.1831910702561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7923981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6</v>
      </c>
      <c r="E26" s="40">
        <f t="shared" si="1"/>
        <v>4.2253521126760569</v>
      </c>
      <c r="F26" s="104">
        <v>81</v>
      </c>
      <c r="G26" s="40">
        <f t="shared" si="2"/>
        <v>57.04225352112676</v>
      </c>
      <c r="H26" s="41" t="s">
        <v>88</v>
      </c>
      <c r="I26" s="41">
        <f t="shared" si="3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133</v>
      </c>
      <c r="P26" s="119">
        <v>142</v>
      </c>
      <c r="Q26" s="119">
        <v>29061973</v>
      </c>
      <c r="R26" s="45">
        <f t="shared" si="4"/>
        <v>5809</v>
      </c>
      <c r="S26" s="46">
        <f t="shared" si="5"/>
        <v>139.416</v>
      </c>
      <c r="T26" s="46">
        <f t="shared" si="0"/>
        <v>5.8090000000000002</v>
      </c>
      <c r="U26" s="120">
        <v>4.9000000000000004</v>
      </c>
      <c r="V26" s="120">
        <f t="shared" si="6"/>
        <v>4.9000000000000004</v>
      </c>
      <c r="W26" s="121" t="s">
        <v>135</v>
      </c>
      <c r="X26" s="123">
        <v>0</v>
      </c>
      <c r="Y26" s="123">
        <v>1020</v>
      </c>
      <c r="Z26" s="123">
        <v>1195</v>
      </c>
      <c r="AA26" s="123">
        <v>1185</v>
      </c>
      <c r="AB26" s="123">
        <v>1198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35470952</v>
      </c>
      <c r="AH26" s="48">
        <f t="shared" si="8"/>
        <v>1316</v>
      </c>
      <c r="AI26" s="49">
        <f t="shared" si="7"/>
        <v>226.54501635393353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7923981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1"/>
        <v>3.5211267605633805</v>
      </c>
      <c r="F27" s="104">
        <v>81</v>
      </c>
      <c r="G27" s="40">
        <f t="shared" si="2"/>
        <v>57.04225352112676</v>
      </c>
      <c r="H27" s="41" t="s">
        <v>88</v>
      </c>
      <c r="I27" s="41">
        <f t="shared" si="3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132</v>
      </c>
      <c r="P27" s="119">
        <v>144</v>
      </c>
      <c r="Q27" s="119">
        <v>29067780</v>
      </c>
      <c r="R27" s="45">
        <f t="shared" si="4"/>
        <v>5807</v>
      </c>
      <c r="S27" s="46">
        <f t="shared" si="5"/>
        <v>139.36799999999999</v>
      </c>
      <c r="T27" s="46">
        <f t="shared" si="0"/>
        <v>5.8070000000000004</v>
      </c>
      <c r="U27" s="120">
        <v>4.5</v>
      </c>
      <c r="V27" s="120">
        <f t="shared" si="6"/>
        <v>4.5</v>
      </c>
      <c r="W27" s="121" t="s">
        <v>135</v>
      </c>
      <c r="X27" s="123">
        <v>0</v>
      </c>
      <c r="Y27" s="123">
        <v>1043</v>
      </c>
      <c r="Z27" s="123">
        <v>1195</v>
      </c>
      <c r="AA27" s="123">
        <v>1185</v>
      </c>
      <c r="AB27" s="123">
        <v>1198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35472296</v>
      </c>
      <c r="AH27" s="48">
        <f t="shared" si="8"/>
        <v>1344</v>
      </c>
      <c r="AI27" s="49">
        <f t="shared" si="7"/>
        <v>231.44480799035645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7923981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1"/>
        <v>2.1126760563380285</v>
      </c>
      <c r="F28" s="104">
        <v>78</v>
      </c>
      <c r="G28" s="40">
        <f t="shared" si="2"/>
        <v>54.929577464788736</v>
      </c>
      <c r="H28" s="41" t="s">
        <v>88</v>
      </c>
      <c r="I28" s="41">
        <f t="shared" si="3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132</v>
      </c>
      <c r="P28" s="119">
        <v>139</v>
      </c>
      <c r="Q28" s="119">
        <v>29073428</v>
      </c>
      <c r="R28" s="45">
        <f t="shared" si="4"/>
        <v>5648</v>
      </c>
      <c r="S28" s="46">
        <f t="shared" si="5"/>
        <v>135.55199999999999</v>
      </c>
      <c r="T28" s="46">
        <f t="shared" si="0"/>
        <v>5.6479999999999997</v>
      </c>
      <c r="U28" s="120">
        <v>4.3</v>
      </c>
      <c r="V28" s="120">
        <f t="shared" si="6"/>
        <v>4.3</v>
      </c>
      <c r="W28" s="121" t="s">
        <v>135</v>
      </c>
      <c r="X28" s="123">
        <v>0</v>
      </c>
      <c r="Y28" s="123">
        <v>1009</v>
      </c>
      <c r="Z28" s="123">
        <v>1175</v>
      </c>
      <c r="AA28" s="123">
        <v>1185</v>
      </c>
      <c r="AB28" s="123">
        <v>1198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35473588</v>
      </c>
      <c r="AH28" s="48">
        <f t="shared" si="8"/>
        <v>1292</v>
      </c>
      <c r="AI28" s="49">
        <f t="shared" si="7"/>
        <v>228.75354107648727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7923981</v>
      </c>
      <c r="AQ28" s="123">
        <f t="shared" si="10"/>
        <v>0</v>
      </c>
      <c r="AR28" s="52">
        <v>1.0900000000000001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1"/>
        <v>2.1126760563380285</v>
      </c>
      <c r="F29" s="104">
        <v>78</v>
      </c>
      <c r="G29" s="40">
        <f t="shared" si="2"/>
        <v>54.929577464788736</v>
      </c>
      <c r="H29" s="41" t="s">
        <v>88</v>
      </c>
      <c r="I29" s="41">
        <f t="shared" si="3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135</v>
      </c>
      <c r="P29" s="119">
        <v>135</v>
      </c>
      <c r="Q29" s="119">
        <v>29079140</v>
      </c>
      <c r="R29" s="45">
        <f t="shared" si="4"/>
        <v>5712</v>
      </c>
      <c r="S29" s="46">
        <f t="shared" si="5"/>
        <v>137.08799999999999</v>
      </c>
      <c r="T29" s="46">
        <f t="shared" si="0"/>
        <v>5.7119999999999997</v>
      </c>
      <c r="U29" s="120">
        <v>4</v>
      </c>
      <c r="V29" s="120">
        <f t="shared" si="6"/>
        <v>4</v>
      </c>
      <c r="W29" s="121" t="s">
        <v>135</v>
      </c>
      <c r="X29" s="123">
        <v>0</v>
      </c>
      <c r="Y29" s="123">
        <v>985</v>
      </c>
      <c r="Z29" s="123">
        <v>1175</v>
      </c>
      <c r="AA29" s="123">
        <v>1185</v>
      </c>
      <c r="AB29" s="123">
        <v>1198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35474892</v>
      </c>
      <c r="AH29" s="48">
        <f t="shared" si="8"/>
        <v>1304</v>
      </c>
      <c r="AI29" s="49">
        <f t="shared" si="7"/>
        <v>228.29131652661064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7923981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1"/>
        <v>7.042253521126761</v>
      </c>
      <c r="F30" s="104">
        <v>76</v>
      </c>
      <c r="G30" s="40">
        <f t="shared" si="2"/>
        <v>53.521126760563384</v>
      </c>
      <c r="H30" s="41" t="s">
        <v>88</v>
      </c>
      <c r="I30" s="41">
        <f t="shared" si="3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117</v>
      </c>
      <c r="P30" s="119">
        <v>127</v>
      </c>
      <c r="Q30" s="119">
        <v>29084577</v>
      </c>
      <c r="R30" s="45">
        <f t="shared" si="4"/>
        <v>5437</v>
      </c>
      <c r="S30" s="46">
        <f t="shared" si="5"/>
        <v>130.488</v>
      </c>
      <c r="T30" s="46">
        <f t="shared" si="0"/>
        <v>5.4370000000000003</v>
      </c>
      <c r="U30" s="120">
        <v>3.3</v>
      </c>
      <c r="V30" s="120">
        <f t="shared" si="6"/>
        <v>3.3</v>
      </c>
      <c r="W30" s="121" t="s">
        <v>136</v>
      </c>
      <c r="X30" s="123">
        <v>0</v>
      </c>
      <c r="Y30" s="123">
        <v>1059</v>
      </c>
      <c r="Z30" s="123">
        <v>1195</v>
      </c>
      <c r="AA30" s="123">
        <v>0</v>
      </c>
      <c r="AB30" s="123">
        <v>1198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35475972</v>
      </c>
      <c r="AH30" s="48">
        <f t="shared" si="8"/>
        <v>1080</v>
      </c>
      <c r="AI30" s="49">
        <f t="shared" si="7"/>
        <v>198.63895530623503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7923981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11</v>
      </c>
      <c r="E31" s="40">
        <f t="shared" si="1"/>
        <v>7.746478873239437</v>
      </c>
      <c r="F31" s="104">
        <v>76</v>
      </c>
      <c r="G31" s="40">
        <f t="shared" si="2"/>
        <v>53.521126760563384</v>
      </c>
      <c r="H31" s="41" t="s">
        <v>88</v>
      </c>
      <c r="I31" s="41">
        <f t="shared" si="3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117</v>
      </c>
      <c r="P31" s="119">
        <v>130</v>
      </c>
      <c r="Q31" s="119">
        <v>29089797</v>
      </c>
      <c r="R31" s="45">
        <f t="shared" si="4"/>
        <v>5220</v>
      </c>
      <c r="S31" s="46">
        <f t="shared" si="5"/>
        <v>125.28</v>
      </c>
      <c r="T31" s="46">
        <f t="shared" si="0"/>
        <v>5.22</v>
      </c>
      <c r="U31" s="120">
        <v>2.9</v>
      </c>
      <c r="V31" s="120">
        <f t="shared" si="6"/>
        <v>2.9</v>
      </c>
      <c r="W31" s="121" t="s">
        <v>136</v>
      </c>
      <c r="X31" s="123">
        <v>0</v>
      </c>
      <c r="Y31" s="123">
        <v>1048</v>
      </c>
      <c r="Z31" s="123">
        <v>1195</v>
      </c>
      <c r="AA31" s="123">
        <v>0</v>
      </c>
      <c r="AB31" s="123">
        <v>1198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35476996</v>
      </c>
      <c r="AH31" s="48">
        <f t="shared" si="8"/>
        <v>1024</v>
      </c>
      <c r="AI31" s="49">
        <f t="shared" si="7"/>
        <v>196.16858237547893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7923981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12</v>
      </c>
      <c r="E32" s="40">
        <f t="shared" si="1"/>
        <v>8.4507042253521139</v>
      </c>
      <c r="F32" s="104">
        <v>76</v>
      </c>
      <c r="G32" s="40">
        <f t="shared" si="2"/>
        <v>53.521126760563384</v>
      </c>
      <c r="H32" s="41" t="s">
        <v>88</v>
      </c>
      <c r="I32" s="41">
        <f t="shared" si="3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118</v>
      </c>
      <c r="P32" s="119">
        <v>124</v>
      </c>
      <c r="Q32" s="119">
        <v>29094816</v>
      </c>
      <c r="R32" s="45">
        <f t="shared" si="4"/>
        <v>5019</v>
      </c>
      <c r="S32" s="46">
        <f t="shared" si="5"/>
        <v>120.456</v>
      </c>
      <c r="T32" s="46">
        <f t="shared" si="0"/>
        <v>5.0190000000000001</v>
      </c>
      <c r="U32" s="120">
        <v>2.6</v>
      </c>
      <c r="V32" s="120">
        <f t="shared" si="6"/>
        <v>2.6</v>
      </c>
      <c r="W32" s="121" t="s">
        <v>136</v>
      </c>
      <c r="X32" s="123">
        <v>0</v>
      </c>
      <c r="Y32" s="123">
        <v>974</v>
      </c>
      <c r="Z32" s="123">
        <v>1195</v>
      </c>
      <c r="AA32" s="123">
        <v>0</v>
      </c>
      <c r="AB32" s="123">
        <v>1198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35477996</v>
      </c>
      <c r="AH32" s="48">
        <f t="shared" si="8"/>
        <v>1000</v>
      </c>
      <c r="AI32" s="49">
        <f t="shared" si="7"/>
        <v>199.24287706714483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7923981</v>
      </c>
      <c r="AQ32" s="123">
        <f t="shared" si="10"/>
        <v>0</v>
      </c>
      <c r="AR32" s="52">
        <v>0.99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10</v>
      </c>
      <c r="E33" s="40">
        <f t="shared" si="1"/>
        <v>7.042253521126761</v>
      </c>
      <c r="F33" s="104">
        <v>66</v>
      </c>
      <c r="G33" s="40">
        <f t="shared" si="2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121</v>
      </c>
      <c r="P33" s="119">
        <v>101</v>
      </c>
      <c r="Q33" s="119">
        <v>29099122</v>
      </c>
      <c r="R33" s="45">
        <f t="shared" si="4"/>
        <v>4306</v>
      </c>
      <c r="S33" s="46">
        <f t="shared" si="5"/>
        <v>103.34399999999999</v>
      </c>
      <c r="T33" s="46">
        <f t="shared" si="0"/>
        <v>4.306</v>
      </c>
      <c r="U33" s="120">
        <v>3.2</v>
      </c>
      <c r="V33" s="120">
        <f t="shared" si="6"/>
        <v>3.2</v>
      </c>
      <c r="W33" s="121" t="s">
        <v>127</v>
      </c>
      <c r="X33" s="123">
        <v>0</v>
      </c>
      <c r="Y33" s="123">
        <v>0</v>
      </c>
      <c r="Z33" s="123">
        <v>1070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35478744</v>
      </c>
      <c r="AH33" s="48">
        <f t="shared" si="8"/>
        <v>748</v>
      </c>
      <c r="AI33" s="49">
        <f t="shared" si="7"/>
        <v>173.71110078959592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0.3</v>
      </c>
      <c r="AP33" s="123">
        <v>7924698</v>
      </c>
      <c r="AQ33" s="123">
        <f t="shared" si="10"/>
        <v>717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12</v>
      </c>
      <c r="E34" s="40">
        <f t="shared" si="1"/>
        <v>8.4507042253521139</v>
      </c>
      <c r="F34" s="104">
        <v>66</v>
      </c>
      <c r="G34" s="40">
        <f t="shared" si="2"/>
        <v>46.478873239436624</v>
      </c>
      <c r="H34" s="41" t="s">
        <v>88</v>
      </c>
      <c r="I34" s="41">
        <f t="shared" si="3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115</v>
      </c>
      <c r="P34" s="119">
        <v>93</v>
      </c>
      <c r="Q34" s="119">
        <v>29103117</v>
      </c>
      <c r="R34" s="45">
        <f t="shared" si="4"/>
        <v>3995</v>
      </c>
      <c r="S34" s="46">
        <f t="shared" si="5"/>
        <v>95.88</v>
      </c>
      <c r="T34" s="46">
        <f t="shared" si="0"/>
        <v>3.9950000000000001</v>
      </c>
      <c r="U34" s="120">
        <v>4.0999999999999996</v>
      </c>
      <c r="V34" s="120">
        <f t="shared" si="6"/>
        <v>4.0999999999999996</v>
      </c>
      <c r="W34" s="121" t="s">
        <v>127</v>
      </c>
      <c r="X34" s="123">
        <v>0</v>
      </c>
      <c r="Y34" s="123">
        <v>0</v>
      </c>
      <c r="Z34" s="123">
        <v>1035</v>
      </c>
      <c r="AA34" s="123">
        <v>0</v>
      </c>
      <c r="AB34" s="123">
        <v>1059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35479404</v>
      </c>
      <c r="AH34" s="48">
        <f t="shared" si="8"/>
        <v>660</v>
      </c>
      <c r="AI34" s="49">
        <f t="shared" si="7"/>
        <v>165.20650813516895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0.3</v>
      </c>
      <c r="AP34" s="123">
        <v>7925481</v>
      </c>
      <c r="AQ34" s="123">
        <f t="shared" si="10"/>
        <v>783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124.79166666666667</v>
      </c>
      <c r="Q35" s="63">
        <f>Q34-Q10</f>
        <v>124264</v>
      </c>
      <c r="R35" s="64">
        <f>SUM(R11:R34)</f>
        <v>124264</v>
      </c>
      <c r="S35" s="124">
        <f>AVERAGE(S11:S34)</f>
        <v>124.26400000000002</v>
      </c>
      <c r="T35" s="124">
        <f>SUM(T11:T34)</f>
        <v>124.26400000000001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25392</v>
      </c>
      <c r="AH35" s="66">
        <f>SUM(AH11:AH34)</f>
        <v>25392</v>
      </c>
      <c r="AI35" s="67">
        <f>$AH$35/$T35</f>
        <v>204.33914890877486</v>
      </c>
      <c r="AJ35" s="93"/>
      <c r="AK35" s="94"/>
      <c r="AL35" s="94"/>
      <c r="AM35" s="94"/>
      <c r="AN35" s="95"/>
      <c r="AO35" s="68"/>
      <c r="AP35" s="69">
        <f>AP34-AP10</f>
        <v>7113</v>
      </c>
      <c r="AQ35" s="70">
        <f>SUM(AQ11:AQ34)</f>
        <v>7113</v>
      </c>
      <c r="AR35" s="71">
        <f>AVERAGE(AR11:AR34)</f>
        <v>1.0666666666666667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168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227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265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236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266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165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151</v>
      </c>
      <c r="C52" s="112"/>
      <c r="D52" s="110"/>
      <c r="E52" s="88"/>
      <c r="F52" s="110"/>
      <c r="G52" s="110"/>
      <c r="H52" s="110"/>
      <c r="I52" s="110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2" t="s">
        <v>152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267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156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5" t="s">
        <v>154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9" t="s">
        <v>166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114"/>
      <c r="V62" s="114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8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1:51" x14ac:dyDescent="0.25">
      <c r="B71" s="89"/>
      <c r="C71" s="109"/>
      <c r="D71" s="88"/>
      <c r="E71" s="110"/>
      <c r="F71" s="110"/>
      <c r="G71" s="110"/>
      <c r="H71" s="110"/>
      <c r="I71" s="88"/>
      <c r="J71" s="111"/>
      <c r="K71" s="111"/>
      <c r="L71" s="111"/>
      <c r="M71" s="111"/>
      <c r="N71" s="111"/>
      <c r="O71" s="111"/>
      <c r="P71" s="111"/>
      <c r="Q71" s="111"/>
      <c r="R71" s="111"/>
      <c r="S71" s="86"/>
      <c r="T71" s="86"/>
      <c r="U71" s="86"/>
      <c r="V71" s="86"/>
      <c r="W71" s="86"/>
      <c r="X71" s="86"/>
      <c r="Y71" s="86"/>
      <c r="Z71" s="79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105"/>
      <c r="AW71" s="101"/>
      <c r="AX71" s="101"/>
      <c r="AY71" s="101"/>
    </row>
    <row r="72" spans="1:51" x14ac:dyDescent="0.25">
      <c r="B72" s="89"/>
      <c r="C72" s="116"/>
      <c r="D72" s="88"/>
      <c r="E72" s="110"/>
      <c r="F72" s="110"/>
      <c r="G72" s="110"/>
      <c r="H72" s="110"/>
      <c r="I72" s="88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79"/>
      <c r="X72" s="79"/>
      <c r="Y72" s="79"/>
      <c r="Z72" s="106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105"/>
      <c r="AW72" s="101"/>
      <c r="AX72" s="101"/>
      <c r="AY72" s="101"/>
    </row>
    <row r="73" spans="1:51" x14ac:dyDescent="0.25">
      <c r="B73" s="89"/>
      <c r="C73" s="116"/>
      <c r="D73" s="110"/>
      <c r="E73" s="88"/>
      <c r="F73" s="110"/>
      <c r="G73" s="110"/>
      <c r="H73" s="110"/>
      <c r="I73" s="110"/>
      <c r="J73" s="86"/>
      <c r="K73" s="86"/>
      <c r="L73" s="86"/>
      <c r="M73" s="86"/>
      <c r="N73" s="86"/>
      <c r="O73" s="86"/>
      <c r="P73" s="86"/>
      <c r="Q73" s="86"/>
      <c r="R73" s="86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88"/>
      <c r="F74" s="88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129"/>
      <c r="C75" s="132"/>
      <c r="D75" s="79"/>
      <c r="E75" s="127"/>
      <c r="F75" s="127"/>
      <c r="G75" s="127"/>
      <c r="H75" s="127"/>
      <c r="I75" s="79"/>
      <c r="J75" s="128"/>
      <c r="K75" s="128"/>
      <c r="L75" s="128"/>
      <c r="M75" s="128"/>
      <c r="N75" s="128"/>
      <c r="O75" s="128"/>
      <c r="P75" s="128"/>
      <c r="Q75" s="128"/>
      <c r="R75" s="128"/>
      <c r="S75" s="128"/>
      <c r="T75" s="133"/>
      <c r="U75" s="134"/>
      <c r="V75" s="134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U75" s="101"/>
      <c r="AV75" s="105"/>
      <c r="AW75" s="101"/>
      <c r="AX75" s="101"/>
      <c r="AY75" s="131"/>
    </row>
    <row r="76" spans="1:51" s="131" customFormat="1" x14ac:dyDescent="0.25">
      <c r="B76" s="129"/>
      <c r="C76" s="135"/>
      <c r="D76" s="127"/>
      <c r="E76" s="79"/>
      <c r="F76" s="127"/>
      <c r="G76" s="127"/>
      <c r="H76" s="127"/>
      <c r="I76" s="127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33"/>
      <c r="U76" s="134"/>
      <c r="V76" s="134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T76" s="19"/>
      <c r="AV76" s="105"/>
      <c r="AY76" s="101"/>
    </row>
    <row r="77" spans="1:51" x14ac:dyDescent="0.25">
      <c r="A77" s="106"/>
      <c r="B77" s="129"/>
      <c r="C77" s="130"/>
      <c r="D77" s="127"/>
      <c r="E77" s="79"/>
      <c r="F77" s="79"/>
      <c r="G77" s="127"/>
      <c r="H77" s="127"/>
      <c r="I77" s="107"/>
      <c r="J77" s="107"/>
      <c r="K77" s="107"/>
      <c r="L77" s="107"/>
      <c r="M77" s="107"/>
      <c r="N77" s="107"/>
      <c r="O77" s="108"/>
      <c r="P77" s="103"/>
      <c r="R77" s="105"/>
      <c r="AS77" s="101"/>
      <c r="AT77" s="101"/>
      <c r="AU77" s="101"/>
      <c r="AV77" s="101"/>
      <c r="AW77" s="101"/>
      <c r="AX77" s="101"/>
      <c r="AY77" s="101"/>
    </row>
    <row r="78" spans="1:51" x14ac:dyDescent="0.25">
      <c r="A78" s="106"/>
      <c r="B78" s="129"/>
      <c r="C78" s="131"/>
      <c r="D78" s="131"/>
      <c r="E78" s="131"/>
      <c r="F78" s="131"/>
      <c r="G78" s="79"/>
      <c r="H78" s="79"/>
      <c r="I78" s="107"/>
      <c r="J78" s="107"/>
      <c r="K78" s="107"/>
      <c r="L78" s="107"/>
      <c r="M78" s="107"/>
      <c r="N78" s="107"/>
      <c r="O78" s="108"/>
      <c r="P78" s="103"/>
      <c r="R78" s="103"/>
      <c r="AS78" s="101"/>
      <c r="AT78" s="101"/>
      <c r="AU78" s="101"/>
      <c r="AV78" s="101"/>
      <c r="AW78" s="101"/>
      <c r="AX78" s="101"/>
      <c r="AY78" s="101"/>
    </row>
    <row r="79" spans="1:51" x14ac:dyDescent="0.25">
      <c r="A79" s="106"/>
      <c r="B79" s="79"/>
      <c r="C79" s="131"/>
      <c r="D79" s="131"/>
      <c r="E79" s="131"/>
      <c r="F79" s="131"/>
      <c r="G79" s="79"/>
      <c r="H79" s="79"/>
      <c r="I79" s="107"/>
      <c r="J79" s="107"/>
      <c r="K79" s="107"/>
      <c r="L79" s="107"/>
      <c r="M79" s="107"/>
      <c r="N79" s="107"/>
      <c r="O79" s="108"/>
      <c r="P79" s="103"/>
      <c r="R79" s="103"/>
      <c r="AS79" s="101"/>
      <c r="AT79" s="101"/>
      <c r="AU79" s="101"/>
      <c r="AV79" s="101"/>
      <c r="AW79" s="101"/>
      <c r="AX79" s="101"/>
      <c r="AY79" s="101"/>
    </row>
    <row r="80" spans="1:51" x14ac:dyDescent="0.25">
      <c r="A80" s="106"/>
      <c r="B80" s="79"/>
      <c r="C80" s="131"/>
      <c r="D80" s="131"/>
      <c r="E80" s="131"/>
      <c r="F80" s="131"/>
      <c r="G80" s="131"/>
      <c r="H80" s="131"/>
      <c r="I80" s="107"/>
      <c r="J80" s="107"/>
      <c r="K80" s="107"/>
      <c r="L80" s="107"/>
      <c r="M80" s="107"/>
      <c r="N80" s="107"/>
      <c r="O80" s="108"/>
      <c r="P80" s="103"/>
      <c r="R80" s="103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129"/>
      <c r="C81" s="131"/>
      <c r="D81" s="131"/>
      <c r="E81" s="131"/>
      <c r="F81" s="131"/>
      <c r="G81" s="131"/>
      <c r="H81" s="131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C82" s="131"/>
      <c r="D82" s="131"/>
      <c r="E82" s="131"/>
      <c r="F82" s="131"/>
      <c r="G82" s="131"/>
      <c r="H82" s="131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79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I84" s="107"/>
      <c r="J84" s="107"/>
      <c r="K84" s="107"/>
      <c r="L84" s="107"/>
      <c r="M84" s="107"/>
      <c r="N84" s="107"/>
      <c r="O84" s="108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O85" s="108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O86" s="108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Q95" s="103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1"/>
      <c r="P96" s="103"/>
      <c r="Q96" s="103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1"/>
      <c r="P97" s="103"/>
      <c r="Q97" s="103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1"/>
      <c r="P98" s="103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R105" s="103"/>
      <c r="S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R106" s="103"/>
      <c r="S106" s="103"/>
      <c r="T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R107" s="103"/>
      <c r="S107" s="103"/>
      <c r="T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T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03"/>
      <c r="Q109" s="103"/>
      <c r="R109" s="103"/>
      <c r="S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Q111" s="103"/>
      <c r="R111" s="103"/>
      <c r="S111" s="103"/>
      <c r="T111" s="103"/>
      <c r="U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T112" s="103"/>
      <c r="U112" s="103"/>
      <c r="AS112" s="101"/>
      <c r="AT112" s="101"/>
      <c r="AU112" s="101"/>
      <c r="AV112" s="101"/>
      <c r="AW112" s="101"/>
      <c r="AX112" s="101"/>
    </row>
    <row r="123" spans="45:51" x14ac:dyDescent="0.25">
      <c r="AY123" s="101"/>
    </row>
    <row r="124" spans="45:51" x14ac:dyDescent="0.25">
      <c r="AS124" s="101"/>
      <c r="AT124" s="101"/>
      <c r="AU124" s="101"/>
      <c r="AV124" s="101"/>
      <c r="AW124" s="101"/>
      <c r="AX124" s="101"/>
    </row>
  </sheetData>
  <protectedRanges>
    <protectedRange sqref="N71:R71 B81 B75:B78 S69:T70 T61:T68 T48:T55 N74:R76 S73:T76" name="Range2_12_5_1_1"/>
    <protectedRange sqref="N10 L10 L6 D6 D8 AD8 AF8 O8:U8 AJ8:AR8 AF10 AR11:AR34 L24:N31 N12:N23 N34:P34 E11:E34 G11:G34 X11:AA11 X12:Y16 AA12:AA16 AC11:AF34 N11:Q11 N32:N33 O12:Q33 R11:V34 Z12:Z32 AB11:AB33" name="Range1_16_3_1_1"/>
    <protectedRange sqref="J74:M76 J71:M71 I7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7:H77 F76 E75" name="Range2_2_2_9_2_1_1"/>
    <protectedRange sqref="D76:D77" name="Range2_1_1_1_1_1_9_2_1_1"/>
    <protectedRange sqref="AG11:AG34" name="Range1_18_1_1_1"/>
    <protectedRange sqref="C76" name="Range2_4_1_1_1"/>
    <protectedRange sqref="AS16:AS34" name="Range1_1_1_1"/>
    <protectedRange sqref="P3:U5" name="Range1_16_1_1_1_1"/>
    <protectedRange sqref="C77 C75" name="Range2_1_3_1_1"/>
    <protectedRange sqref="H11:H34" name="Range1_1_1_1_1_1_1"/>
    <protectedRange sqref="B79:B80 J72:R73 D75 I75 Z70:Z71 S71:Y72 AA71:AU72 E76:E77 G78:H79 F77" name="Range2_2_1_10_1_1_1_2"/>
    <protectedRange sqref="N69:R70 D73" name="Range2_12_1_6_1_1"/>
    <protectedRange sqref="D68:D69 F70:F72 I69:M70 G75:H76 G71:H73 E69:E71 F75 I73:I74" name="Range2_2_12_1_7_1_1"/>
    <protectedRange sqref="D74" name="Range2_1_1_1_1_11_1_2_1_1"/>
    <protectedRange sqref="E72 G74:H74 F73" name="Range2_2_2_9_1_1_1_1"/>
    <protectedRange sqref="D70" name="Range2_1_1_1_1_1_9_1_1_1_1"/>
    <protectedRange sqref="C74 C69" name="Range2_1_1_2_1_1"/>
    <protectedRange sqref="C73" name="Range2_1_2_2_1_1"/>
    <protectedRange sqref="C72" name="Range2_3_2_1_1"/>
    <protectedRange sqref="F68:F69 E68 G70:H70" name="Range2_2_12_1_1_1_1_1"/>
    <protectedRange sqref="C68" name="Range2_1_4_2_1_1_1"/>
    <protectedRange sqref="C70:C71" name="Range2_5_1_1_1"/>
    <protectedRange sqref="E73:E74 I71:I72 F74" name="Range2_2_1_1_1_1"/>
    <protectedRange sqref="D71:D72" name="Range2_1_1_1_1_1_1_1_1"/>
    <protectedRange sqref="AS11:AS15" name="Range1_4_1_1_1_1"/>
    <protectedRange sqref="J11:J15 J26:J34" name="Range1_1_2_1_10_1_1_1_1"/>
    <protectedRange sqref="R83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9:T60" name="Range2_12_5_1_1_3"/>
    <protectedRange sqref="T57:T58" name="Range2_12_5_1_1_2_2"/>
    <protectedRange sqref="T56" name="Range2_12_5_1_1_2_1_1"/>
    <protectedRange sqref="S56" name="Range2_12_4_1_1_1_4_2_2_1_1"/>
    <protectedRange sqref="B73:B74" name="Range2_12_5_1_1_2"/>
    <protectedRange sqref="B72" name="Range2_12_5_1_1_2_1_4_1_1_1_2_1_1_1_1_1_1_1"/>
    <protectedRange sqref="F67 G69:H69" name="Range2_2_12_1_1_1_1_1_1"/>
    <protectedRange sqref="D67:E67" name="Range2_2_12_1_7_1_1_2_1"/>
    <protectedRange sqref="C67" name="Range2_1_1_2_1_1_1"/>
    <protectedRange sqref="B70:B71" name="Range2_12_5_1_1_2_1"/>
    <protectedRange sqref="B69" name="Range2_12_5_1_1_2_1_2_1"/>
    <protectedRange sqref="B68" name="Range2_12_5_1_1_2_1_2_2"/>
    <protectedRange sqref="S65:S68" name="Range2_12_5_1_1_5"/>
    <protectedRange sqref="N65:R68" name="Range2_12_1_6_1_1_1"/>
    <protectedRange sqref="J65:M68" name="Range2_2_12_1_7_1_1_2"/>
    <protectedRange sqref="S62:S64" name="Range2_12_2_1_1_1_2_1_1_1"/>
    <protectedRange sqref="Q63:R64" name="Range2_12_1_4_1_1_1_1_1_1_1_1_1_1_1_1_1_1_1"/>
    <protectedRange sqref="N63:P64" name="Range2_12_1_2_1_1_1_1_1_1_1_1_1_1_1_1_1_1_1_1"/>
    <protectedRange sqref="J63:M64" name="Range2_2_12_1_4_1_1_1_1_1_1_1_1_1_1_1_1_1_1_1_1"/>
    <protectedRange sqref="Q62:R62" name="Range2_12_1_6_1_1_1_2_3_1_1_3_1_1_1_1_1_1_1"/>
    <protectedRange sqref="N62:P62" name="Range2_12_1_2_3_1_1_1_2_3_1_1_3_1_1_1_1_1_1_1"/>
    <protectedRange sqref="J62:M62" name="Range2_2_12_1_4_3_1_1_1_3_3_1_1_3_1_1_1_1_1_1_1"/>
    <protectedRange sqref="S60:S61" name="Range2_12_4_1_1_1_4_2_2_2_1"/>
    <protectedRange sqref="Q60:R61" name="Range2_12_1_6_1_1_1_2_3_2_1_1_3_2"/>
    <protectedRange sqref="N60:P61" name="Range2_12_1_2_3_1_1_1_2_3_2_1_1_3_2"/>
    <protectedRange sqref="L60:M61" name="Range2_2_12_1_4_3_1_1_1_3_3_2_1_1_3_2"/>
    <protectedRange sqref="I62:I68" name="Range2_2_12_1_7_1_1_2_2_1_1"/>
    <protectedRange sqref="G68:H68" name="Range2_2_12_1_3_1_2_1_1_1_2_1_1_1_1_1_1_2_1_1_1_1_1_1_1_1_1"/>
    <protectedRange sqref="F66 G65:H67" name="Range2_2_12_1_3_3_1_1_1_2_1_1_1_1_1_1_1_1_1_1_1_1_1_1_1_1"/>
    <protectedRange sqref="G62:H62" name="Range2_2_12_1_3_1_2_1_1_1_2_1_1_1_1_1_1_2_1_1_1_1_1_2_1"/>
    <protectedRange sqref="F62:F65" name="Range2_2_12_1_3_1_2_1_1_1_3_1_1_1_1_1_3_1_1_1_1_1_1_1_1_1"/>
    <protectedRange sqref="G63:H64" name="Range2_2_12_1_3_1_2_1_1_1_1_2_1_1_1_1_1_1_1_1_1_1_1"/>
    <protectedRange sqref="D62:E63" name="Range2_2_12_1_3_1_2_1_1_1_3_1_1_1_1_1_1_1_2_1_1_1_1_1_1_1"/>
    <protectedRange sqref="B66" name="Range2_12_5_1_1_2_1_4_1_1_1_2_1_1_1_1_1_1_1_1_1_2_1_1_1_1_1"/>
    <protectedRange sqref="B67" name="Range2_12_5_1_1_2_1_2_2_1_1_1_1_1"/>
    <protectedRange sqref="D66:E66" name="Range2_2_12_1_7_1_1_2_1_1"/>
    <protectedRange sqref="C66" name="Range2_1_1_2_1_1_1_1"/>
    <protectedRange sqref="D65" name="Range2_2_12_1_7_1_1_2_1_1_1_1_1_1"/>
    <protectedRange sqref="E65" name="Range2_2_12_1_1_1_1_1_1_1_1_1_1_1_1"/>
    <protectedRange sqref="C65" name="Range2_1_4_2_1_1_1_1_1_1_1_1_1"/>
    <protectedRange sqref="D64:E64" name="Range2_2_12_1_3_1_2_1_1_1_3_1_1_1_1_1_1_1_2_1_1_1_1_1_1_1_1"/>
    <protectedRange sqref="B65" name="Range2_12_5_1_1_2_1_2_2_1_1_1_1"/>
    <protectedRange sqref="S57:S59" name="Range2_12_5_1_1_5_1"/>
    <protectedRange sqref="N59:R59" name="Range2_12_1_6_1_1_1_1"/>
    <protectedRange sqref="L59:M59" name="Range2_2_12_1_7_1_1_2_2"/>
    <protectedRange sqref="B64" name="Range2_12_5_1_1_2_1_2_2_1_1_1_1_2_1_1_1"/>
    <protectedRange sqref="B63" name="Range2_12_5_1_1_2_1_2_2_1_1_1_1_2_1_1_1_2"/>
    <protectedRange sqref="B62" name="Range2_12_5_1_1_2_1_2_2_1_1_1_1_2_1_1_1_2_1_1"/>
    <protectedRange sqref="B41" name="Range2_12_5_1_1_1_1_1_2"/>
    <protectedRange sqref="S51:S55" name="Range2_12_5_1_1_2_3_1_1"/>
    <protectedRange sqref="N51:R58" name="Range2_12_1_6_1_1_1_1_1"/>
    <protectedRange sqref="J53:M54 L56:M58 L51:M52 K55:M55" name="Range2_2_12_1_7_1_1_2_2_1"/>
    <protectedRange sqref="G53:H54" name="Range2_2_12_1_3_1_2_1_1_1_2_1_1_1_1_1_1_2_1_1_1_1"/>
    <protectedRange sqref="I53:I54" name="Range2_2_12_1_4_3_1_1_1_2_1_2_1_1_3_1_1_1_1_1_1_1_1"/>
    <protectedRange sqref="D53:E54" name="Range2_2_12_1_3_1_2_1_1_1_2_1_1_1_1_3_1_1_1_1_1_1_1"/>
    <protectedRange sqref="F53:F54" name="Range2_2_12_1_3_1_2_1_1_1_3_1_1_1_1_1_3_1_1_1_1_1_1_1"/>
    <protectedRange sqref="K56" name="Range2_2_12_1_7_1_1_2_2_2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3:Z34 X17:Y32 AB34 AA17:AA34" name="Range1_16_3_1_1_6"/>
    <protectedRange sqref="B42" name="Range2_12_5_1_1_1_1_1_2_1"/>
    <protectedRange sqref="B43" name="Range2_12_5_1_1_1_2_1_1_1"/>
    <protectedRange sqref="B44" name="Range2_12_5_1_1_1_2_2_1_1"/>
    <protectedRange sqref="B45:B47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1:H51" name="Range2_2_12_1_3_1_1_1_1_1_4_1_1_1_1_2"/>
    <protectedRange sqref="E51:F51" name="Range2_2_12_1_7_1_1_3_1_1_1_1_2"/>
    <protectedRange sqref="I51:K51" name="Range2_2_12_1_4_3_1_1_1_1_2_1_1_1_2"/>
    <protectedRange sqref="D51" name="Range2_2_12_1_3_1_2_1_1_1_2_1_2_1_1_1_2"/>
    <protectedRange sqref="J52:K52" name="Range2_2_12_1_7_1_1_2_2_1_2"/>
    <protectedRange sqref="I52" name="Range2_2_12_1_7_1_1_2_2_1_1_1_1_1"/>
    <protectedRange sqref="G52:H52" name="Range2_2_12_1_3_3_1_1_1_2_1_1_1_1_1_1_1_1_1_1_1_1_1_1_1_1_1_1_1"/>
    <protectedRange sqref="F52" name="Range2_2_12_1_3_1_2_1_1_1_3_1_1_1_1_1_3_1_1_1_1_1_1_1_1_1_1_1"/>
    <protectedRange sqref="D52" name="Range2_2_12_1_7_1_1_2_1_1_1_1_1_1_1_1"/>
    <protectedRange sqref="E52" name="Range2_2_12_1_1_1_1_1_1_1_1_1_1_1_1_1_1"/>
    <protectedRange sqref="C52" name="Range2_1_4_2_1_1_1_1_1_1_1_1_1_1_1"/>
    <protectedRange sqref="K57" name="Range2_2_12_1_7_1_1_2_2_1_3"/>
    <protectedRange sqref="K60:K61" name="Range2_2_12_1_4_3_1_1_1_3_3_2_1_1_3_2_1_1"/>
    <protectedRange sqref="K58:K59" name="Range2_2_12_1_7_1_1_2_2_2_1"/>
    <protectedRange sqref="G61:H61" name="Range2_2_12_1_3_1_1_1_1_1_4_1_1_1_1_2_1"/>
    <protectedRange sqref="E61:F61" name="Range2_2_12_1_7_1_1_3_1_1_1_1_2_1"/>
    <protectedRange sqref="I61:J61" name="Range2_2_12_1_4_3_1_1_1_1_2_1_1_1_2_1"/>
    <protectedRange sqref="G60:H60" name="Range2_2_12_1_3_1_1_1_1_1_4_1_1_1_1_2_1_1"/>
    <protectedRange sqref="E60:F60" name="Range2_2_12_1_7_1_1_3_1_1_1_1_2_1_1"/>
    <protectedRange sqref="I60:J60" name="Range2_2_12_1_4_3_1_1_1_1_2_1_1_1_2_1_1"/>
    <protectedRange sqref="D60" name="Range2_2_12_1_3_1_2_1_1_1_2_1_2_1_1_1_2_1"/>
    <protectedRange sqref="B60" name="Range2_12_5_1_1_2_1_4_1_1_1_2_1_1_1_1_1_1_1_1_1_2_1_1_1_1_2_1_1_1_2_1_1_1_2_2_2_1_1_1_1_1_1_1"/>
    <protectedRange sqref="D61" name="Range2_2_12_1_3_1_2_1_1_1_2_1_2_1_1_1_2_1_1"/>
    <protectedRange sqref="W11:W34" name="Range1_16_3_1_1_4_3_3_2"/>
    <protectedRange sqref="B51" name="Range2_12_5_1_1_1_2_1_1_1_1_1_2_1"/>
    <protectedRange sqref="B50" name="Range2_12_5_1_1_1_2_2_1_1_1_1_1_1_1_1_1_1_1_2_1_1_1_1_1_1_1"/>
    <protectedRange sqref="J55" name="Range2_2_12_1_7_1_1_2_2_2_2"/>
    <protectedRange sqref="J56:J57" name="Range2_2_12_1_7_1_1_2_2_3_1_1"/>
    <protectedRange sqref="J58:J59" name="Range2_2_12_1_4_3_1_1_1_1_2_1_1_1_2_1_1_1"/>
    <protectedRange sqref="G59:H59" name="Range2_2_12_1_3_1_1_1_1_1_4_1_1_1_1_2_1_2"/>
    <protectedRange sqref="E59:F59" name="Range2_2_12_1_7_1_1_3_1_1_1_1_2_1_2"/>
    <protectedRange sqref="I59" name="Range2_2_12_1_4_3_1_1_1_1_2_1_1_1_2_1_2"/>
    <protectedRange sqref="G55:H56" name="Range2_2_12_1_3_1_2_1_1_1_2_1_1_1_1_1_1_2_1_1_1_2_1_1"/>
    <protectedRange sqref="I55:I56" name="Range2_2_12_1_4_3_1_1_1_2_1_2_1_1_3_1_1_1_1_1_1_1_2_1_1"/>
    <protectedRange sqref="D55:E56" name="Range2_2_12_1_3_1_2_1_1_1_2_1_1_1_1_3_1_1_1_1_1_1_2_1_1"/>
    <protectedRange sqref="F55:F56" name="Range2_2_12_1_3_1_2_1_1_1_3_1_1_1_1_1_3_1_1_1_1_1_1_2_1_1"/>
    <protectedRange sqref="G57:H58" name="Range2_2_12_1_3_1_1_1_1_1_4_1_1_1_1_2_1_1_1"/>
    <protectedRange sqref="E57:F58" name="Range2_2_12_1_7_1_1_3_1_1_1_1_2_1_1_1"/>
    <protectedRange sqref="I57:I58" name="Range2_2_12_1_4_3_1_1_1_1_2_1_1_1_2_1_1_1_1"/>
    <protectedRange sqref="D57:D58" name="Range2_2_12_1_3_1_2_1_1_1_2_1_2_1_1_1_2_1_2"/>
    <protectedRange sqref="B58" name="Range2_12_5_1_1_2_1_4_1_1_1_2_1_1_1_1_1_1_1_1_1_2_1_1_1_1_2_1_1_1_2_1_1_1_2_2_2_1_1_1_1_1_1_1_1"/>
    <protectedRange sqref="D59" name="Range2_2_12_1_3_1_2_1_1_1_2_1_2_1_1_1_2_1_1_1"/>
    <protectedRange sqref="B59" name="Range2_12_5_1_1_2_1_2_2_1_1_1_1_2_1_1_1_2_1_1_1_2_2_2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602" priority="17" operator="containsText" text="N/A">
      <formula>NOT(ISERROR(SEARCH("N/A",X11)))</formula>
    </cfRule>
    <cfRule type="cellIs" dxfId="601" priority="35" operator="equal">
      <formula>0</formula>
    </cfRule>
  </conditionalFormatting>
  <conditionalFormatting sqref="X11:AA11 X12:Y16 AA12:AA16 AC11:AE34 Z12:Z32 AB11:AB33">
    <cfRule type="cellIs" dxfId="600" priority="34" operator="greaterThanOrEqual">
      <formula>1185</formula>
    </cfRule>
  </conditionalFormatting>
  <conditionalFormatting sqref="X11:AA11 X12:Y16 AA12:AA16 AC11:AE34 Z12:Z32 AB11:AB33">
    <cfRule type="cellIs" dxfId="599" priority="33" operator="between">
      <formula>0.1</formula>
      <formula>1184</formula>
    </cfRule>
  </conditionalFormatting>
  <conditionalFormatting sqref="X8 AJ16:AJ34 AJ11:AO11 AJ12:AK15 AM12:AM15 AL12:AL34 AN12:AO34">
    <cfRule type="cellIs" dxfId="598" priority="32" operator="equal">
      <formula>0</formula>
    </cfRule>
  </conditionalFormatting>
  <conditionalFormatting sqref="X8 AJ16:AJ34 AJ11:AO11 AJ12:AK15 AM12:AM15 AL12:AL34 AN12:AO34">
    <cfRule type="cellIs" dxfId="597" priority="31" operator="greaterThan">
      <formula>1179</formula>
    </cfRule>
  </conditionalFormatting>
  <conditionalFormatting sqref="X8 AJ16:AJ34 AJ11:AO11 AJ12:AK15 AM12:AM15 AL12:AL34 AN12:AO34">
    <cfRule type="cellIs" dxfId="596" priority="30" operator="greaterThan">
      <formula>99</formula>
    </cfRule>
  </conditionalFormatting>
  <conditionalFormatting sqref="X8 AJ16:AJ34 AJ11:AO11 AJ12:AK15 AM12:AM15 AL12:AL34 AN12:AO34">
    <cfRule type="cellIs" dxfId="595" priority="29" operator="greaterThan">
      <formula>0.99</formula>
    </cfRule>
  </conditionalFormatting>
  <conditionalFormatting sqref="AB8">
    <cfRule type="cellIs" dxfId="594" priority="28" operator="equal">
      <formula>0</formula>
    </cfRule>
  </conditionalFormatting>
  <conditionalFormatting sqref="AB8">
    <cfRule type="cellIs" dxfId="593" priority="27" operator="greaterThan">
      <formula>1179</formula>
    </cfRule>
  </conditionalFormatting>
  <conditionalFormatting sqref="AB8">
    <cfRule type="cellIs" dxfId="592" priority="26" operator="greaterThan">
      <formula>99</formula>
    </cfRule>
  </conditionalFormatting>
  <conditionalFormatting sqref="AB8">
    <cfRule type="cellIs" dxfId="591" priority="25" operator="greaterThan">
      <formula>0.99</formula>
    </cfRule>
  </conditionalFormatting>
  <conditionalFormatting sqref="AQ11:AQ34">
    <cfRule type="cellIs" dxfId="590" priority="24" operator="equal">
      <formula>0</formula>
    </cfRule>
  </conditionalFormatting>
  <conditionalFormatting sqref="AQ11:AQ34">
    <cfRule type="cellIs" dxfId="589" priority="23" operator="greaterThan">
      <formula>1179</formula>
    </cfRule>
  </conditionalFormatting>
  <conditionalFormatting sqref="AQ11:AQ34">
    <cfRule type="cellIs" dxfId="588" priority="22" operator="greaterThan">
      <formula>99</formula>
    </cfRule>
  </conditionalFormatting>
  <conditionalFormatting sqref="AQ11:AQ34">
    <cfRule type="cellIs" dxfId="587" priority="21" operator="greaterThan">
      <formula>0.99</formula>
    </cfRule>
  </conditionalFormatting>
  <conditionalFormatting sqref="AI11:AI34">
    <cfRule type="cellIs" dxfId="586" priority="20" operator="greaterThan">
      <formula>$AI$8</formula>
    </cfRule>
  </conditionalFormatting>
  <conditionalFormatting sqref="AH11:AH34">
    <cfRule type="cellIs" dxfId="585" priority="18" operator="greaterThan">
      <formula>$AH$8</formula>
    </cfRule>
    <cfRule type="cellIs" dxfId="584" priority="19" operator="greaterThan">
      <formula>$AH$8</formula>
    </cfRule>
  </conditionalFormatting>
  <conditionalFormatting sqref="AP11:AP34">
    <cfRule type="cellIs" dxfId="583" priority="16" operator="equal">
      <formula>0</formula>
    </cfRule>
  </conditionalFormatting>
  <conditionalFormatting sqref="AP11:AP34">
    <cfRule type="cellIs" dxfId="582" priority="15" operator="greaterThan">
      <formula>1179</formula>
    </cfRule>
  </conditionalFormatting>
  <conditionalFormatting sqref="AP11:AP34">
    <cfRule type="cellIs" dxfId="581" priority="14" operator="greaterThan">
      <formula>99</formula>
    </cfRule>
  </conditionalFormatting>
  <conditionalFormatting sqref="AP11:AP34">
    <cfRule type="cellIs" dxfId="580" priority="13" operator="greaterThan">
      <formula>0.99</formula>
    </cfRule>
  </conditionalFormatting>
  <conditionalFormatting sqref="X33:Z34 X17:Y32 AB34 AA17:AA34">
    <cfRule type="containsText" dxfId="579" priority="9" operator="containsText" text="N/A">
      <formula>NOT(ISERROR(SEARCH("N/A",X17)))</formula>
    </cfRule>
    <cfRule type="cellIs" dxfId="578" priority="12" operator="equal">
      <formula>0</formula>
    </cfRule>
  </conditionalFormatting>
  <conditionalFormatting sqref="X33:Z34 X17:Y32 AB34 AA17:AA34">
    <cfRule type="cellIs" dxfId="577" priority="11" operator="greaterThanOrEqual">
      <formula>1185</formula>
    </cfRule>
  </conditionalFormatting>
  <conditionalFormatting sqref="X33:Z34 X17:Y32 AB34 AA17:AA34">
    <cfRule type="cellIs" dxfId="576" priority="10" operator="between">
      <formula>0.1</formula>
      <formula>1184</formula>
    </cfRule>
  </conditionalFormatting>
  <conditionalFormatting sqref="AK33:AK34 AM16:AM34">
    <cfRule type="cellIs" dxfId="575" priority="8" operator="equal">
      <formula>0</formula>
    </cfRule>
  </conditionalFormatting>
  <conditionalFormatting sqref="AK33:AK34 AM16:AM34">
    <cfRule type="cellIs" dxfId="574" priority="7" operator="greaterThan">
      <formula>1179</formula>
    </cfRule>
  </conditionalFormatting>
  <conditionalFormatting sqref="AK33:AK34 AM16:AM34">
    <cfRule type="cellIs" dxfId="573" priority="6" operator="greaterThan">
      <formula>99</formula>
    </cfRule>
  </conditionalFormatting>
  <conditionalFormatting sqref="AK33:AK34 AM16:AM34">
    <cfRule type="cellIs" dxfId="572" priority="5" operator="greaterThan">
      <formula>0.99</formula>
    </cfRule>
  </conditionalFormatting>
  <conditionalFormatting sqref="AK16:AK32">
    <cfRule type="cellIs" dxfId="571" priority="4" operator="equal">
      <formula>0</formula>
    </cfRule>
  </conditionalFormatting>
  <conditionalFormatting sqref="AK16:AK32">
    <cfRule type="cellIs" dxfId="570" priority="3" operator="greaterThan">
      <formula>1179</formula>
    </cfRule>
  </conditionalFormatting>
  <conditionalFormatting sqref="AK16:AK32">
    <cfRule type="cellIs" dxfId="569" priority="2" operator="greaterThan">
      <formula>99</formula>
    </cfRule>
  </conditionalFormatting>
  <conditionalFormatting sqref="AK16:AK32">
    <cfRule type="cellIs" dxfId="56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8"/>
  <sheetViews>
    <sheetView showGridLines="0" zoomScaleNormal="100" workbookViewId="0">
      <selection activeCell="R14" sqref="R14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132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07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02" t="s">
        <v>10</v>
      </c>
      <c r="I7" s="203" t="s">
        <v>11</v>
      </c>
      <c r="J7" s="203" t="s">
        <v>12</v>
      </c>
      <c r="K7" s="203" t="s">
        <v>13</v>
      </c>
      <c r="L7" s="11"/>
      <c r="M7" s="11"/>
      <c r="N7" s="11"/>
      <c r="O7" s="202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03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03" t="s">
        <v>22</v>
      </c>
      <c r="AG7" s="203" t="s">
        <v>23</v>
      </c>
      <c r="AH7" s="203" t="s">
        <v>24</v>
      </c>
      <c r="AI7" s="203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03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42079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25604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03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04" t="s">
        <v>51</v>
      </c>
      <c r="V9" s="204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06" t="s">
        <v>55</v>
      </c>
      <c r="AG9" s="206" t="s">
        <v>56</v>
      </c>
      <c r="AH9" s="251" t="s">
        <v>57</v>
      </c>
      <c r="AI9" s="266" t="s">
        <v>58</v>
      </c>
      <c r="AJ9" s="204" t="s">
        <v>59</v>
      </c>
      <c r="AK9" s="204" t="s">
        <v>60</v>
      </c>
      <c r="AL9" s="204" t="s">
        <v>61</v>
      </c>
      <c r="AM9" s="204" t="s">
        <v>62</v>
      </c>
      <c r="AN9" s="204" t="s">
        <v>63</v>
      </c>
      <c r="AO9" s="204" t="s">
        <v>64</v>
      </c>
      <c r="AP9" s="204" t="s">
        <v>65</v>
      </c>
      <c r="AQ9" s="268" t="s">
        <v>66</v>
      </c>
      <c r="AR9" s="204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4" t="s">
        <v>72</v>
      </c>
      <c r="C10" s="204" t="s">
        <v>73</v>
      </c>
      <c r="D10" s="204" t="s">
        <v>74</v>
      </c>
      <c r="E10" s="204" t="s">
        <v>75</v>
      </c>
      <c r="F10" s="204" t="s">
        <v>74</v>
      </c>
      <c r="G10" s="204" t="s">
        <v>75</v>
      </c>
      <c r="H10" s="277"/>
      <c r="I10" s="204" t="s">
        <v>75</v>
      </c>
      <c r="J10" s="204" t="s">
        <v>75</v>
      </c>
      <c r="K10" s="204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15'!Q34</f>
        <v>29103117</v>
      </c>
      <c r="R10" s="259"/>
      <c r="S10" s="260"/>
      <c r="T10" s="261"/>
      <c r="U10" s="204" t="s">
        <v>75</v>
      </c>
      <c r="V10" s="204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15'!AG34</f>
        <v>35479404</v>
      </c>
      <c r="AH10" s="251"/>
      <c r="AI10" s="267"/>
      <c r="AJ10" s="204" t="s">
        <v>84</v>
      </c>
      <c r="AK10" s="204" t="s">
        <v>84</v>
      </c>
      <c r="AL10" s="204" t="s">
        <v>84</v>
      </c>
      <c r="AM10" s="204" t="s">
        <v>84</v>
      </c>
      <c r="AN10" s="204" t="s">
        <v>84</v>
      </c>
      <c r="AO10" s="204" t="s">
        <v>84</v>
      </c>
      <c r="AP10" s="145">
        <f>'MAR 15'!AP34</f>
        <v>7925481</v>
      </c>
      <c r="AQ10" s="269"/>
      <c r="AR10" s="205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10</v>
      </c>
      <c r="E11" s="40">
        <f>D11/1.42</f>
        <v>7.042253521126761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122</v>
      </c>
      <c r="P11" s="119">
        <v>90</v>
      </c>
      <c r="Q11" s="119">
        <v>29106926</v>
      </c>
      <c r="R11" s="45">
        <f>Q11-Q10</f>
        <v>3809</v>
      </c>
      <c r="S11" s="46">
        <f>R11*24/1000</f>
        <v>91.415999999999997</v>
      </c>
      <c r="T11" s="46">
        <f>R11/1000</f>
        <v>3.8090000000000002</v>
      </c>
      <c r="U11" s="120">
        <v>5.5</v>
      </c>
      <c r="V11" s="120">
        <f>U11</f>
        <v>5.5</v>
      </c>
      <c r="W11" s="121" t="s">
        <v>127</v>
      </c>
      <c r="X11" s="123">
        <v>0</v>
      </c>
      <c r="Y11" s="123">
        <v>0</v>
      </c>
      <c r="Z11" s="123">
        <v>1064</v>
      </c>
      <c r="AA11" s="123">
        <v>0</v>
      </c>
      <c r="AB11" s="123">
        <v>1058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35480052</v>
      </c>
      <c r="AH11" s="48">
        <f>IF(ISBLANK(AG11),"-",AG11-AG10)</f>
        <v>648</v>
      </c>
      <c r="AI11" s="49">
        <f>AH11/T11</f>
        <v>170.12339196639536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0.45</v>
      </c>
      <c r="AP11" s="123">
        <v>7926762</v>
      </c>
      <c r="AQ11" s="123">
        <f>AP11-AP10</f>
        <v>1281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12</v>
      </c>
      <c r="E12" s="40">
        <f t="shared" ref="E12:E34" si="0">D12/1.42</f>
        <v>8.4507042253521139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102</v>
      </c>
      <c r="P12" s="119">
        <v>89</v>
      </c>
      <c r="Q12" s="119">
        <v>29110630</v>
      </c>
      <c r="R12" s="45">
        <f t="shared" ref="R12:R34" si="3">Q12-Q11</f>
        <v>3704</v>
      </c>
      <c r="S12" s="46">
        <f t="shared" ref="S12:S34" si="4">R12*24/1000</f>
        <v>88.896000000000001</v>
      </c>
      <c r="T12" s="46">
        <f t="shared" ref="T12:T34" si="5">R12/1000</f>
        <v>3.7040000000000002</v>
      </c>
      <c r="U12" s="120">
        <v>6.7</v>
      </c>
      <c r="V12" s="120">
        <f t="shared" ref="V12:V34" si="6">U12</f>
        <v>6.7</v>
      </c>
      <c r="W12" s="121" t="s">
        <v>127</v>
      </c>
      <c r="X12" s="123">
        <v>0</v>
      </c>
      <c r="Y12" s="123">
        <v>0</v>
      </c>
      <c r="Z12" s="123">
        <v>1040</v>
      </c>
      <c r="AA12" s="123">
        <v>0</v>
      </c>
      <c r="AB12" s="123">
        <v>1058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35480655</v>
      </c>
      <c r="AH12" s="48">
        <f>IF(ISBLANK(AG12),"-",AG12-AG11)</f>
        <v>603</v>
      </c>
      <c r="AI12" s="49">
        <f t="shared" ref="AI12:AI34" si="7">AH12/T12</f>
        <v>162.79697624190064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0.45</v>
      </c>
      <c r="AP12" s="123">
        <v>7928025</v>
      </c>
      <c r="AQ12" s="123">
        <f>AP12-AP11</f>
        <v>1263</v>
      </c>
      <c r="AR12" s="52">
        <v>1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15</v>
      </c>
      <c r="E13" s="40">
        <f t="shared" si="0"/>
        <v>10.563380281690142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98</v>
      </c>
      <c r="P13" s="119">
        <v>88</v>
      </c>
      <c r="Q13" s="119">
        <v>29114243</v>
      </c>
      <c r="R13" s="45">
        <f t="shared" si="3"/>
        <v>3613</v>
      </c>
      <c r="S13" s="46">
        <f t="shared" si="4"/>
        <v>86.712000000000003</v>
      </c>
      <c r="T13" s="46">
        <f t="shared" si="5"/>
        <v>3.613</v>
      </c>
      <c r="U13" s="120">
        <v>8</v>
      </c>
      <c r="V13" s="120">
        <f t="shared" si="6"/>
        <v>8</v>
      </c>
      <c r="W13" s="121" t="s">
        <v>127</v>
      </c>
      <c r="X13" s="123">
        <v>0</v>
      </c>
      <c r="Y13" s="123">
        <v>0</v>
      </c>
      <c r="Z13" s="123">
        <v>1010</v>
      </c>
      <c r="AA13" s="123">
        <v>0</v>
      </c>
      <c r="AB13" s="123">
        <v>1058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35481224</v>
      </c>
      <c r="AH13" s="48">
        <f>IF(ISBLANK(AG13),"-",AG13-AG12)</f>
        <v>569</v>
      </c>
      <c r="AI13" s="49">
        <f t="shared" si="7"/>
        <v>157.48685303072239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0.45</v>
      </c>
      <c r="AP13" s="123">
        <v>7929409</v>
      </c>
      <c r="AQ13" s="123">
        <f>AP13-AP12</f>
        <v>1384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24</v>
      </c>
      <c r="E14" s="40">
        <f t="shared" si="0"/>
        <v>16.901408450704228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90</v>
      </c>
      <c r="P14" s="119">
        <v>87</v>
      </c>
      <c r="Q14" s="119">
        <v>29117749</v>
      </c>
      <c r="R14" s="45">
        <f t="shared" si="3"/>
        <v>3506</v>
      </c>
      <c r="S14" s="46">
        <f t="shared" si="4"/>
        <v>84.144000000000005</v>
      </c>
      <c r="T14" s="46">
        <f t="shared" si="5"/>
        <v>3.5059999999999998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949</v>
      </c>
      <c r="AA14" s="123">
        <v>0</v>
      </c>
      <c r="AB14" s="123">
        <v>968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35481772</v>
      </c>
      <c r="AH14" s="48">
        <f t="shared" ref="AH14:AH34" si="8">IF(ISBLANK(AG14),"-",AG14-AG13)</f>
        <v>548</v>
      </c>
      <c r="AI14" s="49">
        <f t="shared" si="7"/>
        <v>156.30347974900172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0.45</v>
      </c>
      <c r="AP14" s="123">
        <v>7930501</v>
      </c>
      <c r="AQ14" s="123">
        <f>AP14-AP13</f>
        <v>1092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20</v>
      </c>
      <c r="E15" s="40">
        <f t="shared" si="0"/>
        <v>14.084507042253522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102</v>
      </c>
      <c r="P15" s="119">
        <v>98</v>
      </c>
      <c r="Q15" s="119">
        <v>29121573</v>
      </c>
      <c r="R15" s="45">
        <f t="shared" si="3"/>
        <v>3824</v>
      </c>
      <c r="S15" s="46">
        <f t="shared" si="4"/>
        <v>91.775999999999996</v>
      </c>
      <c r="T15" s="46">
        <f t="shared" si="5"/>
        <v>3.8239999999999998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1001</v>
      </c>
      <c r="AA15" s="123">
        <v>0</v>
      </c>
      <c r="AB15" s="123">
        <v>1009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35482292</v>
      </c>
      <c r="AH15" s="48">
        <f t="shared" si="8"/>
        <v>520</v>
      </c>
      <c r="AI15" s="49">
        <f t="shared" si="7"/>
        <v>135.98326359832637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7930501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16</v>
      </c>
      <c r="E16" s="40">
        <f t="shared" si="0"/>
        <v>11.267605633802818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122</v>
      </c>
      <c r="P16" s="119">
        <v>120</v>
      </c>
      <c r="Q16" s="119">
        <v>29126241</v>
      </c>
      <c r="R16" s="45">
        <f t="shared" si="3"/>
        <v>4668</v>
      </c>
      <c r="S16" s="46">
        <f t="shared" si="4"/>
        <v>112.032</v>
      </c>
      <c r="T16" s="46">
        <f t="shared" si="5"/>
        <v>4.6680000000000001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1152</v>
      </c>
      <c r="AA16" s="123">
        <v>0</v>
      </c>
      <c r="AB16" s="123">
        <v>1110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35482988</v>
      </c>
      <c r="AH16" s="48">
        <f t="shared" si="8"/>
        <v>696</v>
      </c>
      <c r="AI16" s="49">
        <f t="shared" si="7"/>
        <v>149.10025706940874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7930501</v>
      </c>
      <c r="AQ16" s="123">
        <f t="shared" ref="AQ16:AQ34" si="10">AP16-AP15</f>
        <v>0</v>
      </c>
      <c r="AR16" s="52">
        <v>1.26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7</v>
      </c>
      <c r="E17" s="40">
        <f t="shared" si="0"/>
        <v>4.9295774647887329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138</v>
      </c>
      <c r="P17" s="119">
        <v>137</v>
      </c>
      <c r="Q17" s="119">
        <v>29132554</v>
      </c>
      <c r="R17" s="45">
        <f t="shared" si="3"/>
        <v>6313</v>
      </c>
      <c r="S17" s="46">
        <f t="shared" si="4"/>
        <v>151.512</v>
      </c>
      <c r="T17" s="46">
        <f t="shared" si="5"/>
        <v>6.3129999999999997</v>
      </c>
      <c r="U17" s="120">
        <v>9.3000000000000007</v>
      </c>
      <c r="V17" s="120">
        <f t="shared" si="6"/>
        <v>9.3000000000000007</v>
      </c>
      <c r="W17" s="121" t="s">
        <v>135</v>
      </c>
      <c r="X17" s="123">
        <v>0</v>
      </c>
      <c r="Y17" s="123">
        <v>981</v>
      </c>
      <c r="Z17" s="123">
        <v>1196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35484340</v>
      </c>
      <c r="AH17" s="48">
        <f t="shared" si="8"/>
        <v>1352</v>
      </c>
      <c r="AI17" s="49">
        <f t="shared" si="7"/>
        <v>214.16125455409474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7930501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136</v>
      </c>
      <c r="P18" s="119">
        <v>150</v>
      </c>
      <c r="Q18" s="119">
        <v>29138621</v>
      </c>
      <c r="R18" s="45">
        <f t="shared" si="3"/>
        <v>6067</v>
      </c>
      <c r="S18" s="46">
        <f t="shared" si="4"/>
        <v>145.608</v>
      </c>
      <c r="T18" s="46">
        <f t="shared" si="5"/>
        <v>6.0670000000000002</v>
      </c>
      <c r="U18" s="120">
        <v>8.8000000000000007</v>
      </c>
      <c r="V18" s="120">
        <f t="shared" si="6"/>
        <v>8.8000000000000007</v>
      </c>
      <c r="W18" s="121" t="s">
        <v>135</v>
      </c>
      <c r="X18" s="123">
        <v>0</v>
      </c>
      <c r="Y18" s="123">
        <v>1054</v>
      </c>
      <c r="Z18" s="123">
        <v>1195</v>
      </c>
      <c r="AA18" s="123">
        <v>1185</v>
      </c>
      <c r="AB18" s="123">
        <v>1199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35485672</v>
      </c>
      <c r="AH18" s="48">
        <f t="shared" si="8"/>
        <v>1332</v>
      </c>
      <c r="AI18" s="49">
        <f t="shared" si="7"/>
        <v>219.5483764628317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7930501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135</v>
      </c>
      <c r="P19" s="119">
        <v>149</v>
      </c>
      <c r="Q19" s="119">
        <v>29144723</v>
      </c>
      <c r="R19" s="45">
        <f t="shared" si="3"/>
        <v>6102</v>
      </c>
      <c r="S19" s="46">
        <f t="shared" si="4"/>
        <v>146.44800000000001</v>
      </c>
      <c r="T19" s="46">
        <f t="shared" si="5"/>
        <v>6.1020000000000003</v>
      </c>
      <c r="U19" s="120">
        <v>8.1</v>
      </c>
      <c r="V19" s="120">
        <f t="shared" si="6"/>
        <v>8.1</v>
      </c>
      <c r="W19" s="121" t="s">
        <v>135</v>
      </c>
      <c r="X19" s="123">
        <v>0</v>
      </c>
      <c r="Y19" s="123">
        <v>1099</v>
      </c>
      <c r="Z19" s="123">
        <v>1195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35487036</v>
      </c>
      <c r="AH19" s="48">
        <f t="shared" si="8"/>
        <v>1364</v>
      </c>
      <c r="AI19" s="49">
        <f t="shared" si="7"/>
        <v>223.53326778105537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7930501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134</v>
      </c>
      <c r="P20" s="119">
        <v>148</v>
      </c>
      <c r="Q20" s="119">
        <v>29151124</v>
      </c>
      <c r="R20" s="45">
        <f t="shared" si="3"/>
        <v>6401</v>
      </c>
      <c r="S20" s="46">
        <f t="shared" si="4"/>
        <v>153.624</v>
      </c>
      <c r="T20" s="46">
        <f t="shared" si="5"/>
        <v>6.4009999999999998</v>
      </c>
      <c r="U20" s="120">
        <v>7.6</v>
      </c>
      <c r="V20" s="120">
        <f t="shared" si="6"/>
        <v>7.6</v>
      </c>
      <c r="W20" s="121" t="s">
        <v>135</v>
      </c>
      <c r="X20" s="123">
        <v>0</v>
      </c>
      <c r="Y20" s="123">
        <v>1089</v>
      </c>
      <c r="Z20" s="123">
        <v>1196</v>
      </c>
      <c r="AA20" s="123">
        <v>1185</v>
      </c>
      <c r="AB20" s="123">
        <v>1197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35488456</v>
      </c>
      <c r="AH20" s="48">
        <f>IF(ISBLANK(AG20),"-",AG20-AG19)</f>
        <v>1420</v>
      </c>
      <c r="AI20" s="49">
        <f t="shared" si="7"/>
        <v>221.84033744727387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7930501</v>
      </c>
      <c r="AQ20" s="123">
        <f t="shared" si="10"/>
        <v>0</v>
      </c>
      <c r="AR20" s="52">
        <v>1.19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137</v>
      </c>
      <c r="P21" s="119">
        <v>150</v>
      </c>
      <c r="Q21" s="119">
        <v>29157012</v>
      </c>
      <c r="R21" s="45">
        <f>Q21-Q20</f>
        <v>5888</v>
      </c>
      <c r="S21" s="46">
        <f t="shared" si="4"/>
        <v>141.31200000000001</v>
      </c>
      <c r="T21" s="46">
        <f t="shared" si="5"/>
        <v>5.8879999999999999</v>
      </c>
      <c r="U21" s="120">
        <v>7.1</v>
      </c>
      <c r="V21" s="120">
        <f t="shared" si="6"/>
        <v>7.1</v>
      </c>
      <c r="W21" s="121" t="s">
        <v>135</v>
      </c>
      <c r="X21" s="123">
        <v>0</v>
      </c>
      <c r="Y21" s="123">
        <v>1058</v>
      </c>
      <c r="Z21" s="123">
        <v>1196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35489760</v>
      </c>
      <c r="AH21" s="48">
        <f t="shared" si="8"/>
        <v>1304</v>
      </c>
      <c r="AI21" s="49">
        <f t="shared" si="7"/>
        <v>221.46739130434784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7930501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0"/>
        <v>4.9295774647887329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132</v>
      </c>
      <c r="P22" s="119">
        <v>146</v>
      </c>
      <c r="Q22" s="119">
        <v>29163385</v>
      </c>
      <c r="R22" s="45">
        <f t="shared" si="3"/>
        <v>6373</v>
      </c>
      <c r="S22" s="46">
        <f t="shared" si="4"/>
        <v>152.952</v>
      </c>
      <c r="T22" s="46">
        <f t="shared" si="5"/>
        <v>6.3730000000000002</v>
      </c>
      <c r="U22" s="120">
        <v>6.3</v>
      </c>
      <c r="V22" s="120">
        <f t="shared" si="6"/>
        <v>6.3</v>
      </c>
      <c r="W22" s="121" t="s">
        <v>135</v>
      </c>
      <c r="X22" s="123">
        <v>0</v>
      </c>
      <c r="Y22" s="123">
        <v>1126</v>
      </c>
      <c r="Z22" s="123">
        <v>1195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35491220</v>
      </c>
      <c r="AH22" s="48">
        <f t="shared" si="8"/>
        <v>1460</v>
      </c>
      <c r="AI22" s="49">
        <f t="shared" si="7"/>
        <v>229.09147967989958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7930501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136</v>
      </c>
      <c r="P23" s="119">
        <v>145</v>
      </c>
      <c r="Q23" s="119">
        <v>29169226</v>
      </c>
      <c r="R23" s="45">
        <f t="shared" si="3"/>
        <v>5841</v>
      </c>
      <c r="S23" s="46">
        <f t="shared" si="4"/>
        <v>140.184</v>
      </c>
      <c r="T23" s="46">
        <f t="shared" si="5"/>
        <v>5.8410000000000002</v>
      </c>
      <c r="U23" s="120">
        <v>5.9</v>
      </c>
      <c r="V23" s="120">
        <f t="shared" si="6"/>
        <v>5.9</v>
      </c>
      <c r="W23" s="121" t="s">
        <v>135</v>
      </c>
      <c r="X23" s="123">
        <v>0</v>
      </c>
      <c r="Y23" s="123">
        <v>1021</v>
      </c>
      <c r="Z23" s="123">
        <v>1196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35492540</v>
      </c>
      <c r="AH23" s="48">
        <f t="shared" si="8"/>
        <v>1320</v>
      </c>
      <c r="AI23" s="49">
        <f t="shared" si="7"/>
        <v>225.98870056497174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7930501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7</v>
      </c>
      <c r="E24" s="40">
        <f t="shared" si="0"/>
        <v>4.9295774647887329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135</v>
      </c>
      <c r="P24" s="119">
        <v>139</v>
      </c>
      <c r="Q24" s="119">
        <v>29175030</v>
      </c>
      <c r="R24" s="45">
        <f t="shared" si="3"/>
        <v>5804</v>
      </c>
      <c r="S24" s="46">
        <f t="shared" si="4"/>
        <v>139.29599999999999</v>
      </c>
      <c r="T24" s="46">
        <f t="shared" si="5"/>
        <v>5.8040000000000003</v>
      </c>
      <c r="U24" s="120">
        <v>5.7</v>
      </c>
      <c r="V24" s="120">
        <f t="shared" si="6"/>
        <v>5.7</v>
      </c>
      <c r="W24" s="121" t="s">
        <v>135</v>
      </c>
      <c r="X24" s="123">
        <v>0</v>
      </c>
      <c r="Y24" s="123">
        <v>1022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35493864</v>
      </c>
      <c r="AH24" s="48">
        <f t="shared" si="8"/>
        <v>1324</v>
      </c>
      <c r="AI24" s="49">
        <f t="shared" si="7"/>
        <v>228.11853893866299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7930501</v>
      </c>
      <c r="AQ24" s="123">
        <f t="shared" si="10"/>
        <v>0</v>
      </c>
      <c r="AR24" s="52">
        <v>1.1200000000000001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7</v>
      </c>
      <c r="E25" s="40">
        <f t="shared" si="0"/>
        <v>4.9295774647887329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135</v>
      </c>
      <c r="P25" s="119">
        <v>139</v>
      </c>
      <c r="Q25" s="119">
        <v>29180678</v>
      </c>
      <c r="R25" s="45">
        <f t="shared" si="3"/>
        <v>5648</v>
      </c>
      <c r="S25" s="46">
        <f t="shared" si="4"/>
        <v>135.55199999999999</v>
      </c>
      <c r="T25" s="46">
        <f t="shared" si="5"/>
        <v>5.6479999999999997</v>
      </c>
      <c r="U25" s="120">
        <v>5.6</v>
      </c>
      <c r="V25" s="120">
        <f t="shared" si="6"/>
        <v>5.6</v>
      </c>
      <c r="W25" s="121" t="s">
        <v>135</v>
      </c>
      <c r="X25" s="123">
        <v>0</v>
      </c>
      <c r="Y25" s="123">
        <v>995</v>
      </c>
      <c r="Z25" s="123">
        <v>1175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35495140</v>
      </c>
      <c r="AH25" s="48">
        <f t="shared" si="8"/>
        <v>1276</v>
      </c>
      <c r="AI25" s="49">
        <f t="shared" si="7"/>
        <v>225.92067988668558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7930501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7</v>
      </c>
      <c r="E26" s="40">
        <f t="shared" si="0"/>
        <v>4.9295774647887329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137</v>
      </c>
      <c r="P26" s="119">
        <v>137</v>
      </c>
      <c r="Q26" s="119">
        <v>29186278</v>
      </c>
      <c r="R26" s="45">
        <f t="shared" si="3"/>
        <v>5600</v>
      </c>
      <c r="S26" s="46">
        <f t="shared" si="4"/>
        <v>134.4</v>
      </c>
      <c r="T26" s="46">
        <f t="shared" si="5"/>
        <v>5.6</v>
      </c>
      <c r="U26" s="120">
        <v>5.5</v>
      </c>
      <c r="V26" s="120">
        <f t="shared" si="6"/>
        <v>5.5</v>
      </c>
      <c r="W26" s="121" t="s">
        <v>135</v>
      </c>
      <c r="X26" s="123">
        <v>0</v>
      </c>
      <c r="Y26" s="123">
        <v>996</v>
      </c>
      <c r="Z26" s="123">
        <v>1175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35496428</v>
      </c>
      <c r="AH26" s="48">
        <f t="shared" si="8"/>
        <v>1288</v>
      </c>
      <c r="AI26" s="49">
        <f t="shared" si="7"/>
        <v>230.00000000000003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7930501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132</v>
      </c>
      <c r="P27" s="119">
        <v>135</v>
      </c>
      <c r="Q27" s="119">
        <v>29192136</v>
      </c>
      <c r="R27" s="45">
        <f t="shared" si="3"/>
        <v>5858</v>
      </c>
      <c r="S27" s="46">
        <f t="shared" si="4"/>
        <v>140.59200000000001</v>
      </c>
      <c r="T27" s="46">
        <f t="shared" si="5"/>
        <v>5.8579999999999997</v>
      </c>
      <c r="U27" s="120">
        <v>5.2</v>
      </c>
      <c r="V27" s="120">
        <f t="shared" si="6"/>
        <v>5.2</v>
      </c>
      <c r="W27" s="121" t="s">
        <v>135</v>
      </c>
      <c r="X27" s="123">
        <v>0</v>
      </c>
      <c r="Y27" s="123">
        <v>1025</v>
      </c>
      <c r="Z27" s="123">
        <v>1195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35497780</v>
      </c>
      <c r="AH27" s="48">
        <f t="shared" si="8"/>
        <v>1352</v>
      </c>
      <c r="AI27" s="49">
        <f t="shared" si="7"/>
        <v>230.79549334243771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7930501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136</v>
      </c>
      <c r="P28" s="119">
        <v>138</v>
      </c>
      <c r="Q28" s="119">
        <v>29197799</v>
      </c>
      <c r="R28" s="45">
        <f t="shared" si="3"/>
        <v>5663</v>
      </c>
      <c r="S28" s="46">
        <f t="shared" si="4"/>
        <v>135.91200000000001</v>
      </c>
      <c r="T28" s="46">
        <f t="shared" si="5"/>
        <v>5.6630000000000003</v>
      </c>
      <c r="U28" s="120">
        <v>5.0999999999999996</v>
      </c>
      <c r="V28" s="120">
        <f t="shared" si="6"/>
        <v>5.0999999999999996</v>
      </c>
      <c r="W28" s="121" t="s">
        <v>135</v>
      </c>
      <c r="X28" s="123">
        <v>0</v>
      </c>
      <c r="Y28" s="123">
        <v>985</v>
      </c>
      <c r="Z28" s="123">
        <v>1195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35499084</v>
      </c>
      <c r="AH28" s="48">
        <f t="shared" si="8"/>
        <v>1304</v>
      </c>
      <c r="AI28" s="49">
        <f t="shared" si="7"/>
        <v>230.26664312202013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7930501</v>
      </c>
      <c r="AQ28" s="123">
        <f t="shared" si="10"/>
        <v>0</v>
      </c>
      <c r="AR28" s="52">
        <v>1.08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134</v>
      </c>
      <c r="P29" s="119">
        <v>133</v>
      </c>
      <c r="Q29" s="119">
        <v>29203406</v>
      </c>
      <c r="R29" s="45">
        <f t="shared" si="3"/>
        <v>5607</v>
      </c>
      <c r="S29" s="46">
        <f t="shared" si="4"/>
        <v>134.56800000000001</v>
      </c>
      <c r="T29" s="46">
        <f t="shared" si="5"/>
        <v>5.6070000000000002</v>
      </c>
      <c r="U29" s="120">
        <v>5</v>
      </c>
      <c r="V29" s="120">
        <f t="shared" si="6"/>
        <v>5</v>
      </c>
      <c r="W29" s="121" t="s">
        <v>135</v>
      </c>
      <c r="X29" s="123">
        <v>0</v>
      </c>
      <c r="Y29" s="123">
        <v>980</v>
      </c>
      <c r="Z29" s="123">
        <v>1195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35500380</v>
      </c>
      <c r="AH29" s="48">
        <f t="shared" si="8"/>
        <v>1296</v>
      </c>
      <c r="AI29" s="49">
        <f t="shared" si="7"/>
        <v>231.13964686998395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7930501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113</v>
      </c>
      <c r="P30" s="119">
        <v>131</v>
      </c>
      <c r="Q30" s="119">
        <v>29208917</v>
      </c>
      <c r="R30" s="45">
        <f t="shared" si="3"/>
        <v>5511</v>
      </c>
      <c r="S30" s="46">
        <f t="shared" si="4"/>
        <v>132.26400000000001</v>
      </c>
      <c r="T30" s="46">
        <f t="shared" si="5"/>
        <v>5.5110000000000001</v>
      </c>
      <c r="U30" s="120">
        <v>4.2</v>
      </c>
      <c r="V30" s="120">
        <f t="shared" si="6"/>
        <v>4.2</v>
      </c>
      <c r="W30" s="121" t="s">
        <v>136</v>
      </c>
      <c r="X30" s="123">
        <v>0</v>
      </c>
      <c r="Y30" s="123">
        <v>1104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35501484</v>
      </c>
      <c r="AH30" s="48">
        <f t="shared" si="8"/>
        <v>1104</v>
      </c>
      <c r="AI30" s="49">
        <f t="shared" si="7"/>
        <v>200.32661948829613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7930501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115</v>
      </c>
      <c r="P31" s="119">
        <v>126</v>
      </c>
      <c r="Q31" s="119">
        <v>29214195</v>
      </c>
      <c r="R31" s="45">
        <f t="shared" si="3"/>
        <v>5278</v>
      </c>
      <c r="S31" s="46">
        <f t="shared" si="4"/>
        <v>126.672</v>
      </c>
      <c r="T31" s="46">
        <f t="shared" si="5"/>
        <v>5.2779999999999996</v>
      </c>
      <c r="U31" s="120">
        <v>3.3</v>
      </c>
      <c r="V31" s="120">
        <f t="shared" si="6"/>
        <v>3.3</v>
      </c>
      <c r="W31" s="121" t="s">
        <v>136</v>
      </c>
      <c r="X31" s="123">
        <v>0</v>
      </c>
      <c r="Y31" s="123">
        <v>1054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35502544</v>
      </c>
      <c r="AH31" s="48">
        <f t="shared" si="8"/>
        <v>1060</v>
      </c>
      <c r="AI31" s="49">
        <f t="shared" si="7"/>
        <v>200.83364910951119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7930501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118</v>
      </c>
      <c r="P32" s="119">
        <v>118</v>
      </c>
      <c r="Q32" s="119">
        <v>29219268</v>
      </c>
      <c r="R32" s="45">
        <f t="shared" si="3"/>
        <v>5073</v>
      </c>
      <c r="S32" s="46">
        <f t="shared" si="4"/>
        <v>121.752</v>
      </c>
      <c r="T32" s="46">
        <f t="shared" si="5"/>
        <v>5.0730000000000004</v>
      </c>
      <c r="U32" s="120">
        <v>2.9</v>
      </c>
      <c r="V32" s="120">
        <f t="shared" si="6"/>
        <v>2.9</v>
      </c>
      <c r="W32" s="121" t="s">
        <v>136</v>
      </c>
      <c r="X32" s="123">
        <v>0</v>
      </c>
      <c r="Y32" s="123">
        <v>986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35503560</v>
      </c>
      <c r="AH32" s="48">
        <f t="shared" si="8"/>
        <v>1016</v>
      </c>
      <c r="AI32" s="49">
        <f t="shared" si="7"/>
        <v>200.27597082594124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7930501</v>
      </c>
      <c r="AQ32" s="123">
        <f t="shared" si="10"/>
        <v>0</v>
      </c>
      <c r="AR32" s="52">
        <v>1.02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9</v>
      </c>
      <c r="E33" s="40">
        <f t="shared" si="0"/>
        <v>6.3380281690140849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121</v>
      </c>
      <c r="P33" s="119">
        <v>101</v>
      </c>
      <c r="Q33" s="119">
        <v>29223658</v>
      </c>
      <c r="R33" s="45">
        <f t="shared" si="3"/>
        <v>4390</v>
      </c>
      <c r="S33" s="46">
        <f t="shared" si="4"/>
        <v>105.36</v>
      </c>
      <c r="T33" s="46">
        <f t="shared" si="5"/>
        <v>4.3899999999999997</v>
      </c>
      <c r="U33" s="120">
        <v>3.7</v>
      </c>
      <c r="V33" s="120">
        <f t="shared" si="6"/>
        <v>3.7</v>
      </c>
      <c r="W33" s="121" t="s">
        <v>127</v>
      </c>
      <c r="X33" s="123">
        <v>0</v>
      </c>
      <c r="Y33" s="123">
        <v>0</v>
      </c>
      <c r="Z33" s="123">
        <v>1083</v>
      </c>
      <c r="AA33" s="123">
        <v>0</v>
      </c>
      <c r="AB33" s="123">
        <v>1109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35504332</v>
      </c>
      <c r="AH33" s="48">
        <f t="shared" si="8"/>
        <v>772</v>
      </c>
      <c r="AI33" s="49">
        <f t="shared" si="7"/>
        <v>175.85421412300684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0.35</v>
      </c>
      <c r="AP33" s="123">
        <v>7931291</v>
      </c>
      <c r="AQ33" s="123">
        <f t="shared" si="10"/>
        <v>790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11</v>
      </c>
      <c r="E34" s="40">
        <f t="shared" si="0"/>
        <v>7.746478873239437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120</v>
      </c>
      <c r="P34" s="119">
        <v>92</v>
      </c>
      <c r="Q34" s="119">
        <v>29227660</v>
      </c>
      <c r="R34" s="45">
        <f t="shared" si="3"/>
        <v>4002</v>
      </c>
      <c r="S34" s="46">
        <f t="shared" si="4"/>
        <v>96.048000000000002</v>
      </c>
      <c r="T34" s="46">
        <f t="shared" si="5"/>
        <v>4.0019999999999998</v>
      </c>
      <c r="U34" s="120">
        <v>4.8</v>
      </c>
      <c r="V34" s="120">
        <f t="shared" si="6"/>
        <v>4.8</v>
      </c>
      <c r="W34" s="121" t="s">
        <v>127</v>
      </c>
      <c r="X34" s="123">
        <v>0</v>
      </c>
      <c r="Y34" s="123">
        <v>0</v>
      </c>
      <c r="Z34" s="123">
        <v>1038</v>
      </c>
      <c r="AA34" s="123">
        <v>0</v>
      </c>
      <c r="AB34" s="123">
        <v>1059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35505008</v>
      </c>
      <c r="AH34" s="48">
        <f t="shared" si="8"/>
        <v>676</v>
      </c>
      <c r="AI34" s="49">
        <f t="shared" si="7"/>
        <v>168.91554222888556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0.35</v>
      </c>
      <c r="AP34" s="123">
        <v>7932229</v>
      </c>
      <c r="AQ34" s="123">
        <f t="shared" si="10"/>
        <v>938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124.41666666666667</v>
      </c>
      <c r="Q35" s="63">
        <f>Q34-Q10</f>
        <v>124543</v>
      </c>
      <c r="R35" s="64">
        <f>SUM(R11:R34)</f>
        <v>124543</v>
      </c>
      <c r="S35" s="124">
        <f>AVERAGE(S11:S34)</f>
        <v>124.54300000000001</v>
      </c>
      <c r="T35" s="124">
        <f>SUM(T11:T34)</f>
        <v>124.54299999999998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25604</v>
      </c>
      <c r="AH35" s="66">
        <f>SUM(AH11:AH34)</f>
        <v>25604</v>
      </c>
      <c r="AI35" s="67">
        <f>$AH$35/$T35</f>
        <v>205.58361369165672</v>
      </c>
      <c r="AJ35" s="93"/>
      <c r="AK35" s="94"/>
      <c r="AL35" s="94"/>
      <c r="AM35" s="94"/>
      <c r="AN35" s="95"/>
      <c r="AO35" s="68"/>
      <c r="AP35" s="69">
        <f>AP34-AP10</f>
        <v>6748</v>
      </c>
      <c r="AQ35" s="70">
        <f>SUM(AQ11:AQ34)</f>
        <v>6748</v>
      </c>
      <c r="AR35" s="71">
        <f>AVERAGE(AR11:AR34)</f>
        <v>1.1116666666666666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137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268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269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270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271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12" t="s">
        <v>272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09" t="s">
        <v>255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150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151</v>
      </c>
      <c r="C53" s="112"/>
      <c r="D53" s="110"/>
      <c r="E53" s="88"/>
      <c r="F53" s="110"/>
      <c r="G53" s="110"/>
      <c r="H53" s="110"/>
      <c r="I53" s="110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152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232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273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153</v>
      </c>
      <c r="C57" s="112"/>
      <c r="D57" s="110"/>
      <c r="E57" s="110"/>
      <c r="F57" s="110"/>
      <c r="G57" s="110"/>
      <c r="H57" s="110"/>
      <c r="I57" s="110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5" t="s">
        <v>154</v>
      </c>
      <c r="C58" s="110"/>
      <c r="D58" s="110"/>
      <c r="E58" s="110"/>
      <c r="F58" s="110"/>
      <c r="G58" s="110"/>
      <c r="H58" s="110"/>
      <c r="I58" s="125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182</v>
      </c>
      <c r="C59" s="110"/>
      <c r="D59" s="110"/>
      <c r="E59" s="110"/>
      <c r="F59" s="110"/>
      <c r="G59" s="110"/>
      <c r="H59" s="110"/>
      <c r="I59" s="125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155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4"/>
      <c r="U62" s="114"/>
      <c r="V62" s="114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114"/>
      <c r="V63" s="114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9"/>
      <c r="C65" s="116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/>
      <c r="C66" s="112"/>
      <c r="D66" s="110"/>
      <c r="E66" s="88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2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2"/>
      <c r="D69" s="110"/>
      <c r="E69" s="88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2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9"/>
      <c r="C71" s="109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4"/>
      <c r="U71" s="78"/>
      <c r="V71" s="78"/>
      <c r="W71" s="106"/>
      <c r="X71" s="106"/>
      <c r="Y71" s="106"/>
      <c r="Z71" s="8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09"/>
      <c r="D72" s="88"/>
      <c r="E72" s="110"/>
      <c r="F72" s="110"/>
      <c r="G72" s="110"/>
      <c r="H72" s="110"/>
      <c r="I72" s="88"/>
      <c r="J72" s="111"/>
      <c r="K72" s="111"/>
      <c r="L72" s="111"/>
      <c r="M72" s="111"/>
      <c r="N72" s="111"/>
      <c r="O72" s="111"/>
      <c r="P72" s="111"/>
      <c r="Q72" s="111"/>
      <c r="R72" s="111"/>
      <c r="S72" s="86"/>
      <c r="T72" s="86"/>
      <c r="U72" s="86"/>
      <c r="V72" s="86"/>
      <c r="W72" s="86"/>
      <c r="X72" s="86"/>
      <c r="Y72" s="86"/>
      <c r="Z72" s="79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86"/>
      <c r="AS72" s="86"/>
      <c r="AT72" s="86"/>
      <c r="AU72" s="86"/>
      <c r="AV72" s="105"/>
      <c r="AW72" s="101"/>
      <c r="AX72" s="101"/>
      <c r="AY72" s="101"/>
    </row>
    <row r="73" spans="2:51" x14ac:dyDescent="0.25">
      <c r="B73" s="89"/>
      <c r="C73" s="116"/>
      <c r="D73" s="88"/>
      <c r="E73" s="110"/>
      <c r="F73" s="110"/>
      <c r="G73" s="110"/>
      <c r="H73" s="110"/>
      <c r="I73" s="88"/>
      <c r="J73" s="86"/>
      <c r="K73" s="86"/>
      <c r="L73" s="86"/>
      <c r="M73" s="86"/>
      <c r="N73" s="86"/>
      <c r="O73" s="86"/>
      <c r="P73" s="86"/>
      <c r="Q73" s="86"/>
      <c r="R73" s="86"/>
      <c r="S73" s="86"/>
      <c r="T73" s="86"/>
      <c r="U73" s="86"/>
      <c r="V73" s="86"/>
      <c r="W73" s="79"/>
      <c r="X73" s="79"/>
      <c r="Y73" s="79"/>
      <c r="Z73" s="106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105"/>
      <c r="AW73" s="101"/>
      <c r="AX73" s="101"/>
      <c r="AY73" s="101"/>
    </row>
    <row r="74" spans="2:51" x14ac:dyDescent="0.25">
      <c r="B74" s="89"/>
      <c r="C74" s="116"/>
      <c r="D74" s="110"/>
      <c r="E74" s="88"/>
      <c r="F74" s="110"/>
      <c r="G74" s="110"/>
      <c r="H74" s="110"/>
      <c r="I74" s="110"/>
      <c r="J74" s="86"/>
      <c r="K74" s="86"/>
      <c r="L74" s="86"/>
      <c r="M74" s="86"/>
      <c r="N74" s="86"/>
      <c r="O74" s="86"/>
      <c r="P74" s="86"/>
      <c r="Q74" s="86"/>
      <c r="R74" s="86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12"/>
      <c r="D75" s="110"/>
      <c r="E75" s="88"/>
      <c r="F75" s="88"/>
      <c r="G75" s="110"/>
      <c r="H75" s="110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2"/>
      <c r="D76" s="110"/>
      <c r="E76" s="110"/>
      <c r="F76" s="88"/>
      <c r="G76" s="88"/>
      <c r="H76" s="88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126"/>
      <c r="C77" s="86"/>
      <c r="D77" s="110"/>
      <c r="E77" s="110"/>
      <c r="F77" s="110"/>
      <c r="G77" s="88"/>
      <c r="H77" s="88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126"/>
      <c r="C78" s="116"/>
      <c r="D78" s="86"/>
      <c r="E78" s="110"/>
      <c r="F78" s="110"/>
      <c r="G78" s="110"/>
      <c r="H78" s="110"/>
      <c r="I78" s="86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129"/>
      <c r="C79" s="132"/>
      <c r="D79" s="79"/>
      <c r="E79" s="127"/>
      <c r="F79" s="127"/>
      <c r="G79" s="127"/>
      <c r="H79" s="127"/>
      <c r="I79" s="79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33"/>
      <c r="U79" s="134"/>
      <c r="V79" s="134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U79" s="101"/>
      <c r="AV79" s="105"/>
      <c r="AW79" s="101"/>
      <c r="AX79" s="101"/>
      <c r="AY79" s="131"/>
    </row>
    <row r="80" spans="2:51" s="131" customFormat="1" x14ac:dyDescent="0.25">
      <c r="B80" s="129"/>
      <c r="C80" s="135"/>
      <c r="D80" s="127"/>
      <c r="E80" s="79"/>
      <c r="F80" s="127"/>
      <c r="G80" s="127"/>
      <c r="H80" s="127"/>
      <c r="I80" s="127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33"/>
      <c r="U80" s="134"/>
      <c r="V80" s="134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T80" s="19"/>
      <c r="AV80" s="105"/>
      <c r="AY80" s="101"/>
    </row>
    <row r="81" spans="1:51" x14ac:dyDescent="0.25">
      <c r="A81" s="106"/>
      <c r="B81" s="129"/>
      <c r="C81" s="130"/>
      <c r="D81" s="127"/>
      <c r="E81" s="79"/>
      <c r="F81" s="79"/>
      <c r="G81" s="127"/>
      <c r="H81" s="127"/>
      <c r="I81" s="107"/>
      <c r="J81" s="107"/>
      <c r="K81" s="107"/>
      <c r="L81" s="107"/>
      <c r="M81" s="107"/>
      <c r="N81" s="107"/>
      <c r="O81" s="108"/>
      <c r="P81" s="103"/>
      <c r="R81" s="105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129"/>
      <c r="C82" s="131"/>
      <c r="D82" s="131"/>
      <c r="E82" s="131"/>
      <c r="F82" s="131"/>
      <c r="G82" s="79"/>
      <c r="H82" s="79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79"/>
      <c r="C83" s="131"/>
      <c r="D83" s="131"/>
      <c r="E83" s="131"/>
      <c r="F83" s="131"/>
      <c r="G83" s="79"/>
      <c r="H83" s="79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B84" s="79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B85" s="129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C86" s="131"/>
      <c r="D86" s="131"/>
      <c r="E86" s="131"/>
      <c r="F86" s="131"/>
      <c r="G86" s="131"/>
      <c r="H86" s="131"/>
      <c r="I86" s="107"/>
      <c r="J86" s="107"/>
      <c r="K86" s="107"/>
      <c r="L86" s="107"/>
      <c r="M86" s="107"/>
      <c r="N86" s="107"/>
      <c r="O86" s="108"/>
      <c r="P86" s="103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C87" s="131"/>
      <c r="D87" s="131"/>
      <c r="E87" s="131"/>
      <c r="F87" s="131"/>
      <c r="G87" s="131"/>
      <c r="H87" s="131"/>
      <c r="I87" s="107"/>
      <c r="J87" s="107"/>
      <c r="K87" s="107"/>
      <c r="L87" s="107"/>
      <c r="M87" s="107"/>
      <c r="N87" s="107"/>
      <c r="O87" s="108"/>
      <c r="P87" s="103"/>
      <c r="R87" s="79"/>
      <c r="AS87" s="101"/>
      <c r="AT87" s="101"/>
      <c r="AU87" s="101"/>
      <c r="AV87" s="101"/>
      <c r="AW87" s="101"/>
      <c r="AX87" s="101"/>
      <c r="AY87" s="101"/>
    </row>
    <row r="88" spans="1:51" x14ac:dyDescent="0.25">
      <c r="A88" s="106"/>
      <c r="I88" s="107"/>
      <c r="J88" s="107"/>
      <c r="K88" s="107"/>
      <c r="L88" s="107"/>
      <c r="M88" s="107"/>
      <c r="N88" s="107"/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R92" s="103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08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Q111" s="103"/>
      <c r="R111" s="103"/>
      <c r="S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T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03"/>
      <c r="Q113" s="103"/>
      <c r="R113" s="103"/>
      <c r="S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R115" s="103"/>
      <c r="S115" s="103"/>
      <c r="T115" s="103"/>
      <c r="U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T116" s="103"/>
      <c r="U116" s="103"/>
      <c r="AS116" s="101"/>
      <c r="AT116" s="101"/>
      <c r="AU116" s="101"/>
      <c r="AV116" s="101"/>
      <c r="AW116" s="101"/>
      <c r="AX116" s="101"/>
    </row>
    <row r="127" spans="15:51" x14ac:dyDescent="0.25">
      <c r="AY127" s="101"/>
    </row>
    <row r="128" spans="15:51" x14ac:dyDescent="0.25">
      <c r="AS128" s="101"/>
      <c r="AT128" s="101"/>
      <c r="AU128" s="101"/>
      <c r="AV128" s="101"/>
      <c r="AW128" s="101"/>
      <c r="AX128" s="101"/>
    </row>
  </sheetData>
  <protectedRanges>
    <protectedRange sqref="N72:R72 B85 S74:T80 B77:B82 S70:T71 N75:R80 T62:T69 T48:T56" name="Range2_12_5_1_1"/>
    <protectedRange sqref="N10 L10 L6 D6 D8 AD8 AF8 O8:U8 AJ8:AR8 AF10 AR11:AR34 L24:N31 N12:N23 N34:P34 E11:E34 G11:G34 X11:AA11 X12:Y16 AA12:AA16 N11:Q11 N32:N33 R11:V34 O12:Q33 AC11:AF34 Z12:Z32 AB11:AB33" name="Range1_16_3_1_1"/>
    <protectedRange sqref="I77 J75:M80 J72:M72 I8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1:H81 F80 E79" name="Range2_2_2_9_2_1_1"/>
    <protectedRange sqref="D77 D80:D81" name="Range2_1_1_1_1_1_9_2_1_1"/>
    <protectedRange sqref="AG11:AG34" name="Range1_18_1_1_1"/>
    <protectedRange sqref="C78 C80" name="Range2_4_1_1_1"/>
    <protectedRange sqref="AS16:AS34" name="Range1_1_1_1"/>
    <protectedRange sqref="P3:U5" name="Range1_16_1_1_1_1"/>
    <protectedRange sqref="C81 C79 C76" name="Range2_1_3_1_1"/>
    <protectedRange sqref="H11:H34" name="Range1_1_1_1_1_1_1"/>
    <protectedRange sqref="B83:B84 J73:R74 D78:D79 I78:I79 Z71:Z72 S72:Y73 AA72:AU73 E80:E81 G82:H83 F81" name="Range2_2_1_10_1_1_1_2"/>
    <protectedRange sqref="C77" name="Range2_2_1_10_2_1_1_1"/>
    <protectedRange sqref="N70:R71 G78:H78 D74 F77 E76" name="Range2_12_1_6_1_1"/>
    <protectedRange sqref="D69:D70 I74:I76 I70:M71 G79:H80 G72:H74 E77:E78 F78:F79 F71:F73 E70:E72" name="Range2_2_12_1_7_1_1"/>
    <protectedRange sqref="D75:D76" name="Range2_1_1_1_1_11_1_2_1_1"/>
    <protectedRange sqref="E73 G75:H75 F74" name="Range2_2_2_9_1_1_1_1"/>
    <protectedRange sqref="D71" name="Range2_1_1_1_1_1_9_1_1_1_1"/>
    <protectedRange sqref="C75 C70" name="Range2_1_1_2_1_1"/>
    <protectedRange sqref="C74" name="Range2_1_2_2_1_1"/>
    <protectedRange sqref="C73" name="Range2_3_2_1_1"/>
    <protectedRange sqref="F69:F70 E69 G71:H71" name="Range2_2_12_1_1_1_1_1"/>
    <protectedRange sqref="C69" name="Range2_1_4_2_1_1_1"/>
    <protectedRange sqref="C71:C72" name="Range2_5_1_1_1"/>
    <protectedRange sqref="E74:E75 F75:F76 G76:H77 I72:I73" name="Range2_2_1_1_1_1"/>
    <protectedRange sqref="D72:D73" name="Range2_1_1_1_1_1_1_1_1"/>
    <protectedRange sqref="AS11:AS15" name="Range1_4_1_1_1_1"/>
    <protectedRange sqref="J11:J15 J26:J34" name="Range1_1_2_1_10_1_1_1_1"/>
    <protectedRange sqref="R87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60:T61" name="Range2_12_5_1_1_3"/>
    <protectedRange sqref="T58:T59" name="Range2_12_5_1_1_2_2"/>
    <protectedRange sqref="T57" name="Range2_12_5_1_1_2_1_1"/>
    <protectedRange sqref="S57" name="Range2_12_4_1_1_1_4_2_2_1_1"/>
    <protectedRange sqref="B74:B76" name="Range2_12_5_1_1_2"/>
    <protectedRange sqref="B73" name="Range2_12_5_1_1_2_1_4_1_1_1_2_1_1_1_1_1_1_1"/>
    <protectedRange sqref="F68 G70:H70" name="Range2_2_12_1_1_1_1_1_1"/>
    <protectedRange sqref="D68:E68" name="Range2_2_12_1_7_1_1_2_1"/>
    <protectedRange sqref="C68" name="Range2_1_1_2_1_1_1"/>
    <protectedRange sqref="B71:B72" name="Range2_12_5_1_1_2_1"/>
    <protectedRange sqref="B70" name="Range2_12_5_1_1_2_1_2_1"/>
    <protectedRange sqref="B69" name="Range2_12_5_1_1_2_1_2_2"/>
    <protectedRange sqref="S66:S69" name="Range2_12_5_1_1_5"/>
    <protectedRange sqref="N66:R69" name="Range2_12_1_6_1_1_1"/>
    <protectedRange sqref="J66:M69" name="Range2_2_12_1_7_1_1_2"/>
    <protectedRange sqref="S63:S65" name="Range2_12_2_1_1_1_2_1_1_1"/>
    <protectedRange sqref="Q64:R65" name="Range2_12_1_4_1_1_1_1_1_1_1_1_1_1_1_1_1_1_1"/>
    <protectedRange sqref="N64:P65" name="Range2_12_1_2_1_1_1_1_1_1_1_1_1_1_1_1_1_1_1_1"/>
    <protectedRange sqref="J64:M65" name="Range2_2_12_1_4_1_1_1_1_1_1_1_1_1_1_1_1_1_1_1_1"/>
    <protectedRange sqref="Q63:R63" name="Range2_12_1_6_1_1_1_2_3_1_1_3_1_1_1_1_1_1_1"/>
    <protectedRange sqref="N63:P63" name="Range2_12_1_2_3_1_1_1_2_3_1_1_3_1_1_1_1_1_1_1"/>
    <protectedRange sqref="J63:M63" name="Range2_2_12_1_4_3_1_1_1_3_3_1_1_3_1_1_1_1_1_1_1"/>
    <protectedRange sqref="S61:S62" name="Range2_12_4_1_1_1_4_2_2_2_1"/>
    <protectedRange sqref="Q61:R62" name="Range2_12_1_6_1_1_1_2_3_2_1_1_3_2"/>
    <protectedRange sqref="N61:P62" name="Range2_12_1_2_3_1_1_1_2_3_2_1_1_3_2"/>
    <protectedRange sqref="L61:M62" name="Range2_2_12_1_4_3_1_1_1_3_3_2_1_1_3_2"/>
    <protectedRange sqref="I63:I69" name="Range2_2_12_1_7_1_1_2_2_1_1"/>
    <protectedRange sqref="G69:H69" name="Range2_2_12_1_3_1_2_1_1_1_2_1_1_1_1_1_1_2_1_1_1_1_1_1_1_1_1"/>
    <protectedRange sqref="F67 G66:H68" name="Range2_2_12_1_3_3_1_1_1_2_1_1_1_1_1_1_1_1_1_1_1_1_1_1_1_1"/>
    <protectedRange sqref="G63:H63" name="Range2_2_12_1_3_1_2_1_1_1_2_1_1_1_1_1_1_2_1_1_1_1_1_2_1"/>
    <protectedRange sqref="F63:F66" name="Range2_2_12_1_3_1_2_1_1_1_3_1_1_1_1_1_3_1_1_1_1_1_1_1_1_1"/>
    <protectedRange sqref="G64:H65" name="Range2_2_12_1_3_1_2_1_1_1_1_2_1_1_1_1_1_1_1_1_1_1_1"/>
    <protectedRange sqref="D63:E64" name="Range2_2_12_1_3_1_2_1_1_1_3_1_1_1_1_1_1_1_2_1_1_1_1_1_1_1"/>
    <protectedRange sqref="B67" name="Range2_12_5_1_1_2_1_4_1_1_1_2_1_1_1_1_1_1_1_1_1_2_1_1_1_1_1"/>
    <protectedRange sqref="B68" name="Range2_12_5_1_1_2_1_2_2_1_1_1_1_1"/>
    <protectedRange sqref="D67:E67" name="Range2_2_12_1_7_1_1_2_1_1"/>
    <protectedRange sqref="C67" name="Range2_1_1_2_1_1_1_1"/>
    <protectedRange sqref="D66" name="Range2_2_12_1_7_1_1_2_1_1_1_1_1_1"/>
    <protectedRange sqref="E66" name="Range2_2_12_1_1_1_1_1_1_1_1_1_1_1_1"/>
    <protectedRange sqref="C66" name="Range2_1_4_2_1_1_1_1_1_1_1_1_1"/>
    <protectedRange sqref="D65:E65" name="Range2_2_12_1_3_1_2_1_1_1_3_1_1_1_1_1_1_1_2_1_1_1_1_1_1_1_1"/>
    <protectedRange sqref="B66" name="Range2_12_5_1_1_2_1_2_2_1_1_1_1"/>
    <protectedRange sqref="S58:S60" name="Range2_12_5_1_1_5_1"/>
    <protectedRange sqref="N60:R60" name="Range2_12_1_6_1_1_1_1"/>
    <protectedRange sqref="L60:M60" name="Range2_2_12_1_7_1_1_2_2"/>
    <protectedRange sqref="B65" name="Range2_12_5_1_1_2_1_2_2_1_1_1_1_2_1_1_1"/>
    <protectedRange sqref="B64" name="Range2_12_5_1_1_2_1_2_2_1_1_1_1_2_1_1_1_2"/>
    <protectedRange sqref="B63" name="Range2_12_5_1_1_2_1_2_2_1_1_1_1_2_1_1_1_2_1_1"/>
    <protectedRange sqref="B41" name="Range2_12_5_1_1_1_1_1_2"/>
    <protectedRange sqref="S52:S56" name="Range2_12_5_1_1_2_3_1_1"/>
    <protectedRange sqref="N52:R59" name="Range2_12_1_6_1_1_1_1_1"/>
    <protectedRange sqref="J54:M56 L57:M59 L52:M53" name="Range2_2_12_1_7_1_1_2_2_1"/>
    <protectedRange sqref="G54:H56" name="Range2_2_12_1_3_1_2_1_1_1_2_1_1_1_1_1_1_2_1_1_1_1"/>
    <protectedRange sqref="I54:I56" name="Range2_2_12_1_4_3_1_1_1_2_1_2_1_1_3_1_1_1_1_1_1_1_1"/>
    <protectedRange sqref="D54:E56" name="Range2_2_12_1_3_1_2_1_1_1_2_1_1_1_1_3_1_1_1_1_1_1_1"/>
    <protectedRange sqref="F54:F56" name="Range2_2_12_1_3_1_2_1_1_1_3_1_1_1_1_1_3_1_1_1_1_1_1_1"/>
    <protectedRange sqref="J57:K57" name="Range2_2_12_1_7_1_1_2_2_2"/>
    <protectedRange sqref="I57" name="Range2_2_12_1_7_1_1_2_2_1_1_1_2"/>
    <protectedRange sqref="F57:H57" name="Range2_2_12_1_3_3_1_1_1_2_1_1_1_1_1_1_1_1_1_1_1_1_1_1_1_1_1_2_1"/>
    <protectedRange sqref="D57:E57" name="Range2_2_12_1_7_1_1_2_1_1_1_2_1"/>
    <protectedRange sqref="C57" name="Range2_1_1_2_1_1_1_1_1_2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1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1" name="Range2_2_12_1_3_1_1_1_1_1_4_1_1_1"/>
    <protectedRange sqref="E46:F51" name="Range2_2_12_1_7_1_1_3_1_1_1"/>
    <protectedRange sqref="Q46:R51" name="Range2_12_1_6_1_1_1_1_2_1_1"/>
    <protectedRange sqref="N46:P51" name="Range2_12_1_2_3_1_1_1_1_2_1_1"/>
    <protectedRange sqref="I46:M51" name="Range2_2_12_1_4_3_1_1_1_1_2_1_1"/>
    <protectedRange sqref="D46:D51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3:Z34 X17:Y32 AB34 AA17:AA34" name="Range1_16_3_1_1_6"/>
    <protectedRange sqref="B42" name="Range2_12_5_1_1_1_1_1_2_1"/>
    <protectedRange sqref="B43" name="Range2_12_5_1_1_1_2_1_1_1"/>
    <protectedRange sqref="B44" name="Range2_12_5_1_1_1_2_2_1_1"/>
    <protectedRange sqref="B45:B47" name="Range2_12_5_1_1_1_2_2_1_1_1_1_1_1_1_1_1_1_1_2_1_1_1"/>
    <protectedRange sqref="B48" name="Range2_12_5_1_1_1_2_2_1_1_1_1_1_1_1_1_1_1_1_2_2_1_1"/>
    <protectedRange sqref="B49:B50" name="Range2_12_5_1_1_1_2_2_1_1_1_1_1_1_1_1_1_1_1_1_1_1_1_1"/>
    <protectedRange sqref="G52:H52" name="Range2_2_12_1_3_1_1_1_1_1_4_1_1_1_1_2"/>
    <protectedRange sqref="E52:F52" name="Range2_2_12_1_7_1_1_3_1_1_1_1_2"/>
    <protectedRange sqref="I52:K52" name="Range2_2_12_1_4_3_1_1_1_1_2_1_1_1_2"/>
    <protectedRange sqref="D52" name="Range2_2_12_1_3_1_2_1_1_1_2_1_2_1_1_1_2"/>
    <protectedRange sqref="J53:K53" name="Range2_2_12_1_7_1_1_2_2_1_2"/>
    <protectedRange sqref="I53" name="Range2_2_12_1_7_1_1_2_2_1_1_1_1_1"/>
    <protectedRange sqref="G53:H53" name="Range2_2_12_1_3_3_1_1_1_2_1_1_1_1_1_1_1_1_1_1_1_1_1_1_1_1_1_1_1"/>
    <protectedRange sqref="F53" name="Range2_2_12_1_3_1_2_1_1_1_3_1_1_1_1_1_3_1_1_1_1_1_1_1_1_1_1_1"/>
    <protectedRange sqref="D53" name="Range2_2_12_1_7_1_1_2_1_1_1_1_1_1_1_1"/>
    <protectedRange sqref="E53" name="Range2_2_12_1_1_1_1_1_1_1_1_1_1_1_1_1_1"/>
    <protectedRange sqref="C53" name="Range2_1_4_2_1_1_1_1_1_1_1_1_1_1_1"/>
    <protectedRange sqref="K58" name="Range2_2_12_1_7_1_1_2_2_1_3"/>
    <protectedRange sqref="K61:K62" name="Range2_2_12_1_4_3_1_1_1_3_3_2_1_1_3_2_1_1"/>
    <protectedRange sqref="K59:K60" name="Range2_2_12_1_7_1_1_2_2_2_1"/>
    <protectedRange sqref="G62:H62" name="Range2_2_12_1_3_1_1_1_1_1_4_1_1_1_1_2_1"/>
    <protectedRange sqref="E62:F62" name="Range2_2_12_1_7_1_1_3_1_1_1_1_2_1"/>
    <protectedRange sqref="I62:J62" name="Range2_2_12_1_4_3_1_1_1_1_2_1_1_1_2_1"/>
    <protectedRange sqref="J58:J59" name="Range2_2_12_1_7_1_1_2_2_3_1"/>
    <protectedRange sqref="G58:H59" name="Range2_2_12_1_3_1_2_1_1_1_2_1_1_1_1_1_1_2_1_1_1_2_1"/>
    <protectedRange sqref="I58:I59" name="Range2_2_12_1_4_3_1_1_1_2_1_2_1_1_3_1_1_1_1_1_1_1_2_1"/>
    <protectedRange sqref="D58:E59" name="Range2_2_12_1_3_1_2_1_1_1_2_1_1_1_1_3_1_1_1_1_1_1_2_1"/>
    <protectedRange sqref="F58:F59" name="Range2_2_12_1_3_1_2_1_1_1_3_1_1_1_1_1_3_1_1_1_1_1_1_2_1"/>
    <protectedRange sqref="G60:H61" name="Range2_2_12_1_3_1_1_1_1_1_4_1_1_1_1_2_1_1"/>
    <protectedRange sqref="E60:F61" name="Range2_2_12_1_7_1_1_3_1_1_1_1_2_1_1"/>
    <protectedRange sqref="I60:J61" name="Range2_2_12_1_4_3_1_1_1_1_2_1_1_1_2_1_1"/>
    <protectedRange sqref="D60:D61" name="Range2_2_12_1_3_1_2_1_1_1_2_1_2_1_1_1_2_1"/>
    <protectedRange sqref="B61" name="Range2_12_5_1_1_2_1_4_1_1_1_2_1_1_1_1_1_1_1_1_1_2_1_1_1_1_2_1_1_1_2_1_1_1_2_2_2_1_1_1_1_1_1_1"/>
    <protectedRange sqref="D62" name="Range2_2_12_1_3_1_2_1_1_1_2_1_2_1_1_1_2_1_1"/>
    <protectedRange sqref="B62" name="Range2_12_5_1_1_2_1_2_2_1_1_1_1_2_1_1_1_2_1_1_1_2_2_2_1_1_1_1_1_1_1"/>
    <protectedRange sqref="W11:W34" name="Range1_16_3_1_1_4_3_3_2"/>
    <protectedRange sqref="B52" name="Range2_12_5_1_1_1_2_1_1_1_1_1_2_1"/>
    <protectedRange sqref="B51" name="Range2_12_5_1_1_1_2_2_1_1_1_1_1_1_1_1_1_1_1_2_1_1_1_1_1_1_1"/>
    <protectedRange sqref="B59" name="Range2_12_5_1_1_2_1_4_1_1_1_2_1_1_1_1_1_1_1_1_1_2_1_1_1_1_2_1_1_1_2_1_1_1_2_2_2_1_1_1_1_1_1_1_1"/>
    <protectedRange sqref="B60" name="Range2_12_5_1_1_2_1_2_2_1_1_1_1_2_1_1_1_2_1_1_1_2_2_2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567" priority="17" operator="containsText" text="N/A">
      <formula>NOT(ISERROR(SEARCH("N/A",X11)))</formula>
    </cfRule>
    <cfRule type="cellIs" dxfId="566" priority="35" operator="equal">
      <formula>0</formula>
    </cfRule>
  </conditionalFormatting>
  <conditionalFormatting sqref="X11:AA11 X12:Y16 AA12:AA16 AC11:AE34 Z12:Z32 AB11:AB33">
    <cfRule type="cellIs" dxfId="565" priority="34" operator="greaterThanOrEqual">
      <formula>1185</formula>
    </cfRule>
  </conditionalFormatting>
  <conditionalFormatting sqref="X11:AA11 X12:Y16 AA12:AA16 AC11:AE34 Z12:Z32 AB11:AB33">
    <cfRule type="cellIs" dxfId="564" priority="33" operator="between">
      <formula>0.1</formula>
      <formula>1184</formula>
    </cfRule>
  </conditionalFormatting>
  <conditionalFormatting sqref="X8 AJ16:AJ34 AJ11:AO11 AJ12:AK15 AM12:AM15 AL12:AL34 AN12:AO34">
    <cfRule type="cellIs" dxfId="563" priority="32" operator="equal">
      <formula>0</formula>
    </cfRule>
  </conditionalFormatting>
  <conditionalFormatting sqref="X8 AJ16:AJ34 AJ11:AO11 AJ12:AK15 AM12:AM15 AL12:AL34 AN12:AO34">
    <cfRule type="cellIs" dxfId="562" priority="31" operator="greaterThan">
      <formula>1179</formula>
    </cfRule>
  </conditionalFormatting>
  <conditionalFormatting sqref="X8 AJ16:AJ34 AJ11:AO11 AJ12:AK15 AM12:AM15 AL12:AL34 AN12:AO34">
    <cfRule type="cellIs" dxfId="561" priority="30" operator="greaterThan">
      <formula>99</formula>
    </cfRule>
  </conditionalFormatting>
  <conditionalFormatting sqref="X8 AJ16:AJ34 AJ11:AO11 AJ12:AK15 AM12:AM15 AL12:AL34 AN12:AO34">
    <cfRule type="cellIs" dxfId="560" priority="29" operator="greaterThan">
      <formula>0.99</formula>
    </cfRule>
  </conditionalFormatting>
  <conditionalFormatting sqref="AB8">
    <cfRule type="cellIs" dxfId="559" priority="28" operator="equal">
      <formula>0</formula>
    </cfRule>
  </conditionalFormatting>
  <conditionalFormatting sqref="AB8">
    <cfRule type="cellIs" dxfId="558" priority="27" operator="greaterThan">
      <formula>1179</formula>
    </cfRule>
  </conditionalFormatting>
  <conditionalFormatting sqref="AB8">
    <cfRule type="cellIs" dxfId="557" priority="26" operator="greaterThan">
      <formula>99</formula>
    </cfRule>
  </conditionalFormatting>
  <conditionalFormatting sqref="AB8">
    <cfRule type="cellIs" dxfId="556" priority="25" operator="greaterThan">
      <formula>0.99</formula>
    </cfRule>
  </conditionalFormatting>
  <conditionalFormatting sqref="AQ11:AQ34">
    <cfRule type="cellIs" dxfId="555" priority="24" operator="equal">
      <formula>0</formula>
    </cfRule>
  </conditionalFormatting>
  <conditionalFormatting sqref="AQ11:AQ34">
    <cfRule type="cellIs" dxfId="554" priority="23" operator="greaterThan">
      <formula>1179</formula>
    </cfRule>
  </conditionalFormatting>
  <conditionalFormatting sqref="AQ11:AQ34">
    <cfRule type="cellIs" dxfId="553" priority="22" operator="greaterThan">
      <formula>99</formula>
    </cfRule>
  </conditionalFormatting>
  <conditionalFormatting sqref="AQ11:AQ34">
    <cfRule type="cellIs" dxfId="552" priority="21" operator="greaterThan">
      <formula>0.99</formula>
    </cfRule>
  </conditionalFormatting>
  <conditionalFormatting sqref="AI11:AI34">
    <cfRule type="cellIs" dxfId="551" priority="20" operator="greaterThan">
      <formula>$AI$8</formula>
    </cfRule>
  </conditionalFormatting>
  <conditionalFormatting sqref="AH11:AH34">
    <cfRule type="cellIs" dxfId="550" priority="18" operator="greaterThan">
      <formula>$AH$8</formula>
    </cfRule>
    <cfRule type="cellIs" dxfId="549" priority="19" operator="greaterThan">
      <formula>$AH$8</formula>
    </cfRule>
  </conditionalFormatting>
  <conditionalFormatting sqref="AP11:AP34">
    <cfRule type="cellIs" dxfId="548" priority="16" operator="equal">
      <formula>0</formula>
    </cfRule>
  </conditionalFormatting>
  <conditionalFormatting sqref="AP11:AP34">
    <cfRule type="cellIs" dxfId="547" priority="15" operator="greaterThan">
      <formula>1179</formula>
    </cfRule>
  </conditionalFormatting>
  <conditionalFormatting sqref="AP11:AP34">
    <cfRule type="cellIs" dxfId="546" priority="14" operator="greaterThan">
      <formula>99</formula>
    </cfRule>
  </conditionalFormatting>
  <conditionalFormatting sqref="AP11:AP34">
    <cfRule type="cellIs" dxfId="545" priority="13" operator="greaterThan">
      <formula>0.99</formula>
    </cfRule>
  </conditionalFormatting>
  <conditionalFormatting sqref="X33:Z34 X17:Y32 AB34 AA17:AA34">
    <cfRule type="containsText" dxfId="544" priority="9" operator="containsText" text="N/A">
      <formula>NOT(ISERROR(SEARCH("N/A",X17)))</formula>
    </cfRule>
    <cfRule type="cellIs" dxfId="543" priority="12" operator="equal">
      <formula>0</formula>
    </cfRule>
  </conditionalFormatting>
  <conditionalFormatting sqref="X33:Z34 X17:Y32 AB34 AA17:AA34">
    <cfRule type="cellIs" dxfId="542" priority="11" operator="greaterThanOrEqual">
      <formula>1185</formula>
    </cfRule>
  </conditionalFormatting>
  <conditionalFormatting sqref="X33:Z34 X17:Y32 AB34 AA17:AA34">
    <cfRule type="cellIs" dxfId="541" priority="10" operator="between">
      <formula>0.1</formula>
      <formula>1184</formula>
    </cfRule>
  </conditionalFormatting>
  <conditionalFormatting sqref="AK33:AK34 AM16:AM34">
    <cfRule type="cellIs" dxfId="540" priority="8" operator="equal">
      <formula>0</formula>
    </cfRule>
  </conditionalFormatting>
  <conditionalFormatting sqref="AK33:AK34 AM16:AM34">
    <cfRule type="cellIs" dxfId="539" priority="7" operator="greaterThan">
      <formula>1179</formula>
    </cfRule>
  </conditionalFormatting>
  <conditionalFormatting sqref="AK33:AK34 AM16:AM34">
    <cfRule type="cellIs" dxfId="538" priority="6" operator="greaterThan">
      <formula>99</formula>
    </cfRule>
  </conditionalFormatting>
  <conditionalFormatting sqref="AK33:AK34 AM16:AM34">
    <cfRule type="cellIs" dxfId="537" priority="5" operator="greaterThan">
      <formula>0.99</formula>
    </cfRule>
  </conditionalFormatting>
  <conditionalFormatting sqref="AK16:AK32">
    <cfRule type="cellIs" dxfId="536" priority="4" operator="equal">
      <formula>0</formula>
    </cfRule>
  </conditionalFormatting>
  <conditionalFormatting sqref="AK16:AK32">
    <cfRule type="cellIs" dxfId="535" priority="3" operator="greaterThan">
      <formula>1179</formula>
    </cfRule>
  </conditionalFormatting>
  <conditionalFormatting sqref="AK16:AK32">
    <cfRule type="cellIs" dxfId="534" priority="2" operator="greaterThan">
      <formula>99</formula>
    </cfRule>
  </conditionalFormatting>
  <conditionalFormatting sqref="AK16:AK32">
    <cfRule type="cellIs" dxfId="533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9"/>
  <sheetViews>
    <sheetView showGridLines="0" topLeftCell="A6" zoomScaleNormal="100" workbookViewId="0">
      <selection activeCell="B51" sqref="B51:B55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09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13" t="s">
        <v>10</v>
      </c>
      <c r="I7" s="212" t="s">
        <v>11</v>
      </c>
      <c r="J7" s="212" t="s">
        <v>12</v>
      </c>
      <c r="K7" s="212" t="s">
        <v>13</v>
      </c>
      <c r="L7" s="11"/>
      <c r="M7" s="11"/>
      <c r="N7" s="11"/>
      <c r="O7" s="213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12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12" t="s">
        <v>22</v>
      </c>
      <c r="AG7" s="212" t="s">
        <v>23</v>
      </c>
      <c r="AH7" s="212" t="s">
        <v>24</v>
      </c>
      <c r="AI7" s="212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12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42080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25388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12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10" t="s">
        <v>51</v>
      </c>
      <c r="V9" s="210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08" t="s">
        <v>55</v>
      </c>
      <c r="AG9" s="208" t="s">
        <v>56</v>
      </c>
      <c r="AH9" s="251" t="s">
        <v>57</v>
      </c>
      <c r="AI9" s="266" t="s">
        <v>58</v>
      </c>
      <c r="AJ9" s="210" t="s">
        <v>59</v>
      </c>
      <c r="AK9" s="210" t="s">
        <v>60</v>
      </c>
      <c r="AL9" s="210" t="s">
        <v>61</v>
      </c>
      <c r="AM9" s="210" t="s">
        <v>62</v>
      </c>
      <c r="AN9" s="210" t="s">
        <v>63</v>
      </c>
      <c r="AO9" s="210" t="s">
        <v>64</v>
      </c>
      <c r="AP9" s="210" t="s">
        <v>65</v>
      </c>
      <c r="AQ9" s="268" t="s">
        <v>66</v>
      </c>
      <c r="AR9" s="210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10" t="s">
        <v>72</v>
      </c>
      <c r="C10" s="210" t="s">
        <v>73</v>
      </c>
      <c r="D10" s="210" t="s">
        <v>74</v>
      </c>
      <c r="E10" s="210" t="s">
        <v>75</v>
      </c>
      <c r="F10" s="210" t="s">
        <v>74</v>
      </c>
      <c r="G10" s="210" t="s">
        <v>75</v>
      </c>
      <c r="H10" s="277"/>
      <c r="I10" s="210" t="s">
        <v>75</v>
      </c>
      <c r="J10" s="210" t="s">
        <v>75</v>
      </c>
      <c r="K10" s="210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16'!Q34</f>
        <v>29227660</v>
      </c>
      <c r="R10" s="259"/>
      <c r="S10" s="260"/>
      <c r="T10" s="261"/>
      <c r="U10" s="210" t="s">
        <v>75</v>
      </c>
      <c r="V10" s="210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16'!AG34</f>
        <v>35505008</v>
      </c>
      <c r="AH10" s="251"/>
      <c r="AI10" s="267"/>
      <c r="AJ10" s="210" t="s">
        <v>84</v>
      </c>
      <c r="AK10" s="210" t="s">
        <v>84</v>
      </c>
      <c r="AL10" s="210" t="s">
        <v>84</v>
      </c>
      <c r="AM10" s="210" t="s">
        <v>84</v>
      </c>
      <c r="AN10" s="210" t="s">
        <v>84</v>
      </c>
      <c r="AO10" s="210" t="s">
        <v>84</v>
      </c>
      <c r="AP10" s="145">
        <f>'MAR 16'!AP34</f>
        <v>7932229</v>
      </c>
      <c r="AQ10" s="269"/>
      <c r="AR10" s="211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10</v>
      </c>
      <c r="E11" s="40">
        <f>D11/1.42</f>
        <v>7.042253521126761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119</v>
      </c>
      <c r="P11" s="119">
        <v>90</v>
      </c>
      <c r="Q11" s="119">
        <v>29231547</v>
      </c>
      <c r="R11" s="45">
        <f>Q11-Q10</f>
        <v>3887</v>
      </c>
      <c r="S11" s="46">
        <f>R11*24/1000</f>
        <v>93.287999999999997</v>
      </c>
      <c r="T11" s="46">
        <f>R11/1000</f>
        <v>3.887</v>
      </c>
      <c r="U11" s="120">
        <v>6.1</v>
      </c>
      <c r="V11" s="120">
        <f>U11</f>
        <v>6.1</v>
      </c>
      <c r="W11" s="121" t="s">
        <v>127</v>
      </c>
      <c r="X11" s="123">
        <v>0</v>
      </c>
      <c r="Y11" s="123">
        <v>0</v>
      </c>
      <c r="Z11" s="123">
        <v>1049</v>
      </c>
      <c r="AA11" s="123">
        <v>0</v>
      </c>
      <c r="AB11" s="123">
        <v>1059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35505602</v>
      </c>
      <c r="AH11" s="48">
        <f>IF(ISBLANK(AG11),"-",AG11-AG10)</f>
        <v>594</v>
      </c>
      <c r="AI11" s="49">
        <f>AH11/T11</f>
        <v>152.81708258296888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0.45</v>
      </c>
      <c r="AP11" s="123">
        <v>7933353</v>
      </c>
      <c r="AQ11" s="123">
        <f>AP11-AP10</f>
        <v>1124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12</v>
      </c>
      <c r="E12" s="40">
        <f t="shared" ref="E12:E34" si="0">D12/1.42</f>
        <v>8.4507042253521139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94</v>
      </c>
      <c r="P12" s="119">
        <v>86</v>
      </c>
      <c r="Q12" s="119">
        <v>29235262</v>
      </c>
      <c r="R12" s="45">
        <f t="shared" ref="R12:R34" si="3">Q12-Q11</f>
        <v>3715</v>
      </c>
      <c r="S12" s="46">
        <f t="shared" ref="S12:S34" si="4">R12*24/1000</f>
        <v>89.16</v>
      </c>
      <c r="T12" s="46">
        <f t="shared" ref="T12:T34" si="5">R12/1000</f>
        <v>3.7149999999999999</v>
      </c>
      <c r="U12" s="120">
        <v>7.5</v>
      </c>
      <c r="V12" s="120">
        <f t="shared" ref="V12:V34" si="6">U12</f>
        <v>7.5</v>
      </c>
      <c r="W12" s="121" t="s">
        <v>127</v>
      </c>
      <c r="X12" s="123">
        <v>0</v>
      </c>
      <c r="Y12" s="123">
        <v>0</v>
      </c>
      <c r="Z12" s="123">
        <v>1012</v>
      </c>
      <c r="AA12" s="123">
        <v>0</v>
      </c>
      <c r="AB12" s="123">
        <v>1059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35506184</v>
      </c>
      <c r="AH12" s="48">
        <f>IF(ISBLANK(AG12),"-",AG12-AG11)</f>
        <v>582</v>
      </c>
      <c r="AI12" s="49">
        <f t="shared" ref="AI12:AI34" si="7">AH12/T12</f>
        <v>156.6621803499327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0.45</v>
      </c>
      <c r="AP12" s="123">
        <v>7934496</v>
      </c>
      <c r="AQ12" s="123">
        <f>AP12-AP11</f>
        <v>1143</v>
      </c>
      <c r="AR12" s="52">
        <v>0.99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18</v>
      </c>
      <c r="E13" s="40">
        <f t="shared" si="0"/>
        <v>12.67605633802817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90</v>
      </c>
      <c r="P13" s="119">
        <v>89</v>
      </c>
      <c r="Q13" s="119">
        <v>29238914</v>
      </c>
      <c r="R13" s="45">
        <f t="shared" si="3"/>
        <v>3652</v>
      </c>
      <c r="S13" s="46">
        <f t="shared" si="4"/>
        <v>87.647999999999996</v>
      </c>
      <c r="T13" s="46">
        <f t="shared" si="5"/>
        <v>3.6520000000000001</v>
      </c>
      <c r="U13" s="120">
        <v>8.6999999999999993</v>
      </c>
      <c r="V13" s="120">
        <f t="shared" si="6"/>
        <v>8.6999999999999993</v>
      </c>
      <c r="W13" s="121" t="s">
        <v>127</v>
      </c>
      <c r="X13" s="123">
        <v>0</v>
      </c>
      <c r="Y13" s="123">
        <v>0</v>
      </c>
      <c r="Z13" s="123">
        <v>946</v>
      </c>
      <c r="AA13" s="123">
        <v>0</v>
      </c>
      <c r="AB13" s="123">
        <v>1009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35506772</v>
      </c>
      <c r="AH13" s="48">
        <f>IF(ISBLANK(AG13),"-",AG13-AG12)</f>
        <v>588</v>
      </c>
      <c r="AI13" s="49">
        <f t="shared" si="7"/>
        <v>161.00766703176342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0.45</v>
      </c>
      <c r="AP13" s="123">
        <v>7935727</v>
      </c>
      <c r="AQ13" s="123">
        <f>AP13-AP12</f>
        <v>1231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24</v>
      </c>
      <c r="E14" s="40">
        <f t="shared" si="0"/>
        <v>16.901408450704228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84</v>
      </c>
      <c r="P14" s="119">
        <v>88</v>
      </c>
      <c r="Q14" s="119">
        <v>29242271</v>
      </c>
      <c r="R14" s="45">
        <f t="shared" si="3"/>
        <v>3357</v>
      </c>
      <c r="S14" s="46">
        <f t="shared" si="4"/>
        <v>80.567999999999998</v>
      </c>
      <c r="T14" s="46">
        <f t="shared" si="5"/>
        <v>3.3570000000000002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873</v>
      </c>
      <c r="AA14" s="123">
        <v>0</v>
      </c>
      <c r="AB14" s="123">
        <v>1009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35507338</v>
      </c>
      <c r="AH14" s="48">
        <f t="shared" ref="AH14:AH34" si="8">IF(ISBLANK(AG14),"-",AG14-AG13)</f>
        <v>566</v>
      </c>
      <c r="AI14" s="49">
        <f t="shared" si="7"/>
        <v>168.60291927316055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0.45</v>
      </c>
      <c r="AP14" s="123">
        <v>7936709</v>
      </c>
      <c r="AQ14" s="123">
        <f>AP14-AP13</f>
        <v>982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25</v>
      </c>
      <c r="E15" s="40">
        <f t="shared" si="0"/>
        <v>17.605633802816904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103</v>
      </c>
      <c r="P15" s="119">
        <v>101</v>
      </c>
      <c r="Q15" s="119">
        <v>29246088</v>
      </c>
      <c r="R15" s="45">
        <f t="shared" si="3"/>
        <v>3817</v>
      </c>
      <c r="S15" s="46">
        <f t="shared" si="4"/>
        <v>91.608000000000004</v>
      </c>
      <c r="T15" s="46">
        <f t="shared" si="5"/>
        <v>3.8170000000000002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941</v>
      </c>
      <c r="AA15" s="123">
        <v>0</v>
      </c>
      <c r="AB15" s="123">
        <v>1009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35507862</v>
      </c>
      <c r="AH15" s="48">
        <f t="shared" si="8"/>
        <v>524</v>
      </c>
      <c r="AI15" s="49">
        <f t="shared" si="7"/>
        <v>137.28058684831018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7936709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16</v>
      </c>
      <c r="E16" s="40">
        <f t="shared" si="0"/>
        <v>11.267605633802818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123</v>
      </c>
      <c r="P16" s="119">
        <v>121</v>
      </c>
      <c r="Q16" s="119">
        <v>29250721</v>
      </c>
      <c r="R16" s="45">
        <f t="shared" si="3"/>
        <v>4633</v>
      </c>
      <c r="S16" s="46">
        <f t="shared" si="4"/>
        <v>111.19199999999999</v>
      </c>
      <c r="T16" s="46">
        <f t="shared" si="5"/>
        <v>4.633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1171</v>
      </c>
      <c r="AA16" s="123">
        <v>0</v>
      </c>
      <c r="AB16" s="123">
        <v>1109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35508536</v>
      </c>
      <c r="AH16" s="48">
        <f t="shared" si="8"/>
        <v>674</v>
      </c>
      <c r="AI16" s="49">
        <f t="shared" si="7"/>
        <v>145.47809194906108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7936709</v>
      </c>
      <c r="AQ16" s="123">
        <f t="shared" ref="AQ16:AQ34" si="10">AP16-AP15</f>
        <v>0</v>
      </c>
      <c r="AR16" s="52">
        <v>1.22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137</v>
      </c>
      <c r="P17" s="119">
        <v>148</v>
      </c>
      <c r="Q17" s="119">
        <v>29256763</v>
      </c>
      <c r="R17" s="45">
        <f t="shared" si="3"/>
        <v>6042</v>
      </c>
      <c r="S17" s="46">
        <f t="shared" si="4"/>
        <v>145.00800000000001</v>
      </c>
      <c r="T17" s="46">
        <f t="shared" si="5"/>
        <v>6.0419999999999998</v>
      </c>
      <c r="U17" s="120">
        <v>9.3000000000000007</v>
      </c>
      <c r="V17" s="120">
        <f t="shared" si="6"/>
        <v>9.3000000000000007</v>
      </c>
      <c r="W17" s="121" t="s">
        <v>135</v>
      </c>
      <c r="X17" s="123">
        <v>0</v>
      </c>
      <c r="Y17" s="123">
        <v>1055</v>
      </c>
      <c r="Z17" s="123">
        <v>1195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35509832</v>
      </c>
      <c r="AH17" s="48">
        <f t="shared" si="8"/>
        <v>1296</v>
      </c>
      <c r="AI17" s="49">
        <f t="shared" si="7"/>
        <v>214.49851042701093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7936709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149</v>
      </c>
      <c r="Q18" s="119">
        <v>29262932</v>
      </c>
      <c r="R18" s="45">
        <f t="shared" si="3"/>
        <v>6169</v>
      </c>
      <c r="S18" s="46">
        <f t="shared" si="4"/>
        <v>148.05600000000001</v>
      </c>
      <c r="T18" s="46">
        <f t="shared" si="5"/>
        <v>6.1689999999999996</v>
      </c>
      <c r="U18" s="120">
        <v>8.9</v>
      </c>
      <c r="V18" s="120">
        <f t="shared" si="6"/>
        <v>8.9</v>
      </c>
      <c r="W18" s="121" t="s">
        <v>135</v>
      </c>
      <c r="X18" s="123">
        <v>0</v>
      </c>
      <c r="Y18" s="123">
        <v>1055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35511184</v>
      </c>
      <c r="AH18" s="48">
        <f t="shared" si="8"/>
        <v>1352</v>
      </c>
      <c r="AI18" s="49">
        <f t="shared" si="7"/>
        <v>219.16031771762039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7936709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134</v>
      </c>
      <c r="P19" s="119">
        <v>152</v>
      </c>
      <c r="Q19" s="119">
        <v>29269214</v>
      </c>
      <c r="R19" s="45">
        <f t="shared" si="3"/>
        <v>6282</v>
      </c>
      <c r="S19" s="46">
        <f t="shared" si="4"/>
        <v>150.768</v>
      </c>
      <c r="T19" s="46">
        <f t="shared" si="5"/>
        <v>6.282</v>
      </c>
      <c r="U19" s="120">
        <v>8.3000000000000007</v>
      </c>
      <c r="V19" s="120">
        <f t="shared" si="6"/>
        <v>8.3000000000000007</v>
      </c>
      <c r="W19" s="121" t="s">
        <v>135</v>
      </c>
      <c r="X19" s="123">
        <v>0</v>
      </c>
      <c r="Y19" s="123">
        <v>1096</v>
      </c>
      <c r="Z19" s="123">
        <v>1196</v>
      </c>
      <c r="AA19" s="123">
        <v>1185</v>
      </c>
      <c r="AB19" s="123">
        <v>1180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35512572</v>
      </c>
      <c r="AH19" s="48">
        <f t="shared" si="8"/>
        <v>1388</v>
      </c>
      <c r="AI19" s="49">
        <f t="shared" si="7"/>
        <v>220.94874243871379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7936709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136</v>
      </c>
      <c r="P20" s="119">
        <v>152</v>
      </c>
      <c r="Q20" s="119">
        <v>29275455</v>
      </c>
      <c r="R20" s="45">
        <f t="shared" si="3"/>
        <v>6241</v>
      </c>
      <c r="S20" s="46">
        <f t="shared" si="4"/>
        <v>149.78399999999999</v>
      </c>
      <c r="T20" s="46">
        <f t="shared" si="5"/>
        <v>6.2409999999999997</v>
      </c>
      <c r="U20" s="120">
        <v>7.7</v>
      </c>
      <c r="V20" s="120">
        <f t="shared" si="6"/>
        <v>7.7</v>
      </c>
      <c r="W20" s="121" t="s">
        <v>135</v>
      </c>
      <c r="X20" s="123">
        <v>0</v>
      </c>
      <c r="Y20" s="123">
        <v>1075</v>
      </c>
      <c r="Z20" s="123">
        <v>1196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35513948</v>
      </c>
      <c r="AH20" s="48">
        <f>IF(ISBLANK(AG20),"-",AG20-AG19)</f>
        <v>1376</v>
      </c>
      <c r="AI20" s="49">
        <f t="shared" si="7"/>
        <v>220.47748758211827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7936709</v>
      </c>
      <c r="AQ20" s="123">
        <f t="shared" si="10"/>
        <v>0</v>
      </c>
      <c r="AR20" s="52">
        <v>1.1599999999999999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139</v>
      </c>
      <c r="P21" s="119">
        <v>145</v>
      </c>
      <c r="Q21" s="119">
        <v>29281756</v>
      </c>
      <c r="R21" s="45">
        <f>Q21-Q20</f>
        <v>6301</v>
      </c>
      <c r="S21" s="46">
        <f t="shared" si="4"/>
        <v>151.22399999999999</v>
      </c>
      <c r="T21" s="46">
        <f t="shared" si="5"/>
        <v>6.3010000000000002</v>
      </c>
      <c r="U21" s="120">
        <v>7.2</v>
      </c>
      <c r="V21" s="120">
        <f t="shared" si="6"/>
        <v>7.2</v>
      </c>
      <c r="W21" s="121" t="s">
        <v>135</v>
      </c>
      <c r="X21" s="123">
        <v>0</v>
      </c>
      <c r="Y21" s="123">
        <v>1040</v>
      </c>
      <c r="Z21" s="123">
        <v>1196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35515340</v>
      </c>
      <c r="AH21" s="48">
        <f t="shared" si="8"/>
        <v>1392</v>
      </c>
      <c r="AI21" s="49">
        <f t="shared" si="7"/>
        <v>220.91731471195047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7936709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135</v>
      </c>
      <c r="P22" s="119">
        <v>144</v>
      </c>
      <c r="Q22" s="119">
        <v>29287507</v>
      </c>
      <c r="R22" s="45">
        <f t="shared" si="3"/>
        <v>5751</v>
      </c>
      <c r="S22" s="46">
        <f t="shared" si="4"/>
        <v>138.024</v>
      </c>
      <c r="T22" s="46">
        <f t="shared" si="5"/>
        <v>5.7510000000000003</v>
      </c>
      <c r="U22" s="120">
        <v>6.9</v>
      </c>
      <c r="V22" s="120">
        <f t="shared" si="6"/>
        <v>6.9</v>
      </c>
      <c r="W22" s="121" t="s">
        <v>135</v>
      </c>
      <c r="X22" s="123">
        <v>0</v>
      </c>
      <c r="Y22" s="123">
        <v>1047</v>
      </c>
      <c r="Z22" s="123">
        <v>1196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35516628</v>
      </c>
      <c r="AH22" s="48">
        <f t="shared" si="8"/>
        <v>1288</v>
      </c>
      <c r="AI22" s="49">
        <f t="shared" si="7"/>
        <v>223.96105025213006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7936709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5</v>
      </c>
      <c r="E23" s="40">
        <f t="shared" si="0"/>
        <v>3.5211267605633805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135</v>
      </c>
      <c r="P23" s="119">
        <v>139</v>
      </c>
      <c r="Q23" s="119">
        <v>29293428</v>
      </c>
      <c r="R23" s="45">
        <f t="shared" si="3"/>
        <v>5921</v>
      </c>
      <c r="S23" s="46">
        <f t="shared" si="4"/>
        <v>142.10400000000001</v>
      </c>
      <c r="T23" s="46">
        <f t="shared" si="5"/>
        <v>5.9210000000000003</v>
      </c>
      <c r="U23" s="120">
        <v>6.7</v>
      </c>
      <c r="V23" s="120">
        <f t="shared" si="6"/>
        <v>6.7</v>
      </c>
      <c r="W23" s="121" t="s">
        <v>135</v>
      </c>
      <c r="X23" s="123">
        <v>0</v>
      </c>
      <c r="Y23" s="123">
        <v>984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35517963</v>
      </c>
      <c r="AH23" s="48">
        <f t="shared" si="8"/>
        <v>1335</v>
      </c>
      <c r="AI23" s="49">
        <f t="shared" si="7"/>
        <v>225.46867083262961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7936709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134</v>
      </c>
      <c r="P24" s="119">
        <v>138</v>
      </c>
      <c r="Q24" s="119">
        <v>29299190</v>
      </c>
      <c r="R24" s="45">
        <f t="shared" si="3"/>
        <v>5762</v>
      </c>
      <c r="S24" s="46">
        <f t="shared" si="4"/>
        <v>138.28800000000001</v>
      </c>
      <c r="T24" s="46">
        <f t="shared" si="5"/>
        <v>5.7619999999999996</v>
      </c>
      <c r="U24" s="120">
        <v>6.6</v>
      </c>
      <c r="V24" s="120">
        <f t="shared" si="6"/>
        <v>6.6</v>
      </c>
      <c r="W24" s="121" t="s">
        <v>135</v>
      </c>
      <c r="X24" s="123">
        <v>0</v>
      </c>
      <c r="Y24" s="123">
        <v>993</v>
      </c>
      <c r="Z24" s="123">
        <v>1195</v>
      </c>
      <c r="AA24" s="123">
        <v>1185</v>
      </c>
      <c r="AB24" s="123">
        <v>1184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35519315</v>
      </c>
      <c r="AH24" s="48">
        <f t="shared" si="8"/>
        <v>1352</v>
      </c>
      <c r="AI24" s="49">
        <f t="shared" si="7"/>
        <v>234.64074973967374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7936709</v>
      </c>
      <c r="AQ24" s="123">
        <f t="shared" si="10"/>
        <v>0</v>
      </c>
      <c r="AR24" s="52">
        <v>1.1299999999999999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7</v>
      </c>
      <c r="E25" s="40">
        <f t="shared" si="0"/>
        <v>4.9295774647887329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136</v>
      </c>
      <c r="P25" s="119">
        <v>140</v>
      </c>
      <c r="Q25" s="119">
        <v>29304696</v>
      </c>
      <c r="R25" s="45">
        <f t="shared" si="3"/>
        <v>5506</v>
      </c>
      <c r="S25" s="46">
        <f t="shared" si="4"/>
        <v>132.14400000000001</v>
      </c>
      <c r="T25" s="46">
        <f t="shared" si="5"/>
        <v>5.5060000000000002</v>
      </c>
      <c r="U25" s="120">
        <v>6.5</v>
      </c>
      <c r="V25" s="120">
        <f t="shared" si="6"/>
        <v>6.5</v>
      </c>
      <c r="W25" s="121" t="s">
        <v>135</v>
      </c>
      <c r="X25" s="123">
        <v>0</v>
      </c>
      <c r="Y25" s="123">
        <v>962</v>
      </c>
      <c r="Z25" s="123">
        <v>1175</v>
      </c>
      <c r="AA25" s="123">
        <v>1185</v>
      </c>
      <c r="AB25" s="123">
        <v>1179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35520588</v>
      </c>
      <c r="AH25" s="48">
        <f t="shared" si="8"/>
        <v>1273</v>
      </c>
      <c r="AI25" s="49">
        <f t="shared" si="7"/>
        <v>231.20232473665092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7936709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7</v>
      </c>
      <c r="E26" s="40">
        <f t="shared" si="0"/>
        <v>4.9295774647887329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133</v>
      </c>
      <c r="P26" s="119">
        <v>138</v>
      </c>
      <c r="Q26" s="119">
        <v>29310186</v>
      </c>
      <c r="R26" s="45">
        <f t="shared" si="3"/>
        <v>5490</v>
      </c>
      <c r="S26" s="46">
        <f t="shared" si="4"/>
        <v>131.76</v>
      </c>
      <c r="T26" s="46">
        <f t="shared" si="5"/>
        <v>5.49</v>
      </c>
      <c r="U26" s="120">
        <v>6.4</v>
      </c>
      <c r="V26" s="120">
        <f t="shared" si="6"/>
        <v>6.4</v>
      </c>
      <c r="W26" s="121" t="s">
        <v>135</v>
      </c>
      <c r="X26" s="123">
        <v>0</v>
      </c>
      <c r="Y26" s="123">
        <v>1001</v>
      </c>
      <c r="Z26" s="123">
        <v>1175</v>
      </c>
      <c r="AA26" s="123">
        <v>1185</v>
      </c>
      <c r="AB26" s="123">
        <v>1179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35521820</v>
      </c>
      <c r="AH26" s="48">
        <f t="shared" si="8"/>
        <v>1232</v>
      </c>
      <c r="AI26" s="49">
        <f t="shared" si="7"/>
        <v>224.408014571949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7936709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133</v>
      </c>
      <c r="P27" s="119">
        <v>138</v>
      </c>
      <c r="Q27" s="119">
        <v>29315888</v>
      </c>
      <c r="R27" s="45">
        <f t="shared" si="3"/>
        <v>5702</v>
      </c>
      <c r="S27" s="46">
        <f t="shared" si="4"/>
        <v>136.84800000000001</v>
      </c>
      <c r="T27" s="46">
        <f t="shared" si="5"/>
        <v>5.702</v>
      </c>
      <c r="U27" s="120">
        <v>6.2</v>
      </c>
      <c r="V27" s="120">
        <f t="shared" si="6"/>
        <v>6.2</v>
      </c>
      <c r="W27" s="121" t="s">
        <v>135</v>
      </c>
      <c r="X27" s="123">
        <v>0</v>
      </c>
      <c r="Y27" s="123">
        <v>1030</v>
      </c>
      <c r="Z27" s="123">
        <v>1195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35523132</v>
      </c>
      <c r="AH27" s="48">
        <f t="shared" si="8"/>
        <v>1312</v>
      </c>
      <c r="AI27" s="49">
        <f t="shared" si="7"/>
        <v>230.09470361276746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7936709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134</v>
      </c>
      <c r="P28" s="119">
        <v>135</v>
      </c>
      <c r="Q28" s="119">
        <v>29321577</v>
      </c>
      <c r="R28" s="45">
        <f t="shared" si="3"/>
        <v>5689</v>
      </c>
      <c r="S28" s="46">
        <f t="shared" si="4"/>
        <v>136.536</v>
      </c>
      <c r="T28" s="46">
        <f t="shared" si="5"/>
        <v>5.6890000000000001</v>
      </c>
      <c r="U28" s="120">
        <v>6.1</v>
      </c>
      <c r="V28" s="120">
        <f t="shared" si="6"/>
        <v>6.1</v>
      </c>
      <c r="W28" s="121" t="s">
        <v>135</v>
      </c>
      <c r="X28" s="123">
        <v>0</v>
      </c>
      <c r="Y28" s="123">
        <v>995</v>
      </c>
      <c r="Z28" s="123">
        <v>1175</v>
      </c>
      <c r="AA28" s="123">
        <v>1185</v>
      </c>
      <c r="AB28" s="123">
        <v>1179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35524412</v>
      </c>
      <c r="AH28" s="48">
        <f t="shared" si="8"/>
        <v>1280</v>
      </c>
      <c r="AI28" s="49">
        <f t="shared" si="7"/>
        <v>224.99560555457902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7936709</v>
      </c>
      <c r="AQ28" s="123">
        <f t="shared" si="10"/>
        <v>0</v>
      </c>
      <c r="AR28" s="52">
        <v>1.07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5</v>
      </c>
      <c r="E29" s="40">
        <f t="shared" si="0"/>
        <v>3.5211267605633805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134</v>
      </c>
      <c r="P29" s="119">
        <v>140</v>
      </c>
      <c r="Q29" s="119">
        <v>29327319</v>
      </c>
      <c r="R29" s="45">
        <f t="shared" si="3"/>
        <v>5742</v>
      </c>
      <c r="S29" s="46">
        <f t="shared" si="4"/>
        <v>137.80799999999999</v>
      </c>
      <c r="T29" s="46">
        <f t="shared" si="5"/>
        <v>5.742</v>
      </c>
      <c r="U29" s="120">
        <v>5.8</v>
      </c>
      <c r="V29" s="120">
        <f t="shared" si="6"/>
        <v>5.8</v>
      </c>
      <c r="W29" s="121" t="s">
        <v>135</v>
      </c>
      <c r="X29" s="123">
        <v>0</v>
      </c>
      <c r="Y29" s="123">
        <v>988</v>
      </c>
      <c r="Z29" s="123">
        <v>1175</v>
      </c>
      <c r="AA29" s="123">
        <v>1185</v>
      </c>
      <c r="AB29" s="123">
        <v>1179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35525700</v>
      </c>
      <c r="AH29" s="48">
        <f t="shared" si="8"/>
        <v>1288</v>
      </c>
      <c r="AI29" s="49">
        <f t="shared" si="7"/>
        <v>224.3120863810519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7936709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114</v>
      </c>
      <c r="P30" s="119">
        <v>132</v>
      </c>
      <c r="Q30" s="119">
        <v>29332866</v>
      </c>
      <c r="R30" s="45">
        <f t="shared" si="3"/>
        <v>5547</v>
      </c>
      <c r="S30" s="46">
        <f t="shared" si="4"/>
        <v>133.12799999999999</v>
      </c>
      <c r="T30" s="46">
        <f t="shared" si="5"/>
        <v>5.5469999999999997</v>
      </c>
      <c r="U30" s="120">
        <v>5</v>
      </c>
      <c r="V30" s="120">
        <f t="shared" si="6"/>
        <v>5</v>
      </c>
      <c r="W30" s="121" t="s">
        <v>136</v>
      </c>
      <c r="X30" s="123">
        <v>0</v>
      </c>
      <c r="Y30" s="123">
        <v>1084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35526804</v>
      </c>
      <c r="AH30" s="48">
        <f t="shared" si="8"/>
        <v>1104</v>
      </c>
      <c r="AI30" s="49">
        <f t="shared" si="7"/>
        <v>199.02650081124932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7936709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11</v>
      </c>
      <c r="E31" s="40">
        <f t="shared" si="0"/>
        <v>7.746478873239437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115</v>
      </c>
      <c r="P31" s="119">
        <v>130</v>
      </c>
      <c r="Q31" s="119">
        <v>29338339</v>
      </c>
      <c r="R31" s="45">
        <f t="shared" si="3"/>
        <v>5473</v>
      </c>
      <c r="S31" s="46">
        <f t="shared" si="4"/>
        <v>131.352</v>
      </c>
      <c r="T31" s="46">
        <f t="shared" si="5"/>
        <v>5.4729999999999999</v>
      </c>
      <c r="U31" s="120">
        <v>4</v>
      </c>
      <c r="V31" s="120">
        <f t="shared" si="6"/>
        <v>4</v>
      </c>
      <c r="W31" s="121" t="s">
        <v>136</v>
      </c>
      <c r="X31" s="123">
        <v>0</v>
      </c>
      <c r="Y31" s="123">
        <v>1075</v>
      </c>
      <c r="Z31" s="123">
        <v>1199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35527892</v>
      </c>
      <c r="AH31" s="48">
        <f t="shared" si="8"/>
        <v>1088</v>
      </c>
      <c r="AI31" s="49">
        <f t="shared" si="7"/>
        <v>198.79408002923444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7936709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121</v>
      </c>
      <c r="P32" s="119">
        <v>122</v>
      </c>
      <c r="Q32" s="119">
        <v>29343504</v>
      </c>
      <c r="R32" s="45">
        <f t="shared" si="3"/>
        <v>5165</v>
      </c>
      <c r="S32" s="46">
        <f t="shared" si="4"/>
        <v>123.96</v>
      </c>
      <c r="T32" s="46">
        <f t="shared" si="5"/>
        <v>5.165</v>
      </c>
      <c r="U32" s="120">
        <v>3.5</v>
      </c>
      <c r="V32" s="120">
        <f t="shared" si="6"/>
        <v>3.5</v>
      </c>
      <c r="W32" s="121" t="s">
        <v>136</v>
      </c>
      <c r="X32" s="123">
        <v>0</v>
      </c>
      <c r="Y32" s="123">
        <v>1004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35528912</v>
      </c>
      <c r="AH32" s="48">
        <f t="shared" si="8"/>
        <v>1020</v>
      </c>
      <c r="AI32" s="49">
        <f t="shared" si="7"/>
        <v>197.48305905130687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7936709</v>
      </c>
      <c r="AQ32" s="123">
        <f t="shared" si="10"/>
        <v>0</v>
      </c>
      <c r="AR32" s="52">
        <v>0.99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10</v>
      </c>
      <c r="E33" s="40">
        <f t="shared" si="0"/>
        <v>7.042253521126761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121</v>
      </c>
      <c r="P33" s="119">
        <v>107</v>
      </c>
      <c r="Q33" s="119">
        <v>29348010</v>
      </c>
      <c r="R33" s="45">
        <f t="shared" si="3"/>
        <v>4506</v>
      </c>
      <c r="S33" s="46">
        <f t="shared" si="4"/>
        <v>108.14400000000001</v>
      </c>
      <c r="T33" s="46">
        <f t="shared" si="5"/>
        <v>4.5060000000000002</v>
      </c>
      <c r="U33" s="120">
        <v>4</v>
      </c>
      <c r="V33" s="120">
        <f t="shared" si="6"/>
        <v>4</v>
      </c>
      <c r="W33" s="121" t="s">
        <v>127</v>
      </c>
      <c r="X33" s="123">
        <v>0</v>
      </c>
      <c r="Y33" s="123">
        <v>0</v>
      </c>
      <c r="Z33" s="123">
        <v>1111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35529692</v>
      </c>
      <c r="AH33" s="48">
        <f t="shared" si="8"/>
        <v>780</v>
      </c>
      <c r="AI33" s="49">
        <f t="shared" si="7"/>
        <v>173.10252996005326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7937173</v>
      </c>
      <c r="AQ33" s="123">
        <f t="shared" si="10"/>
        <v>464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12</v>
      </c>
      <c r="E34" s="40">
        <f t="shared" si="0"/>
        <v>8.4507042253521139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115</v>
      </c>
      <c r="P34" s="119">
        <v>98</v>
      </c>
      <c r="Q34" s="119">
        <v>29352224</v>
      </c>
      <c r="R34" s="45">
        <f t="shared" si="3"/>
        <v>4214</v>
      </c>
      <c r="S34" s="46">
        <f t="shared" si="4"/>
        <v>101.136</v>
      </c>
      <c r="T34" s="46">
        <f t="shared" si="5"/>
        <v>4.2140000000000004</v>
      </c>
      <c r="U34" s="120">
        <v>4.5999999999999996</v>
      </c>
      <c r="V34" s="120">
        <f t="shared" si="6"/>
        <v>4.5999999999999996</v>
      </c>
      <c r="W34" s="121" t="s">
        <v>127</v>
      </c>
      <c r="X34" s="123">
        <v>0</v>
      </c>
      <c r="Y34" s="123">
        <v>0</v>
      </c>
      <c r="Z34" s="123">
        <v>1066</v>
      </c>
      <c r="AA34" s="123">
        <v>0</v>
      </c>
      <c r="AB34" s="123">
        <v>1059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35530396</v>
      </c>
      <c r="AH34" s="48">
        <f t="shared" si="8"/>
        <v>704</v>
      </c>
      <c r="AI34" s="49">
        <f t="shared" si="7"/>
        <v>167.06217370669196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7936709</v>
      </c>
      <c r="AQ34" s="123">
        <f t="shared" si="10"/>
        <v>-464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125.91666666666667</v>
      </c>
      <c r="Q35" s="63">
        <f>Q34-Q10</f>
        <v>124564</v>
      </c>
      <c r="R35" s="64">
        <f>SUM(R11:R34)</f>
        <v>124564</v>
      </c>
      <c r="S35" s="124">
        <f>AVERAGE(S11:S34)</f>
        <v>124.56400000000002</v>
      </c>
      <c r="T35" s="124">
        <f>SUM(T11:T34)</f>
        <v>124.56400000000001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25388</v>
      </c>
      <c r="AH35" s="66">
        <f>SUM(AH11:AH34)</f>
        <v>25388</v>
      </c>
      <c r="AI35" s="67">
        <f>$AH$35/$T35</f>
        <v>203.81490639350051</v>
      </c>
      <c r="AJ35" s="93"/>
      <c r="AK35" s="94"/>
      <c r="AL35" s="94"/>
      <c r="AM35" s="94"/>
      <c r="AN35" s="95"/>
      <c r="AO35" s="68"/>
      <c r="AP35" s="69">
        <f>AP34-AP10</f>
        <v>4480</v>
      </c>
      <c r="AQ35" s="70">
        <f>SUM(AQ11:AQ34)</f>
        <v>4480</v>
      </c>
      <c r="AR35" s="71">
        <f>AVERAGE(AR11:AR34)</f>
        <v>1.0933333333333335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137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274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275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236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276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16" t="s">
        <v>277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09" t="s">
        <v>255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150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151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152</v>
      </c>
      <c r="C54" s="112"/>
      <c r="D54" s="110"/>
      <c r="E54" s="88"/>
      <c r="F54" s="110"/>
      <c r="G54" s="110"/>
      <c r="H54" s="110"/>
      <c r="I54" s="110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232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156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153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5" t="s">
        <v>154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242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155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0"/>
      <c r="D63" s="110"/>
      <c r="E63" s="115"/>
      <c r="F63" s="115"/>
      <c r="G63" s="115"/>
      <c r="H63" s="11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4"/>
      <c r="U63" s="114"/>
      <c r="V63" s="114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114"/>
      <c r="V64" s="114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9"/>
      <c r="C65" s="116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/>
      <c r="C66" s="116"/>
      <c r="D66" s="110"/>
      <c r="E66" s="88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9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2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2"/>
      <c r="D70" s="110"/>
      <c r="E70" s="88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9"/>
      <c r="C71" s="112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4"/>
      <c r="U71" s="78"/>
      <c r="V71" s="78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09"/>
      <c r="D72" s="110"/>
      <c r="E72" s="110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4"/>
      <c r="U72" s="78"/>
      <c r="V72" s="78"/>
      <c r="W72" s="106"/>
      <c r="X72" s="106"/>
      <c r="Y72" s="106"/>
      <c r="Z72" s="8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09"/>
      <c r="D73" s="88"/>
      <c r="E73" s="110"/>
      <c r="F73" s="110"/>
      <c r="G73" s="110"/>
      <c r="H73" s="110"/>
      <c r="I73" s="88"/>
      <c r="J73" s="111"/>
      <c r="K73" s="111"/>
      <c r="L73" s="111"/>
      <c r="M73" s="111"/>
      <c r="N73" s="111"/>
      <c r="O73" s="111"/>
      <c r="P73" s="111"/>
      <c r="Q73" s="111"/>
      <c r="R73" s="111"/>
      <c r="S73" s="86"/>
      <c r="T73" s="86"/>
      <c r="U73" s="86"/>
      <c r="V73" s="86"/>
      <c r="W73" s="86"/>
      <c r="X73" s="86"/>
      <c r="Y73" s="86"/>
      <c r="Z73" s="79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105"/>
      <c r="AW73" s="101"/>
      <c r="AX73" s="101"/>
      <c r="AY73" s="101"/>
    </row>
    <row r="74" spans="2:51" x14ac:dyDescent="0.25">
      <c r="B74" s="89"/>
      <c r="C74" s="116"/>
      <c r="D74" s="88"/>
      <c r="E74" s="110"/>
      <c r="F74" s="110"/>
      <c r="G74" s="110"/>
      <c r="H74" s="110"/>
      <c r="I74" s="88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79"/>
      <c r="X74" s="79"/>
      <c r="Y74" s="79"/>
      <c r="Z74" s="106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105"/>
      <c r="AW74" s="101"/>
      <c r="AX74" s="101"/>
      <c r="AY74" s="101"/>
    </row>
    <row r="75" spans="2:51" x14ac:dyDescent="0.25">
      <c r="B75" s="89"/>
      <c r="C75" s="116"/>
      <c r="D75" s="110"/>
      <c r="E75" s="88"/>
      <c r="F75" s="110"/>
      <c r="G75" s="110"/>
      <c r="H75" s="110"/>
      <c r="I75" s="110"/>
      <c r="J75" s="86"/>
      <c r="K75" s="86"/>
      <c r="L75" s="86"/>
      <c r="M75" s="86"/>
      <c r="N75" s="86"/>
      <c r="O75" s="86"/>
      <c r="P75" s="86"/>
      <c r="Q75" s="86"/>
      <c r="R75" s="86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2"/>
      <c r="D76" s="110"/>
      <c r="E76" s="88"/>
      <c r="F76" s="88"/>
      <c r="G76" s="110"/>
      <c r="H76" s="110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2"/>
      <c r="D77" s="110"/>
      <c r="E77" s="110"/>
      <c r="F77" s="88"/>
      <c r="G77" s="88"/>
      <c r="H77" s="88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126"/>
      <c r="C78" s="86"/>
      <c r="D78" s="110"/>
      <c r="E78" s="110"/>
      <c r="F78" s="110"/>
      <c r="G78" s="88"/>
      <c r="H78" s="88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126"/>
      <c r="C79" s="116"/>
      <c r="D79" s="86"/>
      <c r="E79" s="110"/>
      <c r="F79" s="110"/>
      <c r="G79" s="110"/>
      <c r="H79" s="110"/>
      <c r="I79" s="86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129"/>
      <c r="C80" s="132"/>
      <c r="D80" s="79"/>
      <c r="E80" s="127"/>
      <c r="F80" s="127"/>
      <c r="G80" s="127"/>
      <c r="H80" s="127"/>
      <c r="I80" s="79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33"/>
      <c r="U80" s="134"/>
      <c r="V80" s="134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U80" s="101"/>
      <c r="AV80" s="105"/>
      <c r="AW80" s="101"/>
      <c r="AX80" s="101"/>
      <c r="AY80" s="131"/>
    </row>
    <row r="81" spans="1:51" s="131" customFormat="1" x14ac:dyDescent="0.25">
      <c r="B81" s="129"/>
      <c r="C81" s="135"/>
      <c r="D81" s="127"/>
      <c r="E81" s="79"/>
      <c r="F81" s="127"/>
      <c r="G81" s="127"/>
      <c r="H81" s="127"/>
      <c r="I81" s="127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33"/>
      <c r="U81" s="134"/>
      <c r="V81" s="134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T81" s="19"/>
      <c r="AV81" s="105"/>
      <c r="AY81" s="101"/>
    </row>
    <row r="82" spans="1:51" x14ac:dyDescent="0.25">
      <c r="A82" s="106"/>
      <c r="B82" s="129"/>
      <c r="C82" s="130"/>
      <c r="D82" s="127"/>
      <c r="E82" s="79"/>
      <c r="F82" s="79"/>
      <c r="G82" s="127"/>
      <c r="H82" s="127"/>
      <c r="I82" s="107"/>
      <c r="J82" s="107"/>
      <c r="K82" s="107"/>
      <c r="L82" s="107"/>
      <c r="M82" s="107"/>
      <c r="N82" s="107"/>
      <c r="O82" s="108"/>
      <c r="P82" s="103"/>
      <c r="R82" s="105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129"/>
      <c r="C83" s="131"/>
      <c r="D83" s="131"/>
      <c r="E83" s="131"/>
      <c r="F83" s="131"/>
      <c r="G83" s="79"/>
      <c r="H83" s="79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B84" s="79"/>
      <c r="C84" s="131"/>
      <c r="D84" s="131"/>
      <c r="E84" s="131"/>
      <c r="F84" s="131"/>
      <c r="G84" s="79"/>
      <c r="H84" s="79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B85" s="79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B86" s="129"/>
      <c r="C86" s="131"/>
      <c r="D86" s="131"/>
      <c r="E86" s="131"/>
      <c r="F86" s="131"/>
      <c r="G86" s="131"/>
      <c r="H86" s="131"/>
      <c r="I86" s="107"/>
      <c r="J86" s="107"/>
      <c r="K86" s="107"/>
      <c r="L86" s="107"/>
      <c r="M86" s="107"/>
      <c r="N86" s="107"/>
      <c r="O86" s="108"/>
      <c r="P86" s="103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C87" s="131"/>
      <c r="D87" s="131"/>
      <c r="E87" s="131"/>
      <c r="F87" s="131"/>
      <c r="G87" s="131"/>
      <c r="H87" s="131"/>
      <c r="I87" s="107"/>
      <c r="J87" s="107"/>
      <c r="K87" s="107"/>
      <c r="L87" s="107"/>
      <c r="M87" s="107"/>
      <c r="N87" s="107"/>
      <c r="O87" s="108"/>
      <c r="P87" s="103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A88" s="106"/>
      <c r="C88" s="131"/>
      <c r="D88" s="131"/>
      <c r="E88" s="131"/>
      <c r="F88" s="131"/>
      <c r="G88" s="131"/>
      <c r="H88" s="131"/>
      <c r="I88" s="107"/>
      <c r="J88" s="107"/>
      <c r="K88" s="107"/>
      <c r="L88" s="107"/>
      <c r="M88" s="107"/>
      <c r="N88" s="107"/>
      <c r="O88" s="108"/>
      <c r="P88" s="103"/>
      <c r="R88" s="79"/>
      <c r="AS88" s="101"/>
      <c r="AT88" s="101"/>
      <c r="AU88" s="101"/>
      <c r="AV88" s="101"/>
      <c r="AW88" s="101"/>
      <c r="AX88" s="101"/>
      <c r="AY88" s="101"/>
    </row>
    <row r="89" spans="1:51" x14ac:dyDescent="0.25">
      <c r="A89" s="106"/>
      <c r="I89" s="107"/>
      <c r="J89" s="107"/>
      <c r="K89" s="107"/>
      <c r="L89" s="107"/>
      <c r="M89" s="107"/>
      <c r="N89" s="107"/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R92" s="103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R93" s="103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08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08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Q111" s="103"/>
      <c r="R111" s="103"/>
      <c r="S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T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03"/>
      <c r="Q114" s="103"/>
      <c r="R114" s="103"/>
      <c r="S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R115" s="103"/>
      <c r="S115" s="103"/>
      <c r="T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R116" s="103"/>
      <c r="S116" s="103"/>
      <c r="T116" s="103"/>
      <c r="U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T117" s="103"/>
      <c r="U117" s="103"/>
      <c r="AS117" s="101"/>
      <c r="AT117" s="101"/>
      <c r="AU117" s="101"/>
      <c r="AV117" s="101"/>
      <c r="AW117" s="101"/>
      <c r="AX117" s="101"/>
    </row>
    <row r="128" spans="15:51" x14ac:dyDescent="0.25">
      <c r="AY128" s="101"/>
    </row>
    <row r="129" spans="45:50" x14ac:dyDescent="0.25">
      <c r="AS129" s="101"/>
      <c r="AT129" s="101"/>
      <c r="AU129" s="101"/>
      <c r="AV129" s="101"/>
      <c r="AW129" s="101"/>
      <c r="AX129" s="101"/>
    </row>
  </sheetData>
  <protectedRanges>
    <protectedRange sqref="N73:R73 B86 S75:T81 B78:B83 S71:T72 N76:R81 T63:T70 T48:T57" name="Range2_12_5_1_1"/>
    <protectedRange sqref="N10 L10 L6 D6 D8 AD8 AF8 O8:U8 AJ8:AR8 AF10 AR11 L24:N31 N12:N23 N34:P34 E11:E34 G11:G34 X11:X16 N11:P11 N32:N33 R18:V34 O18:Q33 AC11:AF34 Z18:Z32 AB18:AB33 O12:P17 R11:T17 V11:V17 AR13:AR15 AR17:AR34" name="Range1_16_3_1_1"/>
    <protectedRange sqref="I78 J76:M81 J73:M73 I8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2:H82 F81 E80" name="Range2_2_2_9_2_1_1"/>
    <protectedRange sqref="D78 D81:D82" name="Range2_1_1_1_1_1_9_2_1_1"/>
    <protectedRange sqref="AG18:AG34" name="Range1_18_1_1_1"/>
    <protectedRange sqref="C79 C81" name="Range2_4_1_1_1"/>
    <protectedRange sqref="AS16:AS34" name="Range1_1_1_1"/>
    <protectedRange sqref="P3:U5" name="Range1_16_1_1_1_1"/>
    <protectedRange sqref="C82 C80 C77" name="Range2_1_3_1_1"/>
    <protectedRange sqref="H11:H34" name="Range1_1_1_1_1_1_1"/>
    <protectedRange sqref="B84:B85 J74:R75 D79:D80 I79:I80 Z72:Z73 S73:Y74 AA73:AU74 E81:E82 G83:H84 F82" name="Range2_2_1_10_1_1_1_2"/>
    <protectedRange sqref="C78" name="Range2_2_1_10_2_1_1_1"/>
    <protectedRange sqref="N71:R72 G79:H79 D75 F78 E77" name="Range2_12_1_6_1_1"/>
    <protectedRange sqref="D70:D71 I75:I77 I71:M72 G80:H81 G73:H75 E78:E79 F79:F80 F72:F74 E71:E73" name="Range2_2_12_1_7_1_1"/>
    <protectedRange sqref="D76:D77" name="Range2_1_1_1_1_11_1_2_1_1"/>
    <protectedRange sqref="E74 G76:H76 F75" name="Range2_2_2_9_1_1_1_1"/>
    <protectedRange sqref="D72" name="Range2_1_1_1_1_1_9_1_1_1_1"/>
    <protectedRange sqref="C76 C71" name="Range2_1_1_2_1_1"/>
    <protectedRange sqref="C75" name="Range2_1_2_2_1_1"/>
    <protectedRange sqref="C74" name="Range2_3_2_1_1"/>
    <protectedRange sqref="F70:F71 E70 G72:H72" name="Range2_2_12_1_1_1_1_1"/>
    <protectedRange sqref="C70" name="Range2_1_4_2_1_1_1"/>
    <protectedRange sqref="C72:C73" name="Range2_5_1_1_1"/>
    <protectedRange sqref="E75:E76 F76:F77 G77:H78 I73:I74" name="Range2_2_1_1_1_1"/>
    <protectedRange sqref="D73:D74" name="Range2_1_1_1_1_1_1_1_1"/>
    <protectedRange sqref="AS11:AS15" name="Range1_4_1_1_1_1"/>
    <protectedRange sqref="J11:J15 J26:J34" name="Range1_1_2_1_10_1_1_1_1"/>
    <protectedRange sqref="R88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61:T62" name="Range2_12_5_1_1_3"/>
    <protectedRange sqref="T59:T60" name="Range2_12_5_1_1_2_2"/>
    <protectedRange sqref="T58" name="Range2_12_5_1_1_2_1_1"/>
    <protectedRange sqref="S58" name="Range2_12_4_1_1_1_4_2_2_1_1"/>
    <protectedRange sqref="B75:B77" name="Range2_12_5_1_1_2"/>
    <protectedRange sqref="B74" name="Range2_12_5_1_1_2_1_4_1_1_1_2_1_1_1_1_1_1_1"/>
    <protectedRange sqref="F69 G71:H71" name="Range2_2_12_1_1_1_1_1_1"/>
    <protectedRange sqref="D69:E69" name="Range2_2_12_1_7_1_1_2_1"/>
    <protectedRange sqref="C69" name="Range2_1_1_2_1_1_1"/>
    <protectedRange sqref="B72:B73" name="Range2_12_5_1_1_2_1"/>
    <protectedRange sqref="B71" name="Range2_12_5_1_1_2_1_2_1"/>
    <protectedRange sqref="B70" name="Range2_12_5_1_1_2_1_2_2"/>
    <protectedRange sqref="S67:S70" name="Range2_12_5_1_1_5"/>
    <protectedRange sqref="N67:R70" name="Range2_12_1_6_1_1_1"/>
    <protectedRange sqref="J67:M70" name="Range2_2_12_1_7_1_1_2"/>
    <protectedRange sqref="S64:S66" name="Range2_12_2_1_1_1_2_1_1_1"/>
    <protectedRange sqref="Q65:R66" name="Range2_12_1_4_1_1_1_1_1_1_1_1_1_1_1_1_1_1_1"/>
    <protectedRange sqref="N65:P66" name="Range2_12_1_2_1_1_1_1_1_1_1_1_1_1_1_1_1_1_1_1"/>
    <protectedRange sqref="J65:M66" name="Range2_2_12_1_4_1_1_1_1_1_1_1_1_1_1_1_1_1_1_1_1"/>
    <protectedRange sqref="Q64:R64" name="Range2_12_1_6_1_1_1_2_3_1_1_3_1_1_1_1_1_1_1"/>
    <protectedRange sqref="N64:P64" name="Range2_12_1_2_3_1_1_1_2_3_1_1_3_1_1_1_1_1_1_1"/>
    <protectedRange sqref="J64:M64" name="Range2_2_12_1_4_3_1_1_1_3_3_1_1_3_1_1_1_1_1_1_1"/>
    <protectedRange sqref="S62:S63" name="Range2_12_4_1_1_1_4_2_2_2_1"/>
    <protectedRange sqref="Q62:R63" name="Range2_12_1_6_1_1_1_2_3_2_1_1_3_2"/>
    <protectedRange sqref="N62:P63" name="Range2_12_1_2_3_1_1_1_2_3_2_1_1_3_2"/>
    <protectedRange sqref="L62:M63" name="Range2_2_12_1_4_3_1_1_1_3_3_2_1_1_3_2"/>
    <protectedRange sqref="I64:I70" name="Range2_2_12_1_7_1_1_2_2_1_1"/>
    <protectedRange sqref="G70:H70" name="Range2_2_12_1_3_1_2_1_1_1_2_1_1_1_1_1_1_2_1_1_1_1_1_1_1_1_1"/>
    <protectedRange sqref="F68 G67:H69" name="Range2_2_12_1_3_3_1_1_1_2_1_1_1_1_1_1_1_1_1_1_1_1_1_1_1_1"/>
    <protectedRange sqref="G64:H64" name="Range2_2_12_1_3_1_2_1_1_1_2_1_1_1_1_1_1_2_1_1_1_1_1_2_1"/>
    <protectedRange sqref="F64:F67" name="Range2_2_12_1_3_1_2_1_1_1_3_1_1_1_1_1_3_1_1_1_1_1_1_1_1_1"/>
    <protectedRange sqref="G65:H66" name="Range2_2_12_1_3_1_2_1_1_1_1_2_1_1_1_1_1_1_1_1_1_1_1"/>
    <protectedRange sqref="D64:E65" name="Range2_2_12_1_3_1_2_1_1_1_3_1_1_1_1_1_1_1_2_1_1_1_1_1_1_1"/>
    <protectedRange sqref="B68" name="Range2_12_5_1_1_2_1_4_1_1_1_2_1_1_1_1_1_1_1_1_1_2_1_1_1_1_1"/>
    <protectedRange sqref="B69" name="Range2_12_5_1_1_2_1_2_2_1_1_1_1_1"/>
    <protectedRange sqref="D68:E68" name="Range2_2_12_1_7_1_1_2_1_1"/>
    <protectedRange sqref="C68" name="Range2_1_1_2_1_1_1_1"/>
    <protectedRange sqref="D67" name="Range2_2_12_1_7_1_1_2_1_1_1_1_1_1"/>
    <protectedRange sqref="E67" name="Range2_2_12_1_1_1_1_1_1_1_1_1_1_1_1"/>
    <protectedRange sqref="C67" name="Range2_1_4_2_1_1_1_1_1_1_1_1_1"/>
    <protectedRange sqref="D66:E66" name="Range2_2_12_1_3_1_2_1_1_1_3_1_1_1_1_1_1_1_2_1_1_1_1_1_1_1_1"/>
    <protectedRange sqref="B67" name="Range2_12_5_1_1_2_1_2_2_1_1_1_1"/>
    <protectedRange sqref="S59:S61" name="Range2_12_5_1_1_5_1"/>
    <protectedRange sqref="N61:R61" name="Range2_12_1_6_1_1_1_1"/>
    <protectedRange sqref="L61:M61" name="Range2_2_12_1_7_1_1_2_2"/>
    <protectedRange sqref="B66" name="Range2_12_5_1_1_2_1_2_2_1_1_1_1_2_1_1_1"/>
    <protectedRange sqref="B65" name="Range2_12_5_1_1_2_1_2_2_1_1_1_1_2_1_1_1_2"/>
    <protectedRange sqref="B64" name="Range2_12_5_1_1_2_1_2_2_1_1_1_1_2_1_1_1_2_1_1"/>
    <protectedRange sqref="B41" name="Range2_12_5_1_1_1_1_1_2"/>
    <protectedRange sqref="S53:S57" name="Range2_12_5_1_1_2_3_1_1"/>
    <protectedRange sqref="N53:R55 Q56:R60" name="Range2_12_1_6_1_1_1_1_1"/>
    <protectedRange sqref="J55:M55 L53:M54" name="Range2_2_12_1_7_1_1_2_2_1"/>
    <protectedRange sqref="G55:H55" name="Range2_2_12_1_3_1_2_1_1_1_2_1_1_1_1_1_1_2_1_1_1_1"/>
    <protectedRange sqref="I55" name="Range2_2_12_1_4_3_1_1_1_2_1_2_1_1_3_1_1_1_1_1_1_1_1"/>
    <protectedRange sqref="D55:E55" name="Range2_2_12_1_3_1_2_1_1_1_2_1_1_1_1_3_1_1_1_1_1_1_1"/>
    <protectedRange sqref="F55" name="Range2_2_12_1_3_1_2_1_1_1_3_1_1_1_1_1_3_1_1_1_1_1_1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2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2" name="Range2_2_12_1_3_1_1_1_1_1_4_1_1_1"/>
    <protectedRange sqref="E46:F52" name="Range2_2_12_1_7_1_1_3_1_1_1"/>
    <protectedRange sqref="Q46:R52" name="Range2_12_1_6_1_1_1_1_2_1_1"/>
    <protectedRange sqref="N46:P52" name="Range2_12_1_2_3_1_1_1_1_2_1_1"/>
    <protectedRange sqref="I46:M52" name="Range2_2_12_1_4_3_1_1_1_1_2_1_1"/>
    <protectedRange sqref="D46:D52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3:Z34 X18:Y32 AB34 X17 AA18:AA34" name="Range1_16_3_1_1_6"/>
    <protectedRange sqref="B42" name="Range2_12_5_1_1_1_1_1_2_1"/>
    <protectedRange sqref="B43" name="Range2_12_5_1_1_1_2_1_1_1"/>
    <protectedRange sqref="B44" name="Range2_12_5_1_1_1_2_2_1_1"/>
    <protectedRange sqref="B45" name="Range2_12_5_1_1_1_2_2_1_1_1_1_1_1_1_1_1_1_1_2_1_1_1"/>
    <protectedRange sqref="G53:H53" name="Range2_2_12_1_3_1_1_1_1_1_4_1_1_1_1_2"/>
    <protectedRange sqref="E53:F53" name="Range2_2_12_1_7_1_1_3_1_1_1_1_2"/>
    <protectedRange sqref="I53:K53" name="Range2_2_12_1_4_3_1_1_1_1_2_1_1_1_2"/>
    <protectedRange sqref="D53" name="Range2_2_12_1_3_1_2_1_1_1_2_1_2_1_1_1_2"/>
    <protectedRange sqref="J54:K54" name="Range2_2_12_1_7_1_1_2_2_1_2"/>
    <protectedRange sqref="I54" name="Range2_2_12_1_7_1_1_2_2_1_1_1_1_1"/>
    <protectedRange sqref="G54:H54" name="Range2_2_12_1_3_3_1_1_1_2_1_1_1_1_1_1_1_1_1_1_1_1_1_1_1_1_1_1_1"/>
    <protectedRange sqref="F54" name="Range2_2_12_1_3_1_2_1_1_1_3_1_1_1_1_1_3_1_1_1_1_1_1_1_1_1_1_1"/>
    <protectedRange sqref="D54" name="Range2_2_12_1_7_1_1_2_1_1_1_1_1_1_1_1"/>
    <protectedRange sqref="E54" name="Range2_2_12_1_1_1_1_1_1_1_1_1_1_1_1_1_1"/>
    <protectedRange sqref="C54" name="Range2_1_4_2_1_1_1_1_1_1_1_1_1_1_1"/>
    <protectedRange sqref="K62:K63" name="Range2_2_12_1_4_3_1_1_1_3_3_2_1_1_3_2_1_1"/>
    <protectedRange sqref="K61" name="Range2_2_12_1_7_1_1_2_2_2_1"/>
    <protectedRange sqref="G63:H63" name="Range2_2_12_1_3_1_1_1_1_1_4_1_1_1_1_2_1"/>
    <protectedRange sqref="E63:F63" name="Range2_2_12_1_7_1_1_3_1_1_1_1_2_1"/>
    <protectedRange sqref="I63:J63" name="Range2_2_12_1_4_3_1_1_1_1_2_1_1_1_2_1"/>
    <protectedRange sqref="G61:H62" name="Range2_2_12_1_3_1_1_1_1_1_4_1_1_1_1_2_1_1"/>
    <protectedRange sqref="E61:F62" name="Range2_2_12_1_7_1_1_3_1_1_1_1_2_1_1"/>
    <protectedRange sqref="I61:J62" name="Range2_2_12_1_4_3_1_1_1_1_2_1_1_1_2_1_1"/>
    <protectedRange sqref="D61:D62" name="Range2_2_12_1_3_1_2_1_1_1_2_1_2_1_1_1_2_1"/>
    <protectedRange sqref="B62" name="Range2_12_5_1_1_2_1_4_1_1_1_2_1_1_1_1_1_1_1_1_1_2_1_1_1_1_2_1_1_1_2_1_1_1_2_2_2_1_1_1_1_1_1_1"/>
    <protectedRange sqref="D63" name="Range2_2_12_1_3_1_2_1_1_1_2_1_2_1_1_1_2_1_1"/>
    <protectedRange sqref="B63" name="Range2_12_5_1_1_2_1_2_2_1_1_1_1_2_1_1_1_2_1_1_1_2_2_2_1_1_1_1_1_1_1"/>
    <protectedRange sqref="W11:W34" name="Range1_16_3_1_1_4_3_3_2"/>
    <protectedRange sqref="B61" name="Range2_12_5_1_1_2_1_2_2_1_1_1_1_2_1_1_1_2_1_1_1_2_2_2_1_1_1_1_1_1_1_1"/>
    <protectedRange sqref="Q11:Q17" name="Range1_16_3_1_1_4"/>
    <protectedRange sqref="U11:U17" name="Range1_16_3_1_1_5"/>
    <protectedRange sqref="Y11:AA11 Y12:Y16 AA12:AA16 Z12:Z17 AB11:AB17" name="Range1_16_3_1_1_7"/>
    <protectedRange sqref="Y17 AA17" name="Range1_16_3_1_1_6_1"/>
    <protectedRange sqref="AG11:AG17" name="Range1_18_1_1_1_3"/>
    <protectedRange sqref="AR12" name="Range1_16_3_1_1_8"/>
    <protectedRange sqref="AR16" name="Range1_16_3_1_1_9"/>
    <protectedRange sqref="B46:B47" name="Range2_12_5_1_1_1_2_2_1_1_1_1_1_1_1_1_1_1_1_2_1_1_1_2"/>
    <protectedRange sqref="B48" name="Range2_12_5_1_1_1_2_2_1_1_1_1_1_1_1_1_1_1_1_2_2_1_1_1"/>
    <protectedRange sqref="B49:B50" name="Range2_12_5_1_1_1_2_2_1_1_1_1_1_1_1_1_1_1_1_1_1_1_1_1_1"/>
    <protectedRange sqref="B52" name="Range2_12_5_1_1_1_2_1_1_1_1_1_2_1_1"/>
    <protectedRange sqref="B51" name="Range2_12_5_1_1_1_2_2_1_1_1_1_1_1_1_1_1_1_1_2_1_1_1_1_1_1_1"/>
    <protectedRange sqref="N60:P60" name="Range2_12_1_6_1_1_1_1_2"/>
    <protectedRange sqref="L60:M60" name="Range2_2_12_1_7_1_1_2_2_3"/>
    <protectedRange sqref="N56:P59" name="Range2_12_1_6_1_1_1_1_1_1"/>
    <protectedRange sqref="L57:M59 K56:M56" name="Range2_2_12_1_7_1_1_2_2_1_4"/>
    <protectedRange sqref="K57" name="Range2_2_12_1_7_1_1_2_2_2_2"/>
    <protectedRange sqref="K58" name="Range2_2_12_1_7_1_1_2_2_1_3_1"/>
    <protectedRange sqref="K59:K60" name="Range2_2_12_1_7_1_1_2_2_2_1_1"/>
    <protectedRange sqref="J56" name="Range2_2_12_1_7_1_1_2_2_2_2_1"/>
    <protectedRange sqref="J57:J58" name="Range2_2_12_1_7_1_1_2_2_3_1_1"/>
    <protectedRange sqref="J59:J60" name="Range2_2_12_1_4_3_1_1_1_1_2_1_1_1_2_1_1_1"/>
    <protectedRange sqref="G60:H60" name="Range2_2_12_1_3_1_1_1_1_1_4_1_1_1_1_2_1_2"/>
    <protectedRange sqref="E60:F60" name="Range2_2_12_1_7_1_1_3_1_1_1_1_2_1_2"/>
    <protectedRange sqref="I60" name="Range2_2_12_1_4_3_1_1_1_1_2_1_1_1_2_1_2"/>
    <protectedRange sqref="G56:H57" name="Range2_2_12_1_3_1_2_1_1_1_2_1_1_1_1_1_1_2_1_1_1_2_1_1"/>
    <protectedRange sqref="I56:I57" name="Range2_2_12_1_4_3_1_1_1_2_1_2_1_1_3_1_1_1_1_1_1_1_2_1_1"/>
    <protectedRange sqref="D56:E57" name="Range2_2_12_1_3_1_2_1_1_1_2_1_1_1_1_3_1_1_1_1_1_1_2_1_1"/>
    <protectedRange sqref="F56:F57" name="Range2_2_12_1_3_1_2_1_1_1_3_1_1_1_1_1_3_1_1_1_1_1_1_2_1_1"/>
    <protectedRange sqref="G58:H59" name="Range2_2_12_1_3_1_1_1_1_1_4_1_1_1_1_2_1_1_1"/>
    <protectedRange sqref="E58:F59" name="Range2_2_12_1_7_1_1_3_1_1_1_1_2_1_1_1"/>
    <protectedRange sqref="I58:I59" name="Range2_2_12_1_4_3_1_1_1_1_2_1_1_1_2_1_1_1_1"/>
    <protectedRange sqref="D58:D59" name="Range2_2_12_1_3_1_2_1_1_1_2_1_2_1_1_1_2_1_2"/>
    <protectedRange sqref="B59" name="Range2_12_5_1_1_2_1_4_1_1_1_2_1_1_1_1_1_1_1_1_1_2_1_1_1_1_2_1_1_1_2_1_1_1_2_2_2_1_1_1_1_1_1_1_1_1"/>
    <protectedRange sqref="D60" name="Range2_2_12_1_3_1_2_1_1_1_2_1_2_1_1_1_2_1_1_1"/>
    <protectedRange sqref="B60" name="Range2_12_5_1_1_2_1_2_2_1_1_1_1_2_1_1_1_2_1_1_1_2_2_2_1_1_1_1_1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X16 AC11:AE34 Z18:Z32 AB18:AB33">
    <cfRule type="containsText" dxfId="532" priority="33" operator="containsText" text="N/A">
      <formula>NOT(ISERROR(SEARCH("N/A",X11)))</formula>
    </cfRule>
    <cfRule type="cellIs" dxfId="531" priority="51" operator="equal">
      <formula>0</formula>
    </cfRule>
  </conditionalFormatting>
  <conditionalFormatting sqref="X11:X16 AC11:AE34 Z18:Z32 AB18:AB33">
    <cfRule type="cellIs" dxfId="530" priority="50" operator="greaterThanOrEqual">
      <formula>1185</formula>
    </cfRule>
  </conditionalFormatting>
  <conditionalFormatting sqref="X11:X16 AC11:AE34 Z18:Z32 AB18:AB33">
    <cfRule type="cellIs" dxfId="529" priority="49" operator="between">
      <formula>0.1</formula>
      <formula>1184</formula>
    </cfRule>
  </conditionalFormatting>
  <conditionalFormatting sqref="X8 AJ16:AJ34 AJ11:AN11 AJ12:AK15 AN12:AN14 AK16:AK32 AL12:AM34 AN15:AO34">
    <cfRule type="cellIs" dxfId="528" priority="48" operator="equal">
      <formula>0</formula>
    </cfRule>
  </conditionalFormatting>
  <conditionalFormatting sqref="X8 AJ16:AJ34 AJ11:AN11 AJ12:AK15 AN12:AN14 AK16:AK32 AL12:AM34 AN15:AO34">
    <cfRule type="cellIs" dxfId="527" priority="47" operator="greaterThan">
      <formula>1179</formula>
    </cfRule>
  </conditionalFormatting>
  <conditionalFormatting sqref="X8 AJ16:AJ34 AJ11:AN11 AJ12:AK15 AN12:AN14 AK16:AK32 AL12:AM34 AN15:AO34">
    <cfRule type="cellIs" dxfId="526" priority="46" operator="greaterThan">
      <formula>99</formula>
    </cfRule>
  </conditionalFormatting>
  <conditionalFormatting sqref="X8 AJ16:AJ34 AJ11:AN11 AJ12:AK15 AN12:AN14 AK16:AK32 AL12:AM34 AN15:AO34">
    <cfRule type="cellIs" dxfId="525" priority="45" operator="greaterThan">
      <formula>0.99</formula>
    </cfRule>
  </conditionalFormatting>
  <conditionalFormatting sqref="AB8">
    <cfRule type="cellIs" dxfId="524" priority="44" operator="equal">
      <formula>0</formula>
    </cfRule>
  </conditionalFormatting>
  <conditionalFormatting sqref="AB8">
    <cfRule type="cellIs" dxfId="523" priority="43" operator="greaterThan">
      <formula>1179</formula>
    </cfRule>
  </conditionalFormatting>
  <conditionalFormatting sqref="AB8">
    <cfRule type="cellIs" dxfId="522" priority="42" operator="greaterThan">
      <formula>99</formula>
    </cfRule>
  </conditionalFormatting>
  <conditionalFormatting sqref="AB8">
    <cfRule type="cellIs" dxfId="521" priority="41" operator="greaterThan">
      <formula>0.99</formula>
    </cfRule>
  </conditionalFormatting>
  <conditionalFormatting sqref="AQ11:AQ34">
    <cfRule type="cellIs" dxfId="520" priority="40" operator="equal">
      <formula>0</formula>
    </cfRule>
  </conditionalFormatting>
  <conditionalFormatting sqref="AQ11:AQ34">
    <cfRule type="cellIs" dxfId="519" priority="39" operator="greaterThan">
      <formula>1179</formula>
    </cfRule>
  </conditionalFormatting>
  <conditionalFormatting sqref="AQ11:AQ34">
    <cfRule type="cellIs" dxfId="518" priority="38" operator="greaterThan">
      <formula>99</formula>
    </cfRule>
  </conditionalFormatting>
  <conditionalFormatting sqref="AQ11:AQ34">
    <cfRule type="cellIs" dxfId="517" priority="37" operator="greaterThan">
      <formula>0.99</formula>
    </cfRule>
  </conditionalFormatting>
  <conditionalFormatting sqref="AI11:AI34">
    <cfRule type="cellIs" dxfId="516" priority="36" operator="greaterThan">
      <formula>$AI$8</formula>
    </cfRule>
  </conditionalFormatting>
  <conditionalFormatting sqref="AH11:AH34">
    <cfRule type="cellIs" dxfId="515" priority="34" operator="greaterThan">
      <formula>$AH$8</formula>
    </cfRule>
    <cfRule type="cellIs" dxfId="514" priority="35" operator="greaterThan">
      <formula>$AH$8</formula>
    </cfRule>
  </conditionalFormatting>
  <conditionalFormatting sqref="X33:Z34 X18:Y32 AB34 X17 AA18:AA34">
    <cfRule type="containsText" dxfId="513" priority="25" operator="containsText" text="N/A">
      <formula>NOT(ISERROR(SEARCH("N/A",X17)))</formula>
    </cfRule>
    <cfRule type="cellIs" dxfId="512" priority="28" operator="equal">
      <formula>0</formula>
    </cfRule>
  </conditionalFormatting>
  <conditionalFormatting sqref="X33:Z34 X18:Y32 AB34 X17 AA18:AA34">
    <cfRule type="cellIs" dxfId="511" priority="27" operator="greaterThanOrEqual">
      <formula>1185</formula>
    </cfRule>
  </conditionalFormatting>
  <conditionalFormatting sqref="X33:Z34 X18:Y32 AB34 X17 AA18:AA34">
    <cfRule type="cellIs" dxfId="510" priority="26" operator="between">
      <formula>0.1</formula>
      <formula>1184</formula>
    </cfRule>
  </conditionalFormatting>
  <conditionalFormatting sqref="AK33:AK34">
    <cfRule type="cellIs" dxfId="509" priority="24" operator="equal">
      <formula>0</formula>
    </cfRule>
  </conditionalFormatting>
  <conditionalFormatting sqref="AK33:AK34">
    <cfRule type="cellIs" dxfId="508" priority="23" operator="greaterThan">
      <formula>1179</formula>
    </cfRule>
  </conditionalFormatting>
  <conditionalFormatting sqref="AK33:AK34">
    <cfRule type="cellIs" dxfId="507" priority="22" operator="greaterThan">
      <formula>99</formula>
    </cfRule>
  </conditionalFormatting>
  <conditionalFormatting sqref="AK33:AK34">
    <cfRule type="cellIs" dxfId="506" priority="21" operator="greaterThan">
      <formula>0.99</formula>
    </cfRule>
  </conditionalFormatting>
  <conditionalFormatting sqref="AO11:AO14">
    <cfRule type="cellIs" dxfId="505" priority="1" operator="greaterThan">
      <formula>0.99</formula>
    </cfRule>
  </conditionalFormatting>
  <conditionalFormatting sqref="AP11:AP34">
    <cfRule type="cellIs" dxfId="504" priority="16" operator="equal">
      <formula>0</formula>
    </cfRule>
  </conditionalFormatting>
  <conditionalFormatting sqref="AP11:AP34">
    <cfRule type="cellIs" dxfId="503" priority="15" operator="greaterThan">
      <formula>1179</formula>
    </cfRule>
  </conditionalFormatting>
  <conditionalFormatting sqref="AP11:AP34">
    <cfRule type="cellIs" dxfId="502" priority="14" operator="greaterThan">
      <formula>99</formula>
    </cfRule>
  </conditionalFormatting>
  <conditionalFormatting sqref="AP11:AP34">
    <cfRule type="cellIs" dxfId="501" priority="13" operator="greaterThan">
      <formula>0.99</formula>
    </cfRule>
  </conditionalFormatting>
  <conditionalFormatting sqref="Y11:AA11 Y12:Y16 AA12:AA16 Z12:Z17 AB11:AB17">
    <cfRule type="containsText" dxfId="500" priority="9" operator="containsText" text="N/A">
      <formula>NOT(ISERROR(SEARCH("N/A",Y11)))</formula>
    </cfRule>
    <cfRule type="cellIs" dxfId="499" priority="12" operator="equal">
      <formula>0</formula>
    </cfRule>
  </conditionalFormatting>
  <conditionalFormatting sqref="Y11:AA11 Y12:Y16 AA12:AA16 Z12:Z17 AB11:AB17">
    <cfRule type="cellIs" dxfId="498" priority="11" operator="greaterThanOrEqual">
      <formula>1185</formula>
    </cfRule>
  </conditionalFormatting>
  <conditionalFormatting sqref="Y11:AA11 Y12:Y16 AA12:AA16 Z12:Z17 AB11:AB17">
    <cfRule type="cellIs" dxfId="497" priority="10" operator="between">
      <formula>0.1</formula>
      <formula>1184</formula>
    </cfRule>
  </conditionalFormatting>
  <conditionalFormatting sqref="Y17 AA17">
    <cfRule type="containsText" dxfId="496" priority="5" operator="containsText" text="N/A">
      <formula>NOT(ISERROR(SEARCH("N/A",Y17)))</formula>
    </cfRule>
    <cfRule type="cellIs" dxfId="495" priority="8" operator="equal">
      <formula>0</formula>
    </cfRule>
  </conditionalFormatting>
  <conditionalFormatting sqref="Y17 AA17">
    <cfRule type="cellIs" dxfId="494" priority="7" operator="greaterThanOrEqual">
      <formula>1185</formula>
    </cfRule>
  </conditionalFormatting>
  <conditionalFormatting sqref="Y17 AA17">
    <cfRule type="cellIs" dxfId="493" priority="6" operator="between">
      <formula>0.1</formula>
      <formula>1184</formula>
    </cfRule>
  </conditionalFormatting>
  <conditionalFormatting sqref="AO11:AO14">
    <cfRule type="cellIs" dxfId="492" priority="4" operator="equal">
      <formula>0</formula>
    </cfRule>
  </conditionalFormatting>
  <conditionalFormatting sqref="AO11:AO14">
    <cfRule type="cellIs" dxfId="491" priority="3" operator="greaterThan">
      <formula>1179</formula>
    </cfRule>
  </conditionalFormatting>
  <conditionalFormatting sqref="AO11:AO14">
    <cfRule type="cellIs" dxfId="490" priority="2" operator="greaterThan">
      <formula>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32"/>
  <sheetViews>
    <sheetView showGridLines="0" topLeftCell="A43" zoomScaleNormal="100" workbookViewId="0">
      <selection activeCell="B49" sqref="B49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07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02" t="s">
        <v>10</v>
      </c>
      <c r="I7" s="203" t="s">
        <v>11</v>
      </c>
      <c r="J7" s="203" t="s">
        <v>12</v>
      </c>
      <c r="K7" s="203" t="s">
        <v>13</v>
      </c>
      <c r="L7" s="11"/>
      <c r="M7" s="11"/>
      <c r="N7" s="11"/>
      <c r="O7" s="202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03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03" t="s">
        <v>22</v>
      </c>
      <c r="AG7" s="203" t="s">
        <v>23</v>
      </c>
      <c r="AH7" s="203" t="s">
        <v>24</v>
      </c>
      <c r="AI7" s="203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03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42081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25680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03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04" t="s">
        <v>51</v>
      </c>
      <c r="V9" s="204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06" t="s">
        <v>55</v>
      </c>
      <c r="AG9" s="206" t="s">
        <v>56</v>
      </c>
      <c r="AH9" s="251" t="s">
        <v>57</v>
      </c>
      <c r="AI9" s="266" t="s">
        <v>58</v>
      </c>
      <c r="AJ9" s="204" t="s">
        <v>59</v>
      </c>
      <c r="AK9" s="204" t="s">
        <v>60</v>
      </c>
      <c r="AL9" s="204" t="s">
        <v>61</v>
      </c>
      <c r="AM9" s="204" t="s">
        <v>62</v>
      </c>
      <c r="AN9" s="204" t="s">
        <v>63</v>
      </c>
      <c r="AO9" s="204" t="s">
        <v>64</v>
      </c>
      <c r="AP9" s="204" t="s">
        <v>65</v>
      </c>
      <c r="AQ9" s="268" t="s">
        <v>66</v>
      </c>
      <c r="AR9" s="204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04" t="s">
        <v>72</v>
      </c>
      <c r="C10" s="204" t="s">
        <v>73</v>
      </c>
      <c r="D10" s="204" t="s">
        <v>74</v>
      </c>
      <c r="E10" s="204" t="s">
        <v>75</v>
      </c>
      <c r="F10" s="204" t="s">
        <v>74</v>
      </c>
      <c r="G10" s="204" t="s">
        <v>75</v>
      </c>
      <c r="H10" s="277"/>
      <c r="I10" s="204" t="s">
        <v>75</v>
      </c>
      <c r="J10" s="204" t="s">
        <v>75</v>
      </c>
      <c r="K10" s="204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17'!Q34</f>
        <v>29352224</v>
      </c>
      <c r="R10" s="259"/>
      <c r="S10" s="260"/>
      <c r="T10" s="261"/>
      <c r="U10" s="204" t="s">
        <v>75</v>
      </c>
      <c r="V10" s="204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17'!AG34</f>
        <v>35530396</v>
      </c>
      <c r="AH10" s="251"/>
      <c r="AI10" s="267"/>
      <c r="AJ10" s="204" t="s">
        <v>84</v>
      </c>
      <c r="AK10" s="204" t="s">
        <v>84</v>
      </c>
      <c r="AL10" s="204" t="s">
        <v>84</v>
      </c>
      <c r="AM10" s="204" t="s">
        <v>84</v>
      </c>
      <c r="AN10" s="204" t="s">
        <v>84</v>
      </c>
      <c r="AO10" s="204" t="s">
        <v>84</v>
      </c>
      <c r="AP10" s="145">
        <f>'MAR 17'!AP34</f>
        <v>7936709</v>
      </c>
      <c r="AQ10" s="269"/>
      <c r="AR10" s="205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9</v>
      </c>
      <c r="E11" s="40">
        <f>D11/1.42</f>
        <v>6.3380281690140849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115</v>
      </c>
      <c r="P11" s="119">
        <v>94</v>
      </c>
      <c r="Q11" s="119">
        <v>29356158</v>
      </c>
      <c r="R11" s="45">
        <f>Q11-Q10</f>
        <v>3934</v>
      </c>
      <c r="S11" s="46">
        <f>R11*24/1000</f>
        <v>94.415999999999997</v>
      </c>
      <c r="T11" s="46">
        <f>R11/1000</f>
        <v>3.9340000000000002</v>
      </c>
      <c r="U11" s="120">
        <v>5.5</v>
      </c>
      <c r="V11" s="120">
        <f>U11</f>
        <v>5.5</v>
      </c>
      <c r="W11" s="121" t="s">
        <v>127</v>
      </c>
      <c r="X11" s="123">
        <v>0</v>
      </c>
      <c r="Y11" s="123">
        <v>0</v>
      </c>
      <c r="Z11" s="123">
        <v>1052</v>
      </c>
      <c r="AA11" s="123">
        <v>0</v>
      </c>
      <c r="AB11" s="123">
        <v>1088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35531054</v>
      </c>
      <c r="AH11" s="48">
        <f>IF(ISBLANK(AG11),"-",AG11-AG10)</f>
        <v>658</v>
      </c>
      <c r="AI11" s="49">
        <f>AH11/T11</f>
        <v>167.25978647686833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7937998</v>
      </c>
      <c r="AQ11" s="123">
        <f>AP11-AP10</f>
        <v>1289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11</v>
      </c>
      <c r="E12" s="40">
        <f t="shared" ref="E12:E34" si="0">D12/1.42</f>
        <v>7.746478873239437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114</v>
      </c>
      <c r="P12" s="119">
        <v>92</v>
      </c>
      <c r="Q12" s="119">
        <v>29360045</v>
      </c>
      <c r="R12" s="45">
        <f t="shared" ref="R12:R34" si="3">Q12-Q11</f>
        <v>3887</v>
      </c>
      <c r="S12" s="46">
        <f t="shared" ref="S12:S34" si="4">R12*24/1000</f>
        <v>93.287999999999997</v>
      </c>
      <c r="T12" s="46">
        <f t="shared" ref="T12:T34" si="5">R12/1000</f>
        <v>3.887</v>
      </c>
      <c r="U12" s="120">
        <v>6.6</v>
      </c>
      <c r="V12" s="120">
        <f t="shared" ref="V12:V34" si="6">U12</f>
        <v>6.6</v>
      </c>
      <c r="W12" s="121" t="s">
        <v>127</v>
      </c>
      <c r="X12" s="123">
        <v>0</v>
      </c>
      <c r="Y12" s="123">
        <v>0</v>
      </c>
      <c r="Z12" s="123">
        <v>1010</v>
      </c>
      <c r="AA12" s="123">
        <v>0</v>
      </c>
      <c r="AB12" s="123">
        <v>1058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35531675</v>
      </c>
      <c r="AH12" s="48">
        <f>IF(ISBLANK(AG12),"-",AG12-AG11)</f>
        <v>621</v>
      </c>
      <c r="AI12" s="49">
        <f t="shared" ref="AI12:AI34" si="7">AH12/T12</f>
        <v>159.76331360946745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7939396</v>
      </c>
      <c r="AQ12" s="123">
        <f>AP12-AP11</f>
        <v>1398</v>
      </c>
      <c r="AR12" s="52">
        <v>0.98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15</v>
      </c>
      <c r="E13" s="40">
        <f t="shared" si="0"/>
        <v>10.563380281690142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113</v>
      </c>
      <c r="P13" s="119">
        <v>90</v>
      </c>
      <c r="Q13" s="119">
        <v>29363749</v>
      </c>
      <c r="R13" s="45">
        <f t="shared" si="3"/>
        <v>3704</v>
      </c>
      <c r="S13" s="46">
        <f t="shared" si="4"/>
        <v>88.896000000000001</v>
      </c>
      <c r="T13" s="46">
        <f t="shared" si="5"/>
        <v>3.7040000000000002</v>
      </c>
      <c r="U13" s="120">
        <v>7.8</v>
      </c>
      <c r="V13" s="120">
        <f t="shared" si="6"/>
        <v>7.8</v>
      </c>
      <c r="W13" s="121" t="s">
        <v>127</v>
      </c>
      <c r="X13" s="123">
        <v>0</v>
      </c>
      <c r="Y13" s="123">
        <v>0</v>
      </c>
      <c r="Z13" s="123">
        <v>958</v>
      </c>
      <c r="AA13" s="123">
        <v>0</v>
      </c>
      <c r="AB13" s="123">
        <v>1058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35532280</v>
      </c>
      <c r="AH13" s="48">
        <f>IF(ISBLANK(AG13),"-",AG13-AG12)</f>
        <v>605</v>
      </c>
      <c r="AI13" s="49">
        <f t="shared" si="7"/>
        <v>163.33693304535637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7940831</v>
      </c>
      <c r="AQ13" s="123">
        <f>AP13-AP12</f>
        <v>1435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17</v>
      </c>
      <c r="E14" s="40">
        <f t="shared" si="0"/>
        <v>11.971830985915494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112</v>
      </c>
      <c r="P14" s="119">
        <v>87</v>
      </c>
      <c r="Q14" s="119">
        <v>29367361</v>
      </c>
      <c r="R14" s="45">
        <f t="shared" si="3"/>
        <v>3612</v>
      </c>
      <c r="S14" s="46">
        <f t="shared" si="4"/>
        <v>86.688000000000002</v>
      </c>
      <c r="T14" s="46">
        <f t="shared" si="5"/>
        <v>3.6120000000000001</v>
      </c>
      <c r="U14" s="120">
        <v>9.1999999999999993</v>
      </c>
      <c r="V14" s="120">
        <f t="shared" si="6"/>
        <v>9.1999999999999993</v>
      </c>
      <c r="W14" s="121" t="s">
        <v>127</v>
      </c>
      <c r="X14" s="123">
        <v>0</v>
      </c>
      <c r="Y14" s="123">
        <v>0</v>
      </c>
      <c r="Z14" s="123">
        <v>930</v>
      </c>
      <c r="AA14" s="123">
        <v>0</v>
      </c>
      <c r="AB14" s="123">
        <v>1058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35532860</v>
      </c>
      <c r="AH14" s="48">
        <f t="shared" ref="AH14:AH34" si="8">IF(ISBLANK(AG14),"-",AG14-AG13)</f>
        <v>580</v>
      </c>
      <c r="AI14" s="49">
        <f t="shared" si="7"/>
        <v>160.57585825027684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7942159</v>
      </c>
      <c r="AQ14" s="123">
        <f>AP14-AP13</f>
        <v>1328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21</v>
      </c>
      <c r="E15" s="40">
        <f t="shared" si="0"/>
        <v>14.788732394366198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100</v>
      </c>
      <c r="P15" s="119">
        <v>98</v>
      </c>
      <c r="Q15" s="119">
        <v>29371231</v>
      </c>
      <c r="R15" s="45">
        <f t="shared" si="3"/>
        <v>3870</v>
      </c>
      <c r="S15" s="46">
        <f t="shared" si="4"/>
        <v>92.88</v>
      </c>
      <c r="T15" s="46">
        <f t="shared" si="5"/>
        <v>3.87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999</v>
      </c>
      <c r="AA15" s="123">
        <v>0</v>
      </c>
      <c r="AB15" s="123">
        <v>1008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35533404</v>
      </c>
      <c r="AH15" s="48">
        <f t="shared" si="8"/>
        <v>544</v>
      </c>
      <c r="AI15" s="49">
        <f t="shared" si="7"/>
        <v>140.56847545219637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0.4</v>
      </c>
      <c r="AP15" s="123">
        <v>7942378</v>
      </c>
      <c r="AQ15" s="123">
        <f>AP15-AP14</f>
        <v>219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16</v>
      </c>
      <c r="E16" s="40">
        <f t="shared" si="0"/>
        <v>11.267605633802818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123</v>
      </c>
      <c r="P16" s="119">
        <v>121</v>
      </c>
      <c r="Q16" s="119">
        <v>29375951</v>
      </c>
      <c r="R16" s="45">
        <f t="shared" si="3"/>
        <v>4720</v>
      </c>
      <c r="S16" s="46">
        <f t="shared" si="4"/>
        <v>113.28</v>
      </c>
      <c r="T16" s="46">
        <f t="shared" si="5"/>
        <v>4.72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1153</v>
      </c>
      <c r="AA16" s="123">
        <v>0</v>
      </c>
      <c r="AB16" s="123">
        <v>1008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35534100</v>
      </c>
      <c r="AH16" s="48">
        <f t="shared" si="8"/>
        <v>696</v>
      </c>
      <c r="AI16" s="49">
        <f t="shared" si="7"/>
        <v>147.45762711864407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7942378</v>
      </c>
      <c r="AQ16" s="123">
        <f t="shared" ref="AQ16:AQ34" si="10">AP16-AP15</f>
        <v>0</v>
      </c>
      <c r="AR16" s="52">
        <v>1.23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137</v>
      </c>
      <c r="P17" s="119">
        <v>152</v>
      </c>
      <c r="Q17" s="119">
        <v>29381962</v>
      </c>
      <c r="R17" s="45">
        <f t="shared" si="3"/>
        <v>6011</v>
      </c>
      <c r="S17" s="46">
        <f t="shared" si="4"/>
        <v>144.26400000000001</v>
      </c>
      <c r="T17" s="46">
        <f t="shared" si="5"/>
        <v>6.0110000000000001</v>
      </c>
      <c r="U17" s="120">
        <v>9.4</v>
      </c>
      <c r="V17" s="120">
        <f t="shared" si="6"/>
        <v>9.4</v>
      </c>
      <c r="W17" s="121" t="s">
        <v>135</v>
      </c>
      <c r="X17" s="123">
        <v>0</v>
      </c>
      <c r="Y17" s="123">
        <v>1066</v>
      </c>
      <c r="Z17" s="123">
        <v>1194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35535376</v>
      </c>
      <c r="AH17" s="48">
        <f t="shared" si="8"/>
        <v>1276</v>
      </c>
      <c r="AI17" s="49">
        <f t="shared" si="7"/>
        <v>212.27749126601231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7942378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154</v>
      </c>
      <c r="Q18" s="119">
        <v>29388050</v>
      </c>
      <c r="R18" s="45">
        <f t="shared" si="3"/>
        <v>6088</v>
      </c>
      <c r="S18" s="46">
        <f t="shared" si="4"/>
        <v>146.11199999999999</v>
      </c>
      <c r="T18" s="46">
        <f t="shared" si="5"/>
        <v>6.0880000000000001</v>
      </c>
      <c r="U18" s="120">
        <v>8.9</v>
      </c>
      <c r="V18" s="120">
        <f t="shared" si="6"/>
        <v>8.9</v>
      </c>
      <c r="W18" s="121" t="s">
        <v>135</v>
      </c>
      <c r="X18" s="123">
        <v>0</v>
      </c>
      <c r="Y18" s="123">
        <v>1061</v>
      </c>
      <c r="Z18" s="123">
        <v>1196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35536732</v>
      </c>
      <c r="AH18" s="48">
        <f t="shared" si="8"/>
        <v>1356</v>
      </c>
      <c r="AI18" s="49">
        <f t="shared" si="7"/>
        <v>222.73324572930355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7942378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7</v>
      </c>
      <c r="E19" s="40">
        <f t="shared" si="0"/>
        <v>4.9295774647887329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134</v>
      </c>
      <c r="P19" s="119">
        <v>149</v>
      </c>
      <c r="Q19" s="119">
        <v>29394603</v>
      </c>
      <c r="R19" s="45">
        <f t="shared" si="3"/>
        <v>6553</v>
      </c>
      <c r="S19" s="46">
        <f t="shared" si="4"/>
        <v>157.27199999999999</v>
      </c>
      <c r="T19" s="46">
        <f t="shared" si="5"/>
        <v>6.5529999999999999</v>
      </c>
      <c r="U19" s="120">
        <v>8</v>
      </c>
      <c r="V19" s="120">
        <f t="shared" si="6"/>
        <v>8</v>
      </c>
      <c r="W19" s="121" t="s">
        <v>135</v>
      </c>
      <c r="X19" s="123">
        <v>0</v>
      </c>
      <c r="Y19" s="123">
        <v>1129</v>
      </c>
      <c r="Z19" s="123">
        <v>1195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35538196</v>
      </c>
      <c r="AH19" s="48">
        <f t="shared" si="8"/>
        <v>1464</v>
      </c>
      <c r="AI19" s="49">
        <f t="shared" si="7"/>
        <v>223.40912559133221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7942378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136</v>
      </c>
      <c r="P20" s="119">
        <v>148</v>
      </c>
      <c r="Q20" s="119">
        <v>29400435</v>
      </c>
      <c r="R20" s="45">
        <f t="shared" si="3"/>
        <v>5832</v>
      </c>
      <c r="S20" s="46">
        <f t="shared" si="4"/>
        <v>139.96799999999999</v>
      </c>
      <c r="T20" s="46">
        <f t="shared" si="5"/>
        <v>5.8319999999999999</v>
      </c>
      <c r="U20" s="120">
        <v>7.5</v>
      </c>
      <c r="V20" s="120">
        <f t="shared" si="6"/>
        <v>7.5</v>
      </c>
      <c r="W20" s="121" t="s">
        <v>135</v>
      </c>
      <c r="X20" s="123">
        <v>0</v>
      </c>
      <c r="Y20" s="123">
        <v>1062</v>
      </c>
      <c r="Z20" s="123">
        <v>1196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35539492</v>
      </c>
      <c r="AH20" s="48">
        <f>IF(ISBLANK(AG20),"-",AG20-AG19)</f>
        <v>1296</v>
      </c>
      <c r="AI20" s="49">
        <f t="shared" si="7"/>
        <v>222.22222222222223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7942378</v>
      </c>
      <c r="AQ20" s="123">
        <f t="shared" si="10"/>
        <v>0</v>
      </c>
      <c r="AR20" s="52">
        <v>1.1399999999999999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138</v>
      </c>
      <c r="P21" s="119">
        <v>145</v>
      </c>
      <c r="Q21" s="119">
        <v>29406584</v>
      </c>
      <c r="R21" s="45">
        <f>Q21-Q20</f>
        <v>6149</v>
      </c>
      <c r="S21" s="46">
        <f t="shared" si="4"/>
        <v>147.57599999999999</v>
      </c>
      <c r="T21" s="46">
        <f t="shared" si="5"/>
        <v>6.149</v>
      </c>
      <c r="U21" s="120">
        <v>6.9</v>
      </c>
      <c r="V21" s="120">
        <f t="shared" si="6"/>
        <v>6.9</v>
      </c>
      <c r="W21" s="121" t="s">
        <v>135</v>
      </c>
      <c r="X21" s="123">
        <v>0</v>
      </c>
      <c r="Y21" s="123">
        <v>1049</v>
      </c>
      <c r="Z21" s="123">
        <v>1196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35540852</v>
      </c>
      <c r="AH21" s="48">
        <f t="shared" si="8"/>
        <v>1360</v>
      </c>
      <c r="AI21" s="49">
        <f t="shared" si="7"/>
        <v>221.17417466254676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7942378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134</v>
      </c>
      <c r="P22" s="119">
        <v>148</v>
      </c>
      <c r="Q22" s="119">
        <v>29412634</v>
      </c>
      <c r="R22" s="45">
        <f t="shared" si="3"/>
        <v>6050</v>
      </c>
      <c r="S22" s="46">
        <f t="shared" si="4"/>
        <v>145.19999999999999</v>
      </c>
      <c r="T22" s="46">
        <f t="shared" si="5"/>
        <v>6.05</v>
      </c>
      <c r="U22" s="120">
        <v>6.3</v>
      </c>
      <c r="V22" s="120">
        <f t="shared" si="6"/>
        <v>6.3</v>
      </c>
      <c r="W22" s="121" t="s">
        <v>135</v>
      </c>
      <c r="X22" s="123">
        <v>0</v>
      </c>
      <c r="Y22" s="123">
        <v>1077</v>
      </c>
      <c r="Z22" s="123">
        <v>1196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35542228</v>
      </c>
      <c r="AH22" s="48">
        <f t="shared" si="8"/>
        <v>1376</v>
      </c>
      <c r="AI22" s="49">
        <f t="shared" si="7"/>
        <v>227.43801652892563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7942378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137</v>
      </c>
      <c r="P23" s="119">
        <v>139</v>
      </c>
      <c r="Q23" s="119">
        <v>29418667</v>
      </c>
      <c r="R23" s="45">
        <f t="shared" si="3"/>
        <v>6033</v>
      </c>
      <c r="S23" s="46">
        <f t="shared" si="4"/>
        <v>144.792</v>
      </c>
      <c r="T23" s="46">
        <f t="shared" si="5"/>
        <v>6.0330000000000004</v>
      </c>
      <c r="U23" s="120">
        <v>6.1</v>
      </c>
      <c r="V23" s="120">
        <f t="shared" si="6"/>
        <v>6.1</v>
      </c>
      <c r="W23" s="121" t="s">
        <v>135</v>
      </c>
      <c r="X23" s="123">
        <v>0</v>
      </c>
      <c r="Y23" s="123">
        <v>1006</v>
      </c>
      <c r="Z23" s="123">
        <v>1195</v>
      </c>
      <c r="AA23" s="123">
        <v>1185</v>
      </c>
      <c r="AB23" s="123">
        <v>1199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35543612</v>
      </c>
      <c r="AH23" s="48">
        <f t="shared" si="8"/>
        <v>1384</v>
      </c>
      <c r="AI23" s="49">
        <f t="shared" si="7"/>
        <v>229.40493949941984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7942378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8</v>
      </c>
      <c r="E24" s="40">
        <f t="shared" si="0"/>
        <v>5.6338028169014089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136</v>
      </c>
      <c r="P24" s="119">
        <v>137</v>
      </c>
      <c r="Q24" s="119">
        <v>29424377</v>
      </c>
      <c r="R24" s="45">
        <f t="shared" si="3"/>
        <v>5710</v>
      </c>
      <c r="S24" s="46">
        <f t="shared" si="4"/>
        <v>137.04</v>
      </c>
      <c r="T24" s="46">
        <f t="shared" si="5"/>
        <v>5.71</v>
      </c>
      <c r="U24" s="120">
        <v>5.9</v>
      </c>
      <c r="V24" s="120">
        <f t="shared" si="6"/>
        <v>5.9</v>
      </c>
      <c r="W24" s="121" t="s">
        <v>135</v>
      </c>
      <c r="X24" s="123">
        <v>0</v>
      </c>
      <c r="Y24" s="123">
        <v>960</v>
      </c>
      <c r="Z24" s="123">
        <v>1175</v>
      </c>
      <c r="AA24" s="123">
        <v>1185</v>
      </c>
      <c r="AB24" s="123">
        <v>1179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35544912</v>
      </c>
      <c r="AH24" s="48">
        <f t="shared" si="8"/>
        <v>1300</v>
      </c>
      <c r="AI24" s="49">
        <f t="shared" si="7"/>
        <v>227.67075306479859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7942378</v>
      </c>
      <c r="AQ24" s="123">
        <f t="shared" si="10"/>
        <v>0</v>
      </c>
      <c r="AR24" s="52">
        <v>1.02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7</v>
      </c>
      <c r="E25" s="40">
        <f t="shared" si="0"/>
        <v>4.9295774647887329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136</v>
      </c>
      <c r="P25" s="119">
        <v>138</v>
      </c>
      <c r="Q25" s="119">
        <v>29430060</v>
      </c>
      <c r="R25" s="45">
        <f t="shared" si="3"/>
        <v>5683</v>
      </c>
      <c r="S25" s="46">
        <f t="shared" si="4"/>
        <v>136.392</v>
      </c>
      <c r="T25" s="46">
        <f t="shared" si="5"/>
        <v>5.6829999999999998</v>
      </c>
      <c r="U25" s="120">
        <v>5.8</v>
      </c>
      <c r="V25" s="120">
        <f t="shared" si="6"/>
        <v>5.8</v>
      </c>
      <c r="W25" s="121" t="s">
        <v>135</v>
      </c>
      <c r="X25" s="123">
        <v>0</v>
      </c>
      <c r="Y25" s="123">
        <v>1005</v>
      </c>
      <c r="Z25" s="123">
        <v>1175</v>
      </c>
      <c r="AA25" s="123">
        <v>1185</v>
      </c>
      <c r="AB25" s="123">
        <v>1179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35546196</v>
      </c>
      <c r="AH25" s="48">
        <f t="shared" si="8"/>
        <v>1284</v>
      </c>
      <c r="AI25" s="49">
        <f t="shared" si="7"/>
        <v>225.9370051029386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7942378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8</v>
      </c>
      <c r="E26" s="40">
        <f t="shared" si="0"/>
        <v>5.6338028169014089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133</v>
      </c>
      <c r="P26" s="119">
        <v>139</v>
      </c>
      <c r="Q26" s="119">
        <v>29435566</v>
      </c>
      <c r="R26" s="45">
        <f t="shared" si="3"/>
        <v>5506</v>
      </c>
      <c r="S26" s="46">
        <f t="shared" si="4"/>
        <v>132.14400000000001</v>
      </c>
      <c r="T26" s="46">
        <f t="shared" si="5"/>
        <v>5.5060000000000002</v>
      </c>
      <c r="U26" s="120">
        <v>5.7</v>
      </c>
      <c r="V26" s="120">
        <f t="shared" si="6"/>
        <v>5.7</v>
      </c>
      <c r="W26" s="121" t="s">
        <v>135</v>
      </c>
      <c r="X26" s="123">
        <v>0</v>
      </c>
      <c r="Y26" s="123">
        <v>995</v>
      </c>
      <c r="Z26" s="123">
        <v>1175</v>
      </c>
      <c r="AA26" s="123">
        <v>1185</v>
      </c>
      <c r="AB26" s="123">
        <v>1179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35547444</v>
      </c>
      <c r="AH26" s="48">
        <f t="shared" si="8"/>
        <v>1248</v>
      </c>
      <c r="AI26" s="49">
        <f t="shared" si="7"/>
        <v>226.66182346531056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7942378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132</v>
      </c>
      <c r="P27" s="119">
        <v>140</v>
      </c>
      <c r="Q27" s="119">
        <v>29441358</v>
      </c>
      <c r="R27" s="45">
        <f t="shared" si="3"/>
        <v>5792</v>
      </c>
      <c r="S27" s="46">
        <f t="shared" si="4"/>
        <v>139.00800000000001</v>
      </c>
      <c r="T27" s="46">
        <f t="shared" si="5"/>
        <v>5.7919999999999998</v>
      </c>
      <c r="U27" s="120">
        <v>5.3</v>
      </c>
      <c r="V27" s="120">
        <f t="shared" si="6"/>
        <v>5.3</v>
      </c>
      <c r="W27" s="121" t="s">
        <v>135</v>
      </c>
      <c r="X27" s="123">
        <v>0</v>
      </c>
      <c r="Y27" s="123">
        <v>1040</v>
      </c>
      <c r="Z27" s="123">
        <v>1195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35548776</v>
      </c>
      <c r="AH27" s="48">
        <f t="shared" si="8"/>
        <v>1332</v>
      </c>
      <c r="AI27" s="49">
        <f t="shared" si="7"/>
        <v>229.97237569060775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7942378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136</v>
      </c>
      <c r="P28" s="119">
        <v>139</v>
      </c>
      <c r="Q28" s="119">
        <v>29447250</v>
      </c>
      <c r="R28" s="45">
        <f t="shared" si="3"/>
        <v>5892</v>
      </c>
      <c r="S28" s="46">
        <f t="shared" si="4"/>
        <v>141.40799999999999</v>
      </c>
      <c r="T28" s="46">
        <f t="shared" si="5"/>
        <v>5.8920000000000003</v>
      </c>
      <c r="U28" s="120">
        <v>5.2</v>
      </c>
      <c r="V28" s="120">
        <f t="shared" si="6"/>
        <v>5.2</v>
      </c>
      <c r="W28" s="121" t="s">
        <v>135</v>
      </c>
      <c r="X28" s="123">
        <v>0</v>
      </c>
      <c r="Y28" s="123">
        <v>982</v>
      </c>
      <c r="Z28" s="123">
        <v>1175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35550132</v>
      </c>
      <c r="AH28" s="48">
        <f t="shared" si="8"/>
        <v>1356</v>
      </c>
      <c r="AI28" s="49">
        <f t="shared" si="7"/>
        <v>230.14256619144601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7942378</v>
      </c>
      <c r="AQ28" s="123">
        <f t="shared" si="10"/>
        <v>0</v>
      </c>
      <c r="AR28" s="52">
        <v>0.98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134</v>
      </c>
      <c r="P29" s="119">
        <v>137</v>
      </c>
      <c r="Q29" s="119">
        <v>29452732</v>
      </c>
      <c r="R29" s="45">
        <f t="shared" si="3"/>
        <v>5482</v>
      </c>
      <c r="S29" s="46">
        <f t="shared" si="4"/>
        <v>131.56800000000001</v>
      </c>
      <c r="T29" s="46">
        <f t="shared" si="5"/>
        <v>5.4820000000000002</v>
      </c>
      <c r="U29" s="120">
        <v>5.0999999999999996</v>
      </c>
      <c r="V29" s="120">
        <f t="shared" si="6"/>
        <v>5.0999999999999996</v>
      </c>
      <c r="W29" s="121" t="s">
        <v>135</v>
      </c>
      <c r="X29" s="123">
        <v>0</v>
      </c>
      <c r="Y29" s="123">
        <v>975</v>
      </c>
      <c r="Z29" s="123">
        <v>1175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35551384</v>
      </c>
      <c r="AH29" s="48">
        <f t="shared" si="8"/>
        <v>1252</v>
      </c>
      <c r="AI29" s="49">
        <f t="shared" si="7"/>
        <v>228.38380153228746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7942378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135</v>
      </c>
      <c r="P30" s="119">
        <v>135</v>
      </c>
      <c r="Q30" s="119">
        <v>29458263</v>
      </c>
      <c r="R30" s="45">
        <f t="shared" si="3"/>
        <v>5531</v>
      </c>
      <c r="S30" s="46">
        <f t="shared" si="4"/>
        <v>132.744</v>
      </c>
      <c r="T30" s="46">
        <f t="shared" si="5"/>
        <v>5.5309999999999997</v>
      </c>
      <c r="U30" s="120">
        <v>4.5</v>
      </c>
      <c r="V30" s="120">
        <f t="shared" si="6"/>
        <v>4.5</v>
      </c>
      <c r="W30" s="121" t="s">
        <v>136</v>
      </c>
      <c r="X30" s="123">
        <v>0</v>
      </c>
      <c r="Y30" s="123">
        <v>1095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35552656</v>
      </c>
      <c r="AH30" s="48">
        <f t="shared" si="8"/>
        <v>1272</v>
      </c>
      <c r="AI30" s="49">
        <f t="shared" si="7"/>
        <v>229.97649611281867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7942378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13</v>
      </c>
      <c r="E31" s="40">
        <f t="shared" si="0"/>
        <v>9.1549295774647899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102</v>
      </c>
      <c r="P31" s="119">
        <v>125</v>
      </c>
      <c r="Q31" s="119">
        <v>29463633</v>
      </c>
      <c r="R31" s="45">
        <f t="shared" si="3"/>
        <v>5370</v>
      </c>
      <c r="S31" s="46">
        <f t="shared" si="4"/>
        <v>128.88</v>
      </c>
      <c r="T31" s="46">
        <f t="shared" si="5"/>
        <v>5.37</v>
      </c>
      <c r="U31" s="120">
        <v>4</v>
      </c>
      <c r="V31" s="120">
        <f t="shared" si="6"/>
        <v>4</v>
      </c>
      <c r="W31" s="121" t="s">
        <v>136</v>
      </c>
      <c r="X31" s="123">
        <v>0</v>
      </c>
      <c r="Y31" s="123">
        <v>1123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35553720</v>
      </c>
      <c r="AH31" s="48">
        <f t="shared" si="8"/>
        <v>1064</v>
      </c>
      <c r="AI31" s="49">
        <f t="shared" si="7"/>
        <v>198.13780260707634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7942378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111</v>
      </c>
      <c r="P32" s="119">
        <v>120</v>
      </c>
      <c r="Q32" s="119">
        <v>29468603</v>
      </c>
      <c r="R32" s="45">
        <f t="shared" si="3"/>
        <v>4970</v>
      </c>
      <c r="S32" s="46">
        <f t="shared" si="4"/>
        <v>119.28</v>
      </c>
      <c r="T32" s="46">
        <f t="shared" si="5"/>
        <v>4.97</v>
      </c>
      <c r="U32" s="120">
        <v>3.3</v>
      </c>
      <c r="V32" s="120">
        <f t="shared" si="6"/>
        <v>3.3</v>
      </c>
      <c r="W32" s="121" t="s">
        <v>136</v>
      </c>
      <c r="X32" s="123">
        <v>0</v>
      </c>
      <c r="Y32" s="123">
        <v>1030</v>
      </c>
      <c r="Z32" s="123">
        <v>1155</v>
      </c>
      <c r="AA32" s="123">
        <v>0</v>
      </c>
      <c r="AB32" s="123">
        <v>1181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35554692</v>
      </c>
      <c r="AH32" s="48">
        <f t="shared" si="8"/>
        <v>972</v>
      </c>
      <c r="AI32" s="49">
        <f t="shared" si="7"/>
        <v>195.57344064386319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7942378</v>
      </c>
      <c r="AQ32" s="123">
        <f t="shared" si="10"/>
        <v>0</v>
      </c>
      <c r="AR32" s="52">
        <v>0.99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11</v>
      </c>
      <c r="E33" s="40">
        <f t="shared" si="0"/>
        <v>7.746478873239437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115</v>
      </c>
      <c r="P33" s="119">
        <v>98</v>
      </c>
      <c r="Q33" s="119">
        <v>29472877</v>
      </c>
      <c r="R33" s="45">
        <f t="shared" si="3"/>
        <v>4274</v>
      </c>
      <c r="S33" s="46">
        <f t="shared" si="4"/>
        <v>102.57599999999999</v>
      </c>
      <c r="T33" s="46">
        <f t="shared" si="5"/>
        <v>4.274</v>
      </c>
      <c r="U33" s="120">
        <v>3.7</v>
      </c>
      <c r="V33" s="120">
        <f t="shared" si="6"/>
        <v>3.7</v>
      </c>
      <c r="W33" s="121" t="s">
        <v>127</v>
      </c>
      <c r="X33" s="123">
        <v>0</v>
      </c>
      <c r="Y33" s="123">
        <v>0</v>
      </c>
      <c r="Z33" s="123">
        <v>1058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35555428</v>
      </c>
      <c r="AH33" s="48">
        <f t="shared" si="8"/>
        <v>736</v>
      </c>
      <c r="AI33" s="49">
        <f t="shared" si="7"/>
        <v>172.20402433317736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7942860</v>
      </c>
      <c r="AQ33" s="123">
        <f t="shared" si="10"/>
        <v>482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15</v>
      </c>
      <c r="E34" s="40">
        <f t="shared" si="0"/>
        <v>10.563380281690142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108</v>
      </c>
      <c r="P34" s="119">
        <v>92</v>
      </c>
      <c r="Q34" s="119">
        <v>29476872</v>
      </c>
      <c r="R34" s="45">
        <f t="shared" si="3"/>
        <v>3995</v>
      </c>
      <c r="S34" s="46">
        <f t="shared" si="4"/>
        <v>95.88</v>
      </c>
      <c r="T34" s="46">
        <f t="shared" si="5"/>
        <v>3.9950000000000001</v>
      </c>
      <c r="U34" s="120">
        <v>4.5</v>
      </c>
      <c r="V34" s="120">
        <f t="shared" si="6"/>
        <v>4.5</v>
      </c>
      <c r="W34" s="121" t="s">
        <v>127</v>
      </c>
      <c r="X34" s="123">
        <v>0</v>
      </c>
      <c r="Y34" s="123">
        <v>0</v>
      </c>
      <c r="Z34" s="123">
        <v>1032</v>
      </c>
      <c r="AA34" s="123">
        <v>0</v>
      </c>
      <c r="AB34" s="123">
        <v>1028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35556076</v>
      </c>
      <c r="AH34" s="48">
        <f t="shared" si="8"/>
        <v>648</v>
      </c>
      <c r="AI34" s="49">
        <f t="shared" si="7"/>
        <v>162.20275344180226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7943471</v>
      </c>
      <c r="AQ34" s="123">
        <f t="shared" si="10"/>
        <v>611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125.70833333333333</v>
      </c>
      <c r="Q35" s="63">
        <f>Q34-Q10</f>
        <v>124648</v>
      </c>
      <c r="R35" s="64">
        <f>SUM(R11:R34)</f>
        <v>124648</v>
      </c>
      <c r="S35" s="124">
        <f>AVERAGE(S11:S34)</f>
        <v>124.64800000000002</v>
      </c>
      <c r="T35" s="124">
        <f>SUM(T11:T34)</f>
        <v>124.648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25680</v>
      </c>
      <c r="AH35" s="66">
        <f>SUM(AH11:AH34)</f>
        <v>25680</v>
      </c>
      <c r="AI35" s="67">
        <f>$AH$35/$T35</f>
        <v>206.0201527501444</v>
      </c>
      <c r="AJ35" s="93"/>
      <c r="AK35" s="94"/>
      <c r="AL35" s="94"/>
      <c r="AM35" s="94"/>
      <c r="AN35" s="95"/>
      <c r="AO35" s="68"/>
      <c r="AP35" s="69">
        <f>AP34-AP10</f>
        <v>6762</v>
      </c>
      <c r="AQ35" s="70">
        <f>SUM(AQ11:AQ34)</f>
        <v>6762</v>
      </c>
      <c r="AR35" s="71">
        <f>AVERAGE(AR11:AR34)</f>
        <v>1.0566666666666666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168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249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278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279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221" t="s">
        <v>289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09" t="s">
        <v>280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83"/>
      <c r="U48" s="83"/>
      <c r="V48" s="83"/>
      <c r="W48" s="106"/>
      <c r="X48" s="106"/>
      <c r="Y48" s="106"/>
      <c r="Z48" s="106"/>
      <c r="AA48" s="106"/>
      <c r="AB48" s="106"/>
      <c r="AC48" s="106"/>
      <c r="AD48" s="106"/>
      <c r="AE48" s="106"/>
      <c r="AM48" s="19"/>
      <c r="AN48" s="103"/>
      <c r="AO48" s="103"/>
      <c r="AP48" s="103"/>
      <c r="AQ48" s="103"/>
      <c r="AR48" s="106"/>
      <c r="AV48" s="137"/>
      <c r="AW48" s="137"/>
      <c r="AY48" s="101"/>
    </row>
    <row r="49" spans="2:51" x14ac:dyDescent="0.25">
      <c r="B49" s="109" t="s">
        <v>290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83"/>
      <c r="U49" s="83"/>
      <c r="V49" s="83"/>
      <c r="W49" s="106"/>
      <c r="X49" s="106"/>
      <c r="Y49" s="106"/>
      <c r="Z49" s="106"/>
      <c r="AA49" s="106"/>
      <c r="AB49" s="106"/>
      <c r="AC49" s="106"/>
      <c r="AD49" s="106"/>
      <c r="AE49" s="106"/>
      <c r="AM49" s="19"/>
      <c r="AN49" s="103"/>
      <c r="AO49" s="103"/>
      <c r="AP49" s="103"/>
      <c r="AQ49" s="103"/>
      <c r="AR49" s="106"/>
      <c r="AV49" s="137"/>
      <c r="AW49" s="137"/>
      <c r="AY49" s="101"/>
    </row>
    <row r="50" spans="2:51" x14ac:dyDescent="0.25">
      <c r="B50" s="116" t="s">
        <v>140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128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09" t="s">
        <v>281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220" t="s">
        <v>282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220" t="s">
        <v>283</v>
      </c>
      <c r="C54" s="112"/>
      <c r="D54" s="110"/>
      <c r="E54" s="88"/>
      <c r="F54" s="110"/>
      <c r="G54" s="110"/>
      <c r="H54" s="110"/>
      <c r="I54" s="110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220" t="s">
        <v>284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285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150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220" t="s">
        <v>286</v>
      </c>
      <c r="C58" s="110"/>
      <c r="D58" s="110"/>
      <c r="E58" s="110"/>
      <c r="F58" s="110"/>
      <c r="G58" s="110"/>
      <c r="H58" s="110"/>
      <c r="I58" s="125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220" t="s">
        <v>287</v>
      </c>
      <c r="C59" s="110"/>
      <c r="D59" s="110"/>
      <c r="E59" s="110"/>
      <c r="F59" s="110"/>
      <c r="G59" s="110"/>
      <c r="H59" s="110"/>
      <c r="I59" s="125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220" t="s">
        <v>288</v>
      </c>
      <c r="C60" s="110"/>
      <c r="D60" s="110"/>
      <c r="E60" s="110"/>
      <c r="F60" s="110"/>
      <c r="G60" s="110"/>
      <c r="H60" s="110"/>
      <c r="I60" s="125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116" t="s">
        <v>151</v>
      </c>
      <c r="C61" s="112"/>
      <c r="D61" s="110"/>
      <c r="E61" s="110"/>
      <c r="F61" s="110"/>
      <c r="G61" s="110"/>
      <c r="H61" s="110"/>
      <c r="I61" s="110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112" t="s">
        <v>152</v>
      </c>
      <c r="C62" s="110"/>
      <c r="D62" s="110"/>
      <c r="E62" s="110"/>
      <c r="F62" s="110"/>
      <c r="G62" s="110"/>
      <c r="H62" s="110"/>
      <c r="I62" s="125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109" t="s">
        <v>232</v>
      </c>
      <c r="C63" s="110"/>
      <c r="D63" s="110"/>
      <c r="E63" s="110"/>
      <c r="F63" s="110"/>
      <c r="G63" s="110"/>
      <c r="H63" s="110"/>
      <c r="I63" s="125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109" t="s">
        <v>156</v>
      </c>
      <c r="C64" s="110"/>
      <c r="D64" s="110"/>
      <c r="E64" s="110"/>
      <c r="F64" s="110"/>
      <c r="G64" s="110"/>
      <c r="H64" s="110"/>
      <c r="I64" s="125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116" t="s">
        <v>153</v>
      </c>
      <c r="C65" s="110"/>
      <c r="D65" s="110"/>
      <c r="E65" s="110"/>
      <c r="F65" s="110"/>
      <c r="G65" s="110"/>
      <c r="H65" s="110"/>
      <c r="I65" s="125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5" t="s">
        <v>154</v>
      </c>
      <c r="C66" s="110"/>
      <c r="D66" s="110"/>
      <c r="E66" s="115"/>
      <c r="F66" s="115"/>
      <c r="G66" s="115"/>
      <c r="H66" s="110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4"/>
      <c r="T66" s="114"/>
      <c r="U66" s="114"/>
      <c r="V66" s="114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9" t="s">
        <v>242</v>
      </c>
      <c r="C67" s="110"/>
      <c r="D67" s="110"/>
      <c r="E67" s="115"/>
      <c r="F67" s="115"/>
      <c r="G67" s="115"/>
      <c r="H67" s="110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114"/>
      <c r="V67" s="114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 t="s">
        <v>155</v>
      </c>
      <c r="C68" s="110"/>
      <c r="D68" s="110"/>
      <c r="E68" s="115"/>
      <c r="F68" s="115"/>
      <c r="G68" s="115"/>
      <c r="H68" s="110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0"/>
      <c r="D69" s="110"/>
      <c r="E69" s="115"/>
      <c r="F69" s="115"/>
      <c r="G69" s="115"/>
      <c r="H69" s="110"/>
      <c r="I69" s="111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2"/>
      <c r="D70" s="110"/>
      <c r="E70" s="88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9"/>
      <c r="C71" s="112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4"/>
      <c r="U71" s="78"/>
      <c r="V71" s="78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12"/>
      <c r="D72" s="110"/>
      <c r="E72" s="110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4"/>
      <c r="U72" s="78"/>
      <c r="V72" s="78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12"/>
      <c r="D73" s="110"/>
      <c r="E73" s="88"/>
      <c r="F73" s="110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9"/>
      <c r="C74" s="112"/>
      <c r="D74" s="110"/>
      <c r="E74" s="110"/>
      <c r="F74" s="110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09"/>
      <c r="D75" s="110"/>
      <c r="E75" s="110"/>
      <c r="F75" s="110"/>
      <c r="G75" s="110"/>
      <c r="H75" s="110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8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09"/>
      <c r="D76" s="88"/>
      <c r="E76" s="110"/>
      <c r="F76" s="110"/>
      <c r="G76" s="110"/>
      <c r="H76" s="110"/>
      <c r="I76" s="88"/>
      <c r="J76" s="111"/>
      <c r="K76" s="111"/>
      <c r="L76" s="111"/>
      <c r="M76" s="111"/>
      <c r="N76" s="111"/>
      <c r="O76" s="111"/>
      <c r="P76" s="111"/>
      <c r="Q76" s="111"/>
      <c r="R76" s="111"/>
      <c r="S76" s="86"/>
      <c r="T76" s="86"/>
      <c r="U76" s="86"/>
      <c r="V76" s="86"/>
      <c r="W76" s="86"/>
      <c r="X76" s="86"/>
      <c r="Y76" s="86"/>
      <c r="Z76" s="79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86"/>
      <c r="AS76" s="86"/>
      <c r="AT76" s="86"/>
      <c r="AU76" s="86"/>
      <c r="AV76" s="105"/>
      <c r="AW76" s="101"/>
      <c r="AX76" s="101"/>
      <c r="AY76" s="101"/>
    </row>
    <row r="77" spans="2:51" x14ac:dyDescent="0.25">
      <c r="B77" s="89"/>
      <c r="C77" s="116"/>
      <c r="D77" s="88"/>
      <c r="E77" s="110"/>
      <c r="F77" s="110"/>
      <c r="G77" s="110"/>
      <c r="H77" s="110"/>
      <c r="I77" s="88"/>
      <c r="J77" s="86"/>
      <c r="K77" s="86"/>
      <c r="L77" s="86"/>
      <c r="M77" s="86"/>
      <c r="N77" s="86"/>
      <c r="O77" s="86"/>
      <c r="P77" s="86"/>
      <c r="Q77" s="86"/>
      <c r="R77" s="86"/>
      <c r="S77" s="86"/>
      <c r="T77" s="86"/>
      <c r="U77" s="86"/>
      <c r="V77" s="86"/>
      <c r="W77" s="79"/>
      <c r="X77" s="79"/>
      <c r="Y77" s="79"/>
      <c r="Z77" s="106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105"/>
      <c r="AW77" s="101"/>
      <c r="AX77" s="101"/>
      <c r="AY77" s="101"/>
    </row>
    <row r="78" spans="2:51" x14ac:dyDescent="0.25">
      <c r="B78" s="89"/>
      <c r="C78" s="116"/>
      <c r="D78" s="110"/>
      <c r="E78" s="88"/>
      <c r="F78" s="110"/>
      <c r="G78" s="110"/>
      <c r="H78" s="110"/>
      <c r="I78" s="110"/>
      <c r="J78" s="86"/>
      <c r="K78" s="86"/>
      <c r="L78" s="86"/>
      <c r="M78" s="86"/>
      <c r="N78" s="86"/>
      <c r="O78" s="86"/>
      <c r="P78" s="86"/>
      <c r="Q78" s="86"/>
      <c r="R78" s="86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2"/>
      <c r="D79" s="110"/>
      <c r="E79" s="88"/>
      <c r="F79" s="88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2"/>
      <c r="D80" s="110"/>
      <c r="E80" s="110"/>
      <c r="F80" s="88"/>
      <c r="G80" s="88"/>
      <c r="H80" s="88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126"/>
      <c r="C81" s="86"/>
      <c r="D81" s="110"/>
      <c r="E81" s="110"/>
      <c r="F81" s="110"/>
      <c r="G81" s="88"/>
      <c r="H81" s="88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126"/>
      <c r="C82" s="116"/>
      <c r="D82" s="86"/>
      <c r="E82" s="110"/>
      <c r="F82" s="110"/>
      <c r="G82" s="110"/>
      <c r="H82" s="110"/>
      <c r="I82" s="86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4"/>
      <c r="U82" s="78"/>
      <c r="V82" s="78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V82" s="105"/>
      <c r="AW82" s="101"/>
      <c r="AX82" s="101"/>
      <c r="AY82" s="101"/>
    </row>
    <row r="83" spans="1:51" x14ac:dyDescent="0.25">
      <c r="B83" s="129"/>
      <c r="C83" s="132"/>
      <c r="D83" s="79"/>
      <c r="E83" s="127"/>
      <c r="F83" s="127"/>
      <c r="G83" s="127"/>
      <c r="H83" s="127"/>
      <c r="I83" s="79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33"/>
      <c r="U83" s="134"/>
      <c r="V83" s="134"/>
      <c r="W83" s="106"/>
      <c r="X83" s="106"/>
      <c r="Y83" s="106"/>
      <c r="Z83" s="10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U83" s="101"/>
      <c r="AV83" s="105"/>
      <c r="AW83" s="101"/>
      <c r="AX83" s="101"/>
      <c r="AY83" s="131"/>
    </row>
    <row r="84" spans="1:51" s="131" customFormat="1" x14ac:dyDescent="0.25">
      <c r="B84" s="129"/>
      <c r="C84" s="135"/>
      <c r="D84" s="127"/>
      <c r="E84" s="79"/>
      <c r="F84" s="127"/>
      <c r="G84" s="127"/>
      <c r="H84" s="127"/>
      <c r="I84" s="127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33"/>
      <c r="U84" s="134"/>
      <c r="V84" s="134"/>
      <c r="W84" s="106"/>
      <c r="X84" s="106"/>
      <c r="Y84" s="106"/>
      <c r="Z84" s="106"/>
      <c r="AA84" s="106"/>
      <c r="AB84" s="106"/>
      <c r="AC84" s="106"/>
      <c r="AD84" s="106"/>
      <c r="AE84" s="106"/>
      <c r="AM84" s="107"/>
      <c r="AN84" s="107"/>
      <c r="AO84" s="107"/>
      <c r="AP84" s="107"/>
      <c r="AQ84" s="107"/>
      <c r="AR84" s="107"/>
      <c r="AS84" s="108"/>
      <c r="AT84" s="19"/>
      <c r="AV84" s="105"/>
      <c r="AY84" s="101"/>
    </row>
    <row r="85" spans="1:51" x14ac:dyDescent="0.25">
      <c r="A85" s="106"/>
      <c r="B85" s="129"/>
      <c r="C85" s="130"/>
      <c r="D85" s="127"/>
      <c r="E85" s="79"/>
      <c r="F85" s="79"/>
      <c r="G85" s="127"/>
      <c r="H85" s="127"/>
      <c r="I85" s="107"/>
      <c r="J85" s="107"/>
      <c r="K85" s="107"/>
      <c r="L85" s="107"/>
      <c r="M85" s="107"/>
      <c r="N85" s="107"/>
      <c r="O85" s="108"/>
      <c r="P85" s="103"/>
      <c r="R85" s="105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B86" s="129"/>
      <c r="C86" s="131"/>
      <c r="D86" s="131"/>
      <c r="E86" s="131"/>
      <c r="F86" s="131"/>
      <c r="G86" s="79"/>
      <c r="H86" s="79"/>
      <c r="I86" s="107"/>
      <c r="J86" s="107"/>
      <c r="K86" s="107"/>
      <c r="L86" s="107"/>
      <c r="M86" s="107"/>
      <c r="N86" s="107"/>
      <c r="O86" s="108"/>
      <c r="P86" s="103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B87" s="79"/>
      <c r="C87" s="131"/>
      <c r="D87" s="131"/>
      <c r="E87" s="131"/>
      <c r="F87" s="131"/>
      <c r="G87" s="79"/>
      <c r="H87" s="79"/>
      <c r="I87" s="107"/>
      <c r="J87" s="107"/>
      <c r="K87" s="107"/>
      <c r="L87" s="107"/>
      <c r="M87" s="107"/>
      <c r="N87" s="107"/>
      <c r="O87" s="108"/>
      <c r="P87" s="103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A88" s="106"/>
      <c r="B88" s="79"/>
      <c r="C88" s="131"/>
      <c r="D88" s="131"/>
      <c r="E88" s="131"/>
      <c r="F88" s="131"/>
      <c r="G88" s="131"/>
      <c r="H88" s="131"/>
      <c r="I88" s="107"/>
      <c r="J88" s="107"/>
      <c r="K88" s="107"/>
      <c r="L88" s="107"/>
      <c r="M88" s="107"/>
      <c r="N88" s="107"/>
      <c r="O88" s="108"/>
      <c r="P88" s="103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A89" s="106"/>
      <c r="B89" s="129"/>
      <c r="C89" s="131"/>
      <c r="D89" s="131"/>
      <c r="E89" s="131"/>
      <c r="F89" s="131"/>
      <c r="G89" s="131"/>
      <c r="H89" s="131"/>
      <c r="I89" s="107"/>
      <c r="J89" s="107"/>
      <c r="K89" s="107"/>
      <c r="L89" s="107"/>
      <c r="M89" s="107"/>
      <c r="N89" s="107"/>
      <c r="O89" s="108"/>
      <c r="P89" s="103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A90" s="106"/>
      <c r="C90" s="131"/>
      <c r="D90" s="131"/>
      <c r="E90" s="131"/>
      <c r="F90" s="131"/>
      <c r="G90" s="131"/>
      <c r="H90" s="131"/>
      <c r="I90" s="107"/>
      <c r="J90" s="107"/>
      <c r="K90" s="107"/>
      <c r="L90" s="107"/>
      <c r="M90" s="107"/>
      <c r="N90" s="107"/>
      <c r="O90" s="108"/>
      <c r="P90" s="103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A91" s="106"/>
      <c r="C91" s="131"/>
      <c r="D91" s="131"/>
      <c r="E91" s="131"/>
      <c r="F91" s="131"/>
      <c r="G91" s="131"/>
      <c r="H91" s="131"/>
      <c r="I91" s="107"/>
      <c r="J91" s="107"/>
      <c r="K91" s="107"/>
      <c r="L91" s="107"/>
      <c r="M91" s="107"/>
      <c r="N91" s="107"/>
      <c r="O91" s="108"/>
      <c r="P91" s="103"/>
      <c r="R91" s="79"/>
      <c r="AS91" s="101"/>
      <c r="AT91" s="101"/>
      <c r="AU91" s="101"/>
      <c r="AV91" s="101"/>
      <c r="AW91" s="101"/>
      <c r="AX91" s="101"/>
      <c r="AY91" s="101"/>
    </row>
    <row r="92" spans="1:51" x14ac:dyDescent="0.25">
      <c r="A92" s="106"/>
      <c r="I92" s="107"/>
      <c r="J92" s="107"/>
      <c r="K92" s="107"/>
      <c r="L92" s="107"/>
      <c r="M92" s="107"/>
      <c r="N92" s="107"/>
      <c r="O92" s="108"/>
      <c r="R92" s="103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R93" s="103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R94" s="103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R95" s="103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R96" s="103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08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08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08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08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08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Q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R115" s="103"/>
      <c r="S115" s="103"/>
      <c r="T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T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03"/>
      <c r="Q117" s="103"/>
      <c r="R117" s="103"/>
      <c r="S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R118" s="103"/>
      <c r="S118" s="103"/>
      <c r="T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R119" s="103"/>
      <c r="S119" s="103"/>
      <c r="T119" s="103"/>
      <c r="U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T120" s="103"/>
      <c r="U120" s="103"/>
      <c r="AS120" s="101"/>
      <c r="AT120" s="101"/>
      <c r="AU120" s="101"/>
      <c r="AV120" s="101"/>
      <c r="AW120" s="101"/>
      <c r="AX120" s="101"/>
    </row>
    <row r="131" spans="45:51" x14ac:dyDescent="0.25">
      <c r="AY131" s="101"/>
    </row>
    <row r="132" spans="45:51" x14ac:dyDescent="0.25">
      <c r="AS132" s="101"/>
      <c r="AT132" s="101"/>
      <c r="AU132" s="101"/>
      <c r="AV132" s="101"/>
      <c r="AW132" s="101"/>
      <c r="AX132" s="101"/>
    </row>
  </sheetData>
  <protectedRanges>
    <protectedRange sqref="N76:R76 B89 S78:T84 B81:B86 S74:T75 N79:R84 T66:T73 T50:T60" name="Range2_12_5_1_1"/>
    <protectedRange sqref="N10 L10 L6 D6 D8 AD8 AF8 O8:U8 AJ8:AR8 AF10 AR11:AR34 L24:N31 N12:N23 N34:P34 E11:E34 G11:G34 X11:AA11 X12:Y16 AA12:AA16 AC11:AF34 N11:Q11 N32:N33 R11:V34 Z12:Z32 O12:Q33 AB11:AB33" name="Range1_16_3_1_1"/>
    <protectedRange sqref="I81 J79:M84 J76:M76 I8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5:H85 F84 E83" name="Range2_2_2_9_2_1_1"/>
    <protectedRange sqref="D81 D84:D85" name="Range2_1_1_1_1_1_9_2_1_1"/>
    <protectedRange sqref="AG11:AG34" name="Range1_18_1_1_1"/>
    <protectedRange sqref="C82 C84" name="Range2_4_1_1_1"/>
    <protectedRange sqref="AS16:AS34" name="Range1_1_1_1"/>
    <protectedRange sqref="P3:U5" name="Range1_16_1_1_1_1"/>
    <protectedRange sqref="C85 C83 C80" name="Range2_1_3_1_1"/>
    <protectedRange sqref="H11:H34" name="Range1_1_1_1_1_1_1"/>
    <protectedRange sqref="B87:B88 J77:R78 D82:D83 I82:I83 Z75:Z76 S76:Y77 AA76:AU77 E84:E85 G86:H87 F85" name="Range2_2_1_10_1_1_1_2"/>
    <protectedRange sqref="C81" name="Range2_2_1_10_2_1_1_1"/>
    <protectedRange sqref="N74:R75 G82:H82 D78 F81 E80" name="Range2_12_1_6_1_1"/>
    <protectedRange sqref="D73:D74 I78:I80 I74:M75 G83:H84 G76:H78 E81:E82 F82:F83 F75:F77 E74:E76" name="Range2_2_12_1_7_1_1"/>
    <protectedRange sqref="D79:D80" name="Range2_1_1_1_1_11_1_2_1_1"/>
    <protectedRange sqref="E77 G79:H79 F78" name="Range2_2_2_9_1_1_1_1"/>
    <protectedRange sqref="D75" name="Range2_1_1_1_1_1_9_1_1_1_1"/>
    <protectedRange sqref="C79 C74" name="Range2_1_1_2_1_1"/>
    <protectedRange sqref="C78" name="Range2_1_2_2_1_1"/>
    <protectedRange sqref="C77" name="Range2_3_2_1_1"/>
    <protectedRange sqref="F73:F74 E73 G75:H75" name="Range2_2_12_1_1_1_1_1"/>
    <protectedRange sqref="C73" name="Range2_1_4_2_1_1_1"/>
    <protectedRange sqref="C75:C76" name="Range2_5_1_1_1"/>
    <protectedRange sqref="E78:E79 F79:F80 G80:H81 I76:I77" name="Range2_2_1_1_1_1"/>
    <protectedRange sqref="D76:D77" name="Range2_1_1_1_1_1_1_1_1"/>
    <protectedRange sqref="AS11:AS15" name="Range1_4_1_1_1_1"/>
    <protectedRange sqref="J11:J15 J26:J34" name="Range1_1_2_1_10_1_1_1_1"/>
    <protectedRange sqref="R91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64:T65" name="Range2_12_5_1_1_3"/>
    <protectedRange sqref="T62:T63" name="Range2_12_5_1_1_2_2"/>
    <protectedRange sqref="T61" name="Range2_12_5_1_1_2_1_1"/>
    <protectedRange sqref="S61" name="Range2_12_4_1_1_1_4_2_2_1_1"/>
    <protectedRange sqref="B78:B80" name="Range2_12_5_1_1_2"/>
    <protectedRange sqref="B77" name="Range2_12_5_1_1_2_1_4_1_1_1_2_1_1_1_1_1_1_1"/>
    <protectedRange sqref="F72 G74:H74" name="Range2_2_12_1_1_1_1_1_1"/>
    <protectedRange sqref="D72:E72" name="Range2_2_12_1_7_1_1_2_1"/>
    <protectedRange sqref="C72" name="Range2_1_1_2_1_1_1"/>
    <protectedRange sqref="B75:B76" name="Range2_12_5_1_1_2_1"/>
    <protectedRange sqref="B74" name="Range2_12_5_1_1_2_1_2_1"/>
    <protectedRange sqref="B73" name="Range2_12_5_1_1_2_1_2_2"/>
    <protectedRange sqref="S70:S73" name="Range2_12_5_1_1_5"/>
    <protectedRange sqref="N70:R73" name="Range2_12_1_6_1_1_1"/>
    <protectedRange sqref="J70:M73" name="Range2_2_12_1_7_1_1_2"/>
    <protectedRange sqref="S67:S69" name="Range2_12_2_1_1_1_2_1_1_1"/>
    <protectedRange sqref="Q68:R69" name="Range2_12_1_4_1_1_1_1_1_1_1_1_1_1_1_1_1_1_1"/>
    <protectedRange sqref="P68:P69" name="Range2_12_1_2_1_1_1_1_1_1_1_1_1_1_1_1_1_1_1_1"/>
    <protectedRange sqref="Q67:R67" name="Range2_12_1_6_1_1_1_2_3_1_1_3_1_1_1_1_1_1_1"/>
    <protectedRange sqref="P67" name="Range2_12_1_2_3_1_1_1_2_3_1_1_3_1_1_1_1_1_1_1"/>
    <protectedRange sqref="S65:S66" name="Range2_12_4_1_1_1_4_2_2_2_1"/>
    <protectedRange sqref="Q65:R66" name="Range2_12_1_6_1_1_1_2_3_2_1_1_3_2"/>
    <protectedRange sqref="P65:P66" name="Range2_12_1_2_3_1_1_1_2_3_2_1_1_3_2"/>
    <protectedRange sqref="I70:I73" name="Range2_2_12_1_7_1_1_2_2_1_1"/>
    <protectedRange sqref="G73:H73" name="Range2_2_12_1_3_1_2_1_1_1_2_1_1_1_1_1_1_2_1_1_1_1_1_1_1_1_1"/>
    <protectedRange sqref="F71 G70:H72" name="Range2_2_12_1_3_3_1_1_1_2_1_1_1_1_1_1_1_1_1_1_1_1_1_1_1_1"/>
    <protectedRange sqref="F70" name="Range2_2_12_1_3_1_2_1_1_1_3_1_1_1_1_1_3_1_1_1_1_1_1_1_1_1"/>
    <protectedRange sqref="B71" name="Range2_12_5_1_1_2_1_4_1_1_1_2_1_1_1_1_1_1_1_1_1_2_1_1_1_1_1"/>
    <protectedRange sqref="B72" name="Range2_12_5_1_1_2_1_2_2_1_1_1_1_1"/>
    <protectedRange sqref="D71:E71" name="Range2_2_12_1_7_1_1_2_1_1"/>
    <protectedRange sqref="C71" name="Range2_1_1_2_1_1_1_1"/>
    <protectedRange sqref="D70" name="Range2_2_12_1_7_1_1_2_1_1_1_1_1_1"/>
    <protectedRange sqref="E70" name="Range2_2_12_1_1_1_1_1_1_1_1_1_1_1_1"/>
    <protectedRange sqref="C70" name="Range2_1_4_2_1_1_1_1_1_1_1_1_1"/>
    <protectedRange sqref="B70" name="Range2_12_5_1_1_2_1_2_2_1_1_1_1"/>
    <protectedRange sqref="S62:S64" name="Range2_12_5_1_1_5_1"/>
    <protectedRange sqref="P64:R64" name="Range2_12_1_6_1_1_1_1"/>
    <protectedRange sqref="B41" name="Range2_12_5_1_1_1_1_1_2"/>
    <protectedRange sqref="S53:S60" name="Range2_12_5_1_1_2_3_1_1"/>
    <protectedRange sqref="N53:R63" name="Range2_12_1_6_1_1_1_1_1"/>
    <protectedRange sqref="J55:M60 L61:M63 L53:M54" name="Range2_2_12_1_7_1_1_2_2_1"/>
    <protectedRange sqref="G55:H60" name="Range2_2_12_1_3_1_2_1_1_1_2_1_1_1_1_1_1_2_1_1_1_1"/>
    <protectedRange sqref="I55:I60" name="Range2_2_12_1_4_3_1_1_1_2_1_2_1_1_3_1_1_1_1_1_1_1_1"/>
    <protectedRange sqref="D55:E60" name="Range2_2_12_1_3_1_2_1_1_1_2_1_1_1_1_3_1_1_1_1_1_1_1"/>
    <protectedRange sqref="F55:F60" name="Range2_2_12_1_3_1_2_1_1_1_3_1_1_1_1_1_3_1_1_1_1_1_1_1"/>
    <protectedRange sqref="J61:K61" name="Range2_2_12_1_7_1_1_2_2_2"/>
    <protectedRange sqref="I61" name="Range2_2_12_1_7_1_1_2_2_1_1_1_2"/>
    <protectedRange sqref="F61:H61" name="Range2_2_12_1_3_3_1_1_1_2_1_1_1_1_1_1_1_1_1_1_1_1_1_1_1_1_1_2_1"/>
    <protectedRange sqref="D61:E61" name="Range2_2_12_1_7_1_1_2_1_1_1_2_1"/>
    <protectedRange sqref="C61" name="Range2_1_1_2_1_1_1_1_1_2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2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2" name="Range2_2_12_1_3_1_1_1_1_1_4_1_1_1"/>
    <protectedRange sqref="E46:F52" name="Range2_2_12_1_7_1_1_3_1_1_1"/>
    <protectedRange sqref="Q46:R52" name="Range2_12_1_6_1_1_1_1_2_1_1"/>
    <protectedRange sqref="N46:P52" name="Range2_12_1_2_3_1_1_1_1_2_1_1"/>
    <protectedRange sqref="I46:M52" name="Range2_2_12_1_4_3_1_1_1_1_2_1_1"/>
    <protectedRange sqref="D46:D52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3:Z34 X17:Y32 AB34 AA17:AA34" name="Range1_16_3_1_1_6"/>
    <protectedRange sqref="B42" name="Range2_12_5_1_1_1_1_1_2_1"/>
    <protectedRange sqref="B43" name="Range2_12_5_1_1_1_2_1_1_1"/>
    <protectedRange sqref="B44" name="Range2_12_5_1_1_1_2_2_1_1"/>
    <protectedRange sqref="B52 B45:B48" name="Range2_12_5_1_1_1_2_2_1_1_1_1_1_1_1_1_1_1_1_2_1_1_1"/>
    <protectedRange sqref="B50" name="Range2_12_5_1_1_1_2_2_1_1_1_1_1_1_1_1_1_1_1_2_2_1_1"/>
    <protectedRange sqref="B51" name="Range2_12_5_1_1_1_2_2_1_1_1_1_1_1_1_1_1_1_1_1_1_1_1_1"/>
    <protectedRange sqref="G53:H53" name="Range2_2_12_1_3_1_1_1_1_1_4_1_1_1_1_2"/>
    <protectedRange sqref="E53:F53" name="Range2_2_12_1_7_1_1_3_1_1_1_1_2"/>
    <protectedRange sqref="I53:K53" name="Range2_2_12_1_4_3_1_1_1_1_2_1_1_1_2"/>
    <protectedRange sqref="D53" name="Range2_2_12_1_3_1_2_1_1_1_2_1_2_1_1_1_2"/>
    <protectedRange sqref="J54:K54" name="Range2_2_12_1_7_1_1_2_2_1_2"/>
    <protectedRange sqref="I54" name="Range2_2_12_1_7_1_1_2_2_1_1_1_1_1"/>
    <protectedRange sqref="G54:H54" name="Range2_2_12_1_3_3_1_1_1_2_1_1_1_1_1_1_1_1_1_1_1_1_1_1_1_1_1_1_1"/>
    <protectedRange sqref="F54" name="Range2_2_12_1_3_1_2_1_1_1_3_1_1_1_1_1_3_1_1_1_1_1_1_1_1_1_1_1"/>
    <protectedRange sqref="D54" name="Range2_2_12_1_7_1_1_2_1_1_1_1_1_1_1_1"/>
    <protectedRange sqref="E54" name="Range2_2_12_1_1_1_1_1_1_1_1_1_1_1_1_1_1"/>
    <protectedRange sqref="C54" name="Range2_1_4_2_1_1_1_1_1_1_1_1_1_1_1"/>
    <protectedRange sqref="K62" name="Range2_2_12_1_7_1_1_2_2_1_3"/>
    <protectedRange sqref="K63" name="Range2_2_12_1_7_1_1_2_2_2_1"/>
    <protectedRange sqref="J62:J63" name="Range2_2_12_1_7_1_1_2_2_3_1"/>
    <protectedRange sqref="G62:H63" name="Range2_2_12_1_3_1_2_1_1_1_2_1_1_1_1_1_1_2_1_1_1_2_1"/>
    <protectedRange sqref="I62:I63" name="Range2_2_12_1_4_3_1_1_1_2_1_2_1_1_3_1_1_1_1_1_1_1_2_1"/>
    <protectedRange sqref="D62:E63" name="Range2_2_12_1_3_1_2_1_1_1_2_1_1_1_1_3_1_1_1_1_1_1_2_1"/>
    <protectedRange sqref="F62:F63" name="Range2_2_12_1_3_1_2_1_1_1_3_1_1_1_1_1_3_1_1_1_1_1_1_2_1"/>
    <protectedRange sqref="W11:W34" name="Range1_16_3_1_1_4_3_3_2"/>
    <protectedRange sqref="B49" name="Range2_12_5_1_1_1_2_2_1_1_1_1_1_1_1_1_1_1_1_2_1_1_1_1_1"/>
    <protectedRange sqref="B57" name="Range2_12_5_1_1_1_2_1_1_1_1_1_2_1_1"/>
    <protectedRange sqref="B56" name="Range2_12_5_1_1_1_2_2_1_1_1_1_1_1_1_1_1_1_1_2_1_1_1_1_1_1_1"/>
    <protectedRange sqref="N69:O69" name="Range2_12_1_6_1_1_1_1_2"/>
    <protectedRange sqref="L69:M69" name="Range2_2_12_1_7_1_1_2_2_3"/>
    <protectedRange sqref="K69" name="Range2_2_12_1_7_1_1_2_2_2_1_1"/>
    <protectedRange sqref="G69:H69" name="Range2_2_12_1_3_1_1_1_1_1_4_1_1_1_1_2_1_1_1"/>
    <protectedRange sqref="E69:F69" name="Range2_2_12_1_7_1_1_3_1_1_1_1_2_1_1_1"/>
    <protectedRange sqref="I69:J69" name="Range2_2_12_1_4_3_1_1_1_1_2_1_1_1_2_1_1_1"/>
    <protectedRange sqref="D69" name="Range2_2_12_1_3_1_2_1_1_1_2_1_2_1_1_1_2_1_2"/>
    <protectedRange sqref="B69" name="Range2_12_5_1_1_2_1_2_2_1_1_1_1_2_1_1_1_2_1_1_1_2_2_2_1_1_1_1_1_1_1_1"/>
    <protectedRange sqref="N68:O68" name="Range2_12_1_6_1_1_1_1_2_2"/>
    <protectedRange sqref="L68:M68" name="Range2_2_12_1_7_1_1_2_2_3_2"/>
    <protectedRange sqref="N64:O67" name="Range2_12_1_6_1_1_1_1_1_1"/>
    <protectedRange sqref="L65:M67 K64:M64" name="Range2_2_12_1_7_1_1_2_2_1_4"/>
    <protectedRange sqref="K65" name="Range2_2_12_1_7_1_1_2_2_2_2"/>
    <protectedRange sqref="K66" name="Range2_2_12_1_7_1_1_2_2_1_3_1"/>
    <protectedRange sqref="K67:K68" name="Range2_2_12_1_7_1_1_2_2_2_1_1_1"/>
    <protectedRange sqref="J64" name="Range2_2_12_1_7_1_1_2_2_2_2_1"/>
    <protectedRange sqref="J65:J66" name="Range2_2_12_1_7_1_1_2_2_3_1_1"/>
    <protectedRange sqref="J67:J68" name="Range2_2_12_1_4_3_1_1_1_1_2_1_1_1_2_1_1_1_1"/>
    <protectedRange sqref="G68:H68" name="Range2_2_12_1_3_1_1_1_1_1_4_1_1_1_1_2_1_2"/>
    <protectedRange sqref="E68:F68" name="Range2_2_12_1_7_1_1_3_1_1_1_1_2_1_2"/>
    <protectedRange sqref="I68" name="Range2_2_12_1_4_3_1_1_1_1_2_1_1_1_2_1_2"/>
    <protectedRange sqref="G64:H65" name="Range2_2_12_1_3_1_2_1_1_1_2_1_1_1_1_1_1_2_1_1_1_2_1_1"/>
    <protectedRange sqref="I64:I65" name="Range2_2_12_1_4_3_1_1_1_2_1_2_1_1_3_1_1_1_1_1_1_1_2_1_1"/>
    <protectedRange sqref="D64:E65" name="Range2_2_12_1_3_1_2_1_1_1_2_1_1_1_1_3_1_1_1_1_1_1_2_1_1"/>
    <protectedRange sqref="F64:F65" name="Range2_2_12_1_3_1_2_1_1_1_3_1_1_1_1_1_3_1_1_1_1_1_1_2_1_1"/>
    <protectedRange sqref="G66:H67" name="Range2_2_12_1_3_1_1_1_1_1_4_1_1_1_1_2_1_1_1_1"/>
    <protectedRange sqref="E66:F67" name="Range2_2_12_1_7_1_1_3_1_1_1_1_2_1_1_1_1"/>
    <protectedRange sqref="I66:I67" name="Range2_2_12_1_4_3_1_1_1_1_2_1_1_1_2_1_1_1_1_1"/>
    <protectedRange sqref="D66:D67" name="Range2_2_12_1_3_1_2_1_1_1_2_1_2_1_1_1_2_1_2_1"/>
    <protectedRange sqref="B67" name="Range2_12_5_1_1_2_1_4_1_1_1_2_1_1_1_1_1_1_1_1_1_2_1_1_1_1_2_1_1_1_2_1_1_1_2_2_2_1_1_1_1_1_1_1_1_1"/>
    <protectedRange sqref="D68" name="Range2_2_12_1_3_1_2_1_1_1_2_1_2_1_1_1_2_1_1_1"/>
    <protectedRange sqref="B68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489" priority="17" operator="containsText" text="N/A">
      <formula>NOT(ISERROR(SEARCH("N/A",X11)))</formula>
    </cfRule>
    <cfRule type="cellIs" dxfId="488" priority="35" operator="equal">
      <formula>0</formula>
    </cfRule>
  </conditionalFormatting>
  <conditionalFormatting sqref="X11:AA11 X12:Y16 AA12:AA16 AC11:AE34 Z12:Z32 AB11:AB33">
    <cfRule type="cellIs" dxfId="487" priority="34" operator="greaterThanOrEqual">
      <formula>1185</formula>
    </cfRule>
  </conditionalFormatting>
  <conditionalFormatting sqref="X11:AA11 X12:Y16 AA12:AA16 AC11:AE34 Z12:Z32 AB11:AB33">
    <cfRule type="cellIs" dxfId="486" priority="33" operator="between">
      <formula>0.1</formula>
      <formula>1184</formula>
    </cfRule>
  </conditionalFormatting>
  <conditionalFormatting sqref="X8 AJ16:AJ34 AJ11:AO11 AJ12:AK15 AM12:AM15 AL12:AL34 AN12:AO34">
    <cfRule type="cellIs" dxfId="485" priority="32" operator="equal">
      <formula>0</formula>
    </cfRule>
  </conditionalFormatting>
  <conditionalFormatting sqref="X8 AJ16:AJ34 AJ11:AO11 AJ12:AK15 AM12:AM15 AL12:AL34 AN12:AO34">
    <cfRule type="cellIs" dxfId="484" priority="31" operator="greaterThan">
      <formula>1179</formula>
    </cfRule>
  </conditionalFormatting>
  <conditionalFormatting sqref="X8 AJ16:AJ34 AJ11:AO11 AJ12:AK15 AM12:AM15 AL12:AL34 AN12:AO34">
    <cfRule type="cellIs" dxfId="483" priority="30" operator="greaterThan">
      <formula>99</formula>
    </cfRule>
  </conditionalFormatting>
  <conditionalFormatting sqref="X8 AJ16:AJ34 AJ11:AO11 AJ12:AK15 AM12:AM15 AL12:AL34 AN12:AO34">
    <cfRule type="cellIs" dxfId="482" priority="29" operator="greaterThan">
      <formula>0.99</formula>
    </cfRule>
  </conditionalFormatting>
  <conditionalFormatting sqref="AB8">
    <cfRule type="cellIs" dxfId="481" priority="28" operator="equal">
      <formula>0</formula>
    </cfRule>
  </conditionalFormatting>
  <conditionalFormatting sqref="AB8">
    <cfRule type="cellIs" dxfId="480" priority="27" operator="greaterThan">
      <formula>1179</formula>
    </cfRule>
  </conditionalFormatting>
  <conditionalFormatting sqref="AB8">
    <cfRule type="cellIs" dxfId="479" priority="26" operator="greaterThan">
      <formula>99</formula>
    </cfRule>
  </conditionalFormatting>
  <conditionalFormatting sqref="AB8">
    <cfRule type="cellIs" dxfId="478" priority="25" operator="greaterThan">
      <formula>0.99</formula>
    </cfRule>
  </conditionalFormatting>
  <conditionalFormatting sqref="AQ11:AQ34">
    <cfRule type="cellIs" dxfId="477" priority="24" operator="equal">
      <formula>0</formula>
    </cfRule>
  </conditionalFormatting>
  <conditionalFormatting sqref="AQ11:AQ34">
    <cfRule type="cellIs" dxfId="476" priority="23" operator="greaterThan">
      <formula>1179</formula>
    </cfRule>
  </conditionalFormatting>
  <conditionalFormatting sqref="AQ11:AQ34">
    <cfRule type="cellIs" dxfId="475" priority="22" operator="greaterThan">
      <formula>99</formula>
    </cfRule>
  </conditionalFormatting>
  <conditionalFormatting sqref="AQ11:AQ34">
    <cfRule type="cellIs" dxfId="474" priority="21" operator="greaterThan">
      <formula>0.99</formula>
    </cfRule>
  </conditionalFormatting>
  <conditionalFormatting sqref="AI11:AI34">
    <cfRule type="cellIs" dxfId="473" priority="20" operator="greaterThan">
      <formula>$AI$8</formula>
    </cfRule>
  </conditionalFormatting>
  <conditionalFormatting sqref="AH11:AH34">
    <cfRule type="cellIs" dxfId="472" priority="18" operator="greaterThan">
      <formula>$AH$8</formula>
    </cfRule>
    <cfRule type="cellIs" dxfId="471" priority="19" operator="greaterThan">
      <formula>$AH$8</formula>
    </cfRule>
  </conditionalFormatting>
  <conditionalFormatting sqref="AP11:AP34">
    <cfRule type="cellIs" dxfId="470" priority="16" operator="equal">
      <formula>0</formula>
    </cfRule>
  </conditionalFormatting>
  <conditionalFormatting sqref="AP11:AP34">
    <cfRule type="cellIs" dxfId="469" priority="15" operator="greaterThan">
      <formula>1179</formula>
    </cfRule>
  </conditionalFormatting>
  <conditionalFormatting sqref="AP11:AP34">
    <cfRule type="cellIs" dxfId="468" priority="14" operator="greaterThan">
      <formula>99</formula>
    </cfRule>
  </conditionalFormatting>
  <conditionalFormatting sqref="AP11:AP34">
    <cfRule type="cellIs" dxfId="467" priority="13" operator="greaterThan">
      <formula>0.99</formula>
    </cfRule>
  </conditionalFormatting>
  <conditionalFormatting sqref="X33:Z34 X17:Y32 AB34 AA17:AA34">
    <cfRule type="containsText" dxfId="466" priority="9" operator="containsText" text="N/A">
      <formula>NOT(ISERROR(SEARCH("N/A",X17)))</formula>
    </cfRule>
    <cfRule type="cellIs" dxfId="465" priority="12" operator="equal">
      <formula>0</formula>
    </cfRule>
  </conditionalFormatting>
  <conditionalFormatting sqref="X33:Z34 X17:Y32 AB34 AA17:AA34">
    <cfRule type="cellIs" dxfId="464" priority="11" operator="greaterThanOrEqual">
      <formula>1185</formula>
    </cfRule>
  </conditionalFormatting>
  <conditionalFormatting sqref="X33:Z34 X17:Y32 AB34 AA17:AA34">
    <cfRule type="cellIs" dxfId="463" priority="10" operator="between">
      <formula>0.1</formula>
      <formula>1184</formula>
    </cfRule>
  </conditionalFormatting>
  <conditionalFormatting sqref="AK33:AK34 AM16:AM34">
    <cfRule type="cellIs" dxfId="462" priority="8" operator="equal">
      <formula>0</formula>
    </cfRule>
  </conditionalFormatting>
  <conditionalFormatting sqref="AK33:AK34 AM16:AM34">
    <cfRule type="cellIs" dxfId="461" priority="7" operator="greaterThan">
      <formula>1179</formula>
    </cfRule>
  </conditionalFormatting>
  <conditionalFormatting sqref="AK33:AK34 AM16:AM34">
    <cfRule type="cellIs" dxfId="460" priority="6" operator="greaterThan">
      <formula>99</formula>
    </cfRule>
  </conditionalFormatting>
  <conditionalFormatting sqref="AK33:AK34 AM16:AM34">
    <cfRule type="cellIs" dxfId="459" priority="5" operator="greaterThan">
      <formula>0.99</formula>
    </cfRule>
  </conditionalFormatting>
  <conditionalFormatting sqref="AK16:AK32">
    <cfRule type="cellIs" dxfId="458" priority="4" operator="equal">
      <formula>0</formula>
    </cfRule>
  </conditionalFormatting>
  <conditionalFormatting sqref="AK16:AK32">
    <cfRule type="cellIs" dxfId="457" priority="3" operator="greaterThan">
      <formula>1179</formula>
    </cfRule>
  </conditionalFormatting>
  <conditionalFormatting sqref="AK16:AK32">
    <cfRule type="cellIs" dxfId="456" priority="2" operator="greaterThan">
      <formula>99</formula>
    </cfRule>
  </conditionalFormatting>
  <conditionalFormatting sqref="AK16:AK32">
    <cfRule type="cellIs" dxfId="455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7"/>
  <sheetViews>
    <sheetView showGridLines="0" topLeftCell="A8" zoomScaleNormal="100" workbookViewId="0">
      <selection activeCell="AP32" sqref="AP32:AP34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132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199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19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14" t="s">
        <v>10</v>
      </c>
      <c r="I7" s="215" t="s">
        <v>11</v>
      </c>
      <c r="J7" s="215" t="s">
        <v>12</v>
      </c>
      <c r="K7" s="215" t="s">
        <v>13</v>
      </c>
      <c r="L7" s="11"/>
      <c r="M7" s="11"/>
      <c r="N7" s="11"/>
      <c r="O7" s="214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15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15" t="s">
        <v>22</v>
      </c>
      <c r="AG7" s="215" t="s">
        <v>23</v>
      </c>
      <c r="AH7" s="215" t="s">
        <v>24</v>
      </c>
      <c r="AI7" s="215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15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42082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25880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15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16" t="s">
        <v>51</v>
      </c>
      <c r="V9" s="216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18" t="s">
        <v>55</v>
      </c>
      <c r="AG9" s="218" t="s">
        <v>56</v>
      </c>
      <c r="AH9" s="251" t="s">
        <v>57</v>
      </c>
      <c r="AI9" s="266" t="s">
        <v>58</v>
      </c>
      <c r="AJ9" s="216" t="s">
        <v>59</v>
      </c>
      <c r="AK9" s="216" t="s">
        <v>60</v>
      </c>
      <c r="AL9" s="216" t="s">
        <v>61</v>
      </c>
      <c r="AM9" s="216" t="s">
        <v>62</v>
      </c>
      <c r="AN9" s="216" t="s">
        <v>63</v>
      </c>
      <c r="AO9" s="216" t="s">
        <v>64</v>
      </c>
      <c r="AP9" s="216" t="s">
        <v>65</v>
      </c>
      <c r="AQ9" s="268" t="s">
        <v>66</v>
      </c>
      <c r="AR9" s="216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16" t="s">
        <v>72</v>
      </c>
      <c r="C10" s="216" t="s">
        <v>73</v>
      </c>
      <c r="D10" s="216" t="s">
        <v>74</v>
      </c>
      <c r="E10" s="216" t="s">
        <v>75</v>
      </c>
      <c r="F10" s="216" t="s">
        <v>74</v>
      </c>
      <c r="G10" s="216" t="s">
        <v>75</v>
      </c>
      <c r="H10" s="277"/>
      <c r="I10" s="216" t="s">
        <v>75</v>
      </c>
      <c r="J10" s="216" t="s">
        <v>75</v>
      </c>
      <c r="K10" s="216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18'!Q34</f>
        <v>29476872</v>
      </c>
      <c r="R10" s="259"/>
      <c r="S10" s="260"/>
      <c r="T10" s="261"/>
      <c r="U10" s="216" t="s">
        <v>75</v>
      </c>
      <c r="V10" s="216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18'!AG34</f>
        <v>35556076</v>
      </c>
      <c r="AH10" s="251"/>
      <c r="AI10" s="267"/>
      <c r="AJ10" s="216" t="s">
        <v>84</v>
      </c>
      <c r="AK10" s="216" t="s">
        <v>84</v>
      </c>
      <c r="AL10" s="216" t="s">
        <v>84</v>
      </c>
      <c r="AM10" s="216" t="s">
        <v>84</v>
      </c>
      <c r="AN10" s="216" t="s">
        <v>84</v>
      </c>
      <c r="AO10" s="216" t="s">
        <v>84</v>
      </c>
      <c r="AP10" s="145">
        <f>'MAR 18'!AP34</f>
        <v>7943471</v>
      </c>
      <c r="AQ10" s="269"/>
      <c r="AR10" s="217" t="s">
        <v>85</v>
      </c>
      <c r="AS10" s="251"/>
      <c r="AV10" s="38" t="s">
        <v>86</v>
      </c>
      <c r="AW10" s="38" t="s">
        <v>87</v>
      </c>
      <c r="AY10" s="80" t="s">
        <v>199</v>
      </c>
    </row>
    <row r="11" spans="2:51" x14ac:dyDescent="0.25">
      <c r="B11" s="39">
        <v>2</v>
      </c>
      <c r="C11" s="39">
        <v>4.1666666666666664E-2</v>
      </c>
      <c r="D11" s="118">
        <v>11</v>
      </c>
      <c r="E11" s="40">
        <f>D11/1.42</f>
        <v>7.746478873239437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119</v>
      </c>
      <c r="P11" s="119">
        <v>91</v>
      </c>
      <c r="Q11" s="119">
        <v>29480687</v>
      </c>
      <c r="R11" s="45">
        <f>Q11-Q10</f>
        <v>3815</v>
      </c>
      <c r="S11" s="46">
        <f>R11*24/1000</f>
        <v>91.56</v>
      </c>
      <c r="T11" s="46">
        <f>R11/1000</f>
        <v>3.8149999999999999</v>
      </c>
      <c r="U11" s="120">
        <v>5.7</v>
      </c>
      <c r="V11" s="120">
        <f>U11</f>
        <v>5.7</v>
      </c>
      <c r="W11" s="121" t="s">
        <v>127</v>
      </c>
      <c r="X11" s="123">
        <v>0</v>
      </c>
      <c r="Y11" s="123">
        <v>0</v>
      </c>
      <c r="Z11" s="123">
        <v>1036</v>
      </c>
      <c r="AA11" s="123">
        <v>0</v>
      </c>
      <c r="AB11" s="123">
        <v>1058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35556681</v>
      </c>
      <c r="AH11" s="48">
        <f>IF(ISBLANK(AG11),"-",AG11-AG10)</f>
        <v>605</v>
      </c>
      <c r="AI11" s="49">
        <f>AH11/T11</f>
        <v>158.58453473132371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7944560</v>
      </c>
      <c r="AQ11" s="123">
        <f>AP11-AP10</f>
        <v>1089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15</v>
      </c>
      <c r="E12" s="40">
        <f t="shared" ref="E12:E34" si="0">D12/1.42</f>
        <v>10.563380281690142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94</v>
      </c>
      <c r="P12" s="119">
        <v>89</v>
      </c>
      <c r="Q12" s="119">
        <v>29484416</v>
      </c>
      <c r="R12" s="45">
        <f t="shared" ref="R12:R34" si="3">Q12-Q11</f>
        <v>3729</v>
      </c>
      <c r="S12" s="46">
        <f t="shared" ref="S12:S34" si="4">R12*24/1000</f>
        <v>89.495999999999995</v>
      </c>
      <c r="T12" s="46">
        <f t="shared" ref="T12:T34" si="5">R12/1000</f>
        <v>3.7290000000000001</v>
      </c>
      <c r="U12" s="120">
        <v>7</v>
      </c>
      <c r="V12" s="120">
        <f t="shared" ref="V12:V34" si="6">U12</f>
        <v>7</v>
      </c>
      <c r="W12" s="121" t="s">
        <v>127</v>
      </c>
      <c r="X12" s="123">
        <v>0</v>
      </c>
      <c r="Y12" s="123">
        <v>0</v>
      </c>
      <c r="Z12" s="123">
        <v>1010</v>
      </c>
      <c r="AA12" s="123">
        <v>0</v>
      </c>
      <c r="AB12" s="123">
        <v>1058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35557262</v>
      </c>
      <c r="AH12" s="48">
        <f>IF(ISBLANK(AG12),"-",AG12-AG11)</f>
        <v>581</v>
      </c>
      <c r="AI12" s="49">
        <f t="shared" ref="AI12:AI34" si="7">AH12/T12</f>
        <v>155.80584607133278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7945754</v>
      </c>
      <c r="AQ12" s="123">
        <f>AP12-AP11</f>
        <v>1194</v>
      </c>
      <c r="AR12" s="52">
        <v>0.98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17</v>
      </c>
      <c r="E13" s="40">
        <f t="shared" si="0"/>
        <v>11.971830985915494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90</v>
      </c>
      <c r="P13" s="119">
        <v>85</v>
      </c>
      <c r="Q13" s="119">
        <v>29488051</v>
      </c>
      <c r="R13" s="45">
        <f t="shared" si="3"/>
        <v>3635</v>
      </c>
      <c r="S13" s="46">
        <f t="shared" si="4"/>
        <v>87.24</v>
      </c>
      <c r="T13" s="46">
        <f t="shared" si="5"/>
        <v>3.6349999999999998</v>
      </c>
      <c r="U13" s="120">
        <v>8.4</v>
      </c>
      <c r="V13" s="120">
        <f t="shared" si="6"/>
        <v>8.4</v>
      </c>
      <c r="W13" s="121" t="s">
        <v>127</v>
      </c>
      <c r="X13" s="123">
        <v>0</v>
      </c>
      <c r="Y13" s="123">
        <v>0</v>
      </c>
      <c r="Z13" s="123">
        <v>989</v>
      </c>
      <c r="AA13" s="123">
        <v>0</v>
      </c>
      <c r="AB13" s="123">
        <v>1058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35557828</v>
      </c>
      <c r="AH13" s="48">
        <f>IF(ISBLANK(AG13),"-",AG13-AG12)</f>
        <v>566</v>
      </c>
      <c r="AI13" s="49">
        <f t="shared" si="7"/>
        <v>155.70839064649243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7947062</v>
      </c>
      <c r="AQ13" s="123">
        <f>AP13-AP12</f>
        <v>1308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22</v>
      </c>
      <c r="E14" s="40">
        <f t="shared" si="0"/>
        <v>15.492957746478874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84</v>
      </c>
      <c r="P14" s="119">
        <v>87</v>
      </c>
      <c r="Q14" s="119">
        <v>29491555</v>
      </c>
      <c r="R14" s="45">
        <f t="shared" si="3"/>
        <v>3504</v>
      </c>
      <c r="S14" s="46">
        <f t="shared" si="4"/>
        <v>84.096000000000004</v>
      </c>
      <c r="T14" s="46">
        <f t="shared" si="5"/>
        <v>3.504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965</v>
      </c>
      <c r="AA14" s="123">
        <v>0</v>
      </c>
      <c r="AB14" s="123">
        <v>978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35558364</v>
      </c>
      <c r="AH14" s="48">
        <f t="shared" ref="AH14:AH34" si="8">IF(ISBLANK(AG14),"-",AG14-AG13)</f>
        <v>536</v>
      </c>
      <c r="AI14" s="49">
        <f t="shared" si="7"/>
        <v>152.96803652968038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7948258</v>
      </c>
      <c r="AQ14" s="123">
        <f>AP14-AP13</f>
        <v>1196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25</v>
      </c>
      <c r="E15" s="40">
        <f t="shared" si="0"/>
        <v>17.605633802816904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101</v>
      </c>
      <c r="P15" s="119">
        <v>93</v>
      </c>
      <c r="Q15" s="119">
        <v>29495463</v>
      </c>
      <c r="R15" s="45">
        <f t="shared" si="3"/>
        <v>3908</v>
      </c>
      <c r="S15" s="46">
        <f t="shared" si="4"/>
        <v>93.792000000000002</v>
      </c>
      <c r="T15" s="46">
        <f t="shared" si="5"/>
        <v>3.9079999999999999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958</v>
      </c>
      <c r="AA15" s="123">
        <v>0</v>
      </c>
      <c r="AB15" s="123">
        <v>918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35558928</v>
      </c>
      <c r="AH15" s="48">
        <f t="shared" si="8"/>
        <v>564</v>
      </c>
      <c r="AI15" s="49">
        <f t="shared" si="7"/>
        <v>144.31934493346981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7948258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17</v>
      </c>
      <c r="E16" s="40">
        <f t="shared" si="0"/>
        <v>11.971830985915494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122</v>
      </c>
      <c r="P16" s="119">
        <v>119</v>
      </c>
      <c r="Q16" s="119">
        <v>29500104</v>
      </c>
      <c r="R16" s="45">
        <f t="shared" si="3"/>
        <v>4641</v>
      </c>
      <c r="S16" s="46">
        <f t="shared" si="4"/>
        <v>111.384</v>
      </c>
      <c r="T16" s="46">
        <f t="shared" si="5"/>
        <v>4.641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1110</v>
      </c>
      <c r="AA16" s="123">
        <v>0</v>
      </c>
      <c r="AB16" s="123">
        <v>1110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35559606</v>
      </c>
      <c r="AH16" s="48">
        <f t="shared" si="8"/>
        <v>678</v>
      </c>
      <c r="AI16" s="49">
        <f t="shared" si="7"/>
        <v>146.08920491273432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7948258</v>
      </c>
      <c r="AQ16" s="123">
        <f t="shared" ref="AQ16:AQ34" si="10">AP16-AP15</f>
        <v>0</v>
      </c>
      <c r="AR16" s="52">
        <v>1.04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138</v>
      </c>
      <c r="P17" s="119">
        <v>146</v>
      </c>
      <c r="Q17" s="119">
        <v>29506128</v>
      </c>
      <c r="R17" s="45">
        <f t="shared" si="3"/>
        <v>6024</v>
      </c>
      <c r="S17" s="46">
        <f t="shared" si="4"/>
        <v>144.57599999999999</v>
      </c>
      <c r="T17" s="46">
        <f t="shared" si="5"/>
        <v>6.024</v>
      </c>
      <c r="U17" s="120">
        <v>9.3000000000000007</v>
      </c>
      <c r="V17" s="120">
        <f t="shared" si="6"/>
        <v>9.3000000000000007</v>
      </c>
      <c r="W17" s="121" t="s">
        <v>135</v>
      </c>
      <c r="X17" s="123">
        <v>0</v>
      </c>
      <c r="Y17" s="123">
        <v>1019</v>
      </c>
      <c r="Z17" s="123">
        <v>1195</v>
      </c>
      <c r="AA17" s="123">
        <v>1185</v>
      </c>
      <c r="AB17" s="123">
        <v>1198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35560908</v>
      </c>
      <c r="AH17" s="48">
        <f t="shared" si="8"/>
        <v>1302</v>
      </c>
      <c r="AI17" s="49">
        <f t="shared" si="7"/>
        <v>216.13545816733068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7948258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148</v>
      </c>
      <c r="Q18" s="119">
        <v>29512292</v>
      </c>
      <c r="R18" s="45">
        <f t="shared" si="3"/>
        <v>6164</v>
      </c>
      <c r="S18" s="46">
        <f t="shared" si="4"/>
        <v>147.93600000000001</v>
      </c>
      <c r="T18" s="46">
        <f t="shared" si="5"/>
        <v>6.1639999999999997</v>
      </c>
      <c r="U18" s="120">
        <v>8.8000000000000007</v>
      </c>
      <c r="V18" s="120">
        <f t="shared" si="6"/>
        <v>8.8000000000000007</v>
      </c>
      <c r="W18" s="121" t="s">
        <v>135</v>
      </c>
      <c r="X18" s="123">
        <v>0</v>
      </c>
      <c r="Y18" s="123">
        <v>1046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35562284</v>
      </c>
      <c r="AH18" s="48">
        <f t="shared" si="8"/>
        <v>1376</v>
      </c>
      <c r="AI18" s="49">
        <f t="shared" si="7"/>
        <v>223.23166774821544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7948258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139</v>
      </c>
      <c r="P19" s="119">
        <v>147</v>
      </c>
      <c r="Q19" s="119">
        <v>29518432</v>
      </c>
      <c r="R19" s="45">
        <f t="shared" si="3"/>
        <v>6140</v>
      </c>
      <c r="S19" s="46">
        <f t="shared" si="4"/>
        <v>147.36000000000001</v>
      </c>
      <c r="T19" s="46">
        <f t="shared" si="5"/>
        <v>6.14</v>
      </c>
      <c r="U19" s="120">
        <v>8.1999999999999993</v>
      </c>
      <c r="V19" s="120">
        <f t="shared" si="6"/>
        <v>8.1999999999999993</v>
      </c>
      <c r="W19" s="121" t="s">
        <v>135</v>
      </c>
      <c r="X19" s="123">
        <v>0</v>
      </c>
      <c r="Y19" s="123">
        <v>1074</v>
      </c>
      <c r="Z19" s="123">
        <v>1195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35563676</v>
      </c>
      <c r="AH19" s="48">
        <f t="shared" si="8"/>
        <v>1392</v>
      </c>
      <c r="AI19" s="49">
        <f t="shared" si="7"/>
        <v>226.71009771986971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7948258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141</v>
      </c>
      <c r="P20" s="119">
        <v>150</v>
      </c>
      <c r="Q20" s="119">
        <v>29524570</v>
      </c>
      <c r="R20" s="45">
        <f t="shared" si="3"/>
        <v>6138</v>
      </c>
      <c r="S20" s="46">
        <f t="shared" si="4"/>
        <v>147.31200000000001</v>
      </c>
      <c r="T20" s="46">
        <f t="shared" si="5"/>
        <v>6.1379999999999999</v>
      </c>
      <c r="U20" s="120">
        <v>7.5</v>
      </c>
      <c r="V20" s="120">
        <f t="shared" si="6"/>
        <v>7.5</v>
      </c>
      <c r="W20" s="121" t="s">
        <v>135</v>
      </c>
      <c r="X20" s="123">
        <v>0</v>
      </c>
      <c r="Y20" s="123">
        <v>1096</v>
      </c>
      <c r="Z20" s="123">
        <v>1195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35565054</v>
      </c>
      <c r="AH20" s="48">
        <f>IF(ISBLANK(AG20),"-",AG20-AG19)</f>
        <v>1378</v>
      </c>
      <c r="AI20" s="49">
        <f t="shared" si="7"/>
        <v>224.50309547083742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7948258</v>
      </c>
      <c r="AQ20" s="123">
        <f t="shared" si="10"/>
        <v>0</v>
      </c>
      <c r="AR20" s="52">
        <v>0.98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137</v>
      </c>
      <c r="P21" s="119">
        <v>149</v>
      </c>
      <c r="Q21" s="119">
        <v>29530731</v>
      </c>
      <c r="R21" s="45">
        <f>Q21-Q20</f>
        <v>6161</v>
      </c>
      <c r="S21" s="46">
        <f t="shared" si="4"/>
        <v>147.864</v>
      </c>
      <c r="T21" s="46">
        <f t="shared" si="5"/>
        <v>6.1609999999999996</v>
      </c>
      <c r="U21" s="120">
        <v>6.9</v>
      </c>
      <c r="V21" s="120">
        <f t="shared" si="6"/>
        <v>6.9</v>
      </c>
      <c r="W21" s="121" t="s">
        <v>135</v>
      </c>
      <c r="X21" s="123">
        <v>0</v>
      </c>
      <c r="Y21" s="123">
        <v>1053</v>
      </c>
      <c r="Z21" s="123">
        <v>1195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35566420</v>
      </c>
      <c r="AH21" s="48">
        <f t="shared" si="8"/>
        <v>1366</v>
      </c>
      <c r="AI21" s="49">
        <f t="shared" si="7"/>
        <v>221.71725369258237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7948258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139</v>
      </c>
      <c r="P22" s="119">
        <v>150</v>
      </c>
      <c r="Q22" s="119">
        <v>29536931</v>
      </c>
      <c r="R22" s="45">
        <f t="shared" si="3"/>
        <v>6200</v>
      </c>
      <c r="S22" s="46">
        <f t="shared" si="4"/>
        <v>148.80000000000001</v>
      </c>
      <c r="T22" s="46">
        <f t="shared" si="5"/>
        <v>6.2</v>
      </c>
      <c r="U22" s="120">
        <v>6.3</v>
      </c>
      <c r="V22" s="120">
        <f t="shared" si="6"/>
        <v>6.3</v>
      </c>
      <c r="W22" s="121" t="s">
        <v>135</v>
      </c>
      <c r="X22" s="123">
        <v>0</v>
      </c>
      <c r="Y22" s="123">
        <v>1109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35567810</v>
      </c>
      <c r="AH22" s="48">
        <f t="shared" si="8"/>
        <v>1390</v>
      </c>
      <c r="AI22" s="49">
        <f t="shared" si="7"/>
        <v>224.19354838709677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7948258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7</v>
      </c>
      <c r="E23" s="40">
        <f t="shared" si="0"/>
        <v>4.9295774647887329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139</v>
      </c>
      <c r="P23" s="119">
        <v>143</v>
      </c>
      <c r="Q23" s="119">
        <v>29542877</v>
      </c>
      <c r="R23" s="45">
        <f t="shared" si="3"/>
        <v>5946</v>
      </c>
      <c r="S23" s="46">
        <f t="shared" si="4"/>
        <v>142.70400000000001</v>
      </c>
      <c r="T23" s="46">
        <f t="shared" si="5"/>
        <v>5.9459999999999997</v>
      </c>
      <c r="U23" s="120">
        <v>6</v>
      </c>
      <c r="V23" s="120">
        <f t="shared" si="6"/>
        <v>6</v>
      </c>
      <c r="W23" s="121" t="s">
        <v>135</v>
      </c>
      <c r="X23" s="123">
        <v>0</v>
      </c>
      <c r="Y23" s="123">
        <v>1017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35569144</v>
      </c>
      <c r="AH23" s="48">
        <f t="shared" si="8"/>
        <v>1334</v>
      </c>
      <c r="AI23" s="49">
        <f t="shared" si="7"/>
        <v>224.35250588631013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7948258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134</v>
      </c>
      <c r="P24" s="119">
        <v>140</v>
      </c>
      <c r="Q24" s="119">
        <v>29548762</v>
      </c>
      <c r="R24" s="45">
        <f t="shared" si="3"/>
        <v>5885</v>
      </c>
      <c r="S24" s="46">
        <f t="shared" si="4"/>
        <v>141.24</v>
      </c>
      <c r="T24" s="46">
        <f t="shared" si="5"/>
        <v>5.8849999999999998</v>
      </c>
      <c r="U24" s="120">
        <v>5.7</v>
      </c>
      <c r="V24" s="120">
        <f t="shared" si="6"/>
        <v>5.7</v>
      </c>
      <c r="W24" s="121" t="s">
        <v>135</v>
      </c>
      <c r="X24" s="123">
        <v>0</v>
      </c>
      <c r="Y24" s="123">
        <v>1017</v>
      </c>
      <c r="Z24" s="123">
        <v>1195</v>
      </c>
      <c r="AA24" s="123">
        <v>1185</v>
      </c>
      <c r="AB24" s="123">
        <v>1198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35570494</v>
      </c>
      <c r="AH24" s="48">
        <f t="shared" si="8"/>
        <v>1350</v>
      </c>
      <c r="AI24" s="49">
        <f t="shared" si="7"/>
        <v>229.39677145284622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7948258</v>
      </c>
      <c r="AQ24" s="123">
        <f t="shared" si="10"/>
        <v>0</v>
      </c>
      <c r="AR24" s="52">
        <v>1.0900000000000001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135</v>
      </c>
      <c r="P25" s="119">
        <v>139</v>
      </c>
      <c r="Q25" s="119">
        <v>29554648</v>
      </c>
      <c r="R25" s="45">
        <f t="shared" si="3"/>
        <v>5886</v>
      </c>
      <c r="S25" s="46">
        <f t="shared" si="4"/>
        <v>141.26400000000001</v>
      </c>
      <c r="T25" s="46">
        <f t="shared" si="5"/>
        <v>5.8860000000000001</v>
      </c>
      <c r="U25" s="120">
        <v>5.6</v>
      </c>
      <c r="V25" s="120">
        <f t="shared" si="6"/>
        <v>5.6</v>
      </c>
      <c r="W25" s="121" t="s">
        <v>135</v>
      </c>
      <c r="X25" s="123">
        <v>0</v>
      </c>
      <c r="Y25" s="123">
        <v>996</v>
      </c>
      <c r="Z25" s="123">
        <v>1195</v>
      </c>
      <c r="AA25" s="123">
        <v>1185</v>
      </c>
      <c r="AB25" s="123">
        <v>1198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35571844</v>
      </c>
      <c r="AH25" s="48">
        <f t="shared" si="8"/>
        <v>1350</v>
      </c>
      <c r="AI25" s="49">
        <f t="shared" si="7"/>
        <v>229.35779816513761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7948258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6</v>
      </c>
      <c r="E26" s="40">
        <f t="shared" si="0"/>
        <v>4.2253521126760569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135</v>
      </c>
      <c r="P26" s="119">
        <v>136</v>
      </c>
      <c r="Q26" s="119">
        <v>29560020</v>
      </c>
      <c r="R26" s="45">
        <f t="shared" si="3"/>
        <v>5372</v>
      </c>
      <c r="S26" s="46">
        <f t="shared" si="4"/>
        <v>128.928</v>
      </c>
      <c r="T26" s="46">
        <f t="shared" si="5"/>
        <v>5.3719999999999999</v>
      </c>
      <c r="U26" s="120">
        <v>5.5</v>
      </c>
      <c r="V26" s="120">
        <f t="shared" si="6"/>
        <v>5.5</v>
      </c>
      <c r="W26" s="121" t="s">
        <v>135</v>
      </c>
      <c r="X26" s="123">
        <v>0</v>
      </c>
      <c r="Y26" s="123">
        <v>1006</v>
      </c>
      <c r="Z26" s="123">
        <v>1195</v>
      </c>
      <c r="AA26" s="123">
        <v>1185</v>
      </c>
      <c r="AB26" s="123">
        <v>1198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35573092</v>
      </c>
      <c r="AH26" s="48">
        <f t="shared" si="8"/>
        <v>1248</v>
      </c>
      <c r="AI26" s="49">
        <f t="shared" si="7"/>
        <v>232.31571109456442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7948258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131</v>
      </c>
      <c r="P27" s="119">
        <v>136</v>
      </c>
      <c r="Q27" s="119">
        <v>29565802</v>
      </c>
      <c r="R27" s="45">
        <f t="shared" si="3"/>
        <v>5782</v>
      </c>
      <c r="S27" s="46">
        <f t="shared" si="4"/>
        <v>138.768</v>
      </c>
      <c r="T27" s="46">
        <f t="shared" si="5"/>
        <v>5.782</v>
      </c>
      <c r="U27" s="120">
        <v>5.0999999999999996</v>
      </c>
      <c r="V27" s="120">
        <f t="shared" si="6"/>
        <v>5.0999999999999996</v>
      </c>
      <c r="W27" s="121" t="s">
        <v>135</v>
      </c>
      <c r="X27" s="123">
        <v>0</v>
      </c>
      <c r="Y27" s="123">
        <v>1054</v>
      </c>
      <c r="Z27" s="123">
        <v>1195</v>
      </c>
      <c r="AA27" s="123">
        <v>1185</v>
      </c>
      <c r="AB27" s="123">
        <v>1198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35574428</v>
      </c>
      <c r="AH27" s="48">
        <f t="shared" si="8"/>
        <v>1336</v>
      </c>
      <c r="AI27" s="49">
        <f t="shared" si="7"/>
        <v>231.06191629194049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7948258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138</v>
      </c>
      <c r="P28" s="119">
        <v>139</v>
      </c>
      <c r="Q28" s="119">
        <v>29571536</v>
      </c>
      <c r="R28" s="45">
        <f t="shared" si="3"/>
        <v>5734</v>
      </c>
      <c r="S28" s="46">
        <f t="shared" si="4"/>
        <v>137.61600000000001</v>
      </c>
      <c r="T28" s="46">
        <f t="shared" si="5"/>
        <v>5.734</v>
      </c>
      <c r="U28" s="120">
        <v>4.9000000000000004</v>
      </c>
      <c r="V28" s="120">
        <f t="shared" si="6"/>
        <v>4.9000000000000004</v>
      </c>
      <c r="W28" s="121" t="s">
        <v>135</v>
      </c>
      <c r="X28" s="123">
        <v>0</v>
      </c>
      <c r="Y28" s="123">
        <v>987</v>
      </c>
      <c r="Z28" s="123">
        <v>1195</v>
      </c>
      <c r="AA28" s="123">
        <v>1185</v>
      </c>
      <c r="AB28" s="123">
        <v>1198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35575740</v>
      </c>
      <c r="AH28" s="48">
        <f t="shared" si="8"/>
        <v>1312</v>
      </c>
      <c r="AI28" s="49">
        <f t="shared" si="7"/>
        <v>228.81060341820719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7948258</v>
      </c>
      <c r="AQ28" s="123">
        <f t="shared" si="10"/>
        <v>0</v>
      </c>
      <c r="AR28" s="52">
        <v>0.98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136</v>
      </c>
      <c r="P29" s="119">
        <v>139</v>
      </c>
      <c r="Q29" s="119">
        <v>29577317</v>
      </c>
      <c r="R29" s="45">
        <f t="shared" si="3"/>
        <v>5781</v>
      </c>
      <c r="S29" s="46">
        <f t="shared" si="4"/>
        <v>138.744</v>
      </c>
      <c r="T29" s="46">
        <f t="shared" si="5"/>
        <v>5.7809999999999997</v>
      </c>
      <c r="U29" s="120">
        <v>4.8</v>
      </c>
      <c r="V29" s="120">
        <f t="shared" si="6"/>
        <v>4.8</v>
      </c>
      <c r="W29" s="121" t="s">
        <v>135</v>
      </c>
      <c r="X29" s="123">
        <v>0</v>
      </c>
      <c r="Y29" s="123">
        <v>991</v>
      </c>
      <c r="Z29" s="123">
        <v>1195</v>
      </c>
      <c r="AA29" s="123">
        <v>1185</v>
      </c>
      <c r="AB29" s="123">
        <v>1198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35577060</v>
      </c>
      <c r="AH29" s="48">
        <f t="shared" si="8"/>
        <v>1320</v>
      </c>
      <c r="AI29" s="49">
        <f t="shared" si="7"/>
        <v>228.33419823559939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7948258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9</v>
      </c>
      <c r="E30" s="40">
        <f t="shared" si="0"/>
        <v>6.3380281690140849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113</v>
      </c>
      <c r="P30" s="119">
        <v>132</v>
      </c>
      <c r="Q30" s="119">
        <v>29582774</v>
      </c>
      <c r="R30" s="45">
        <f t="shared" si="3"/>
        <v>5457</v>
      </c>
      <c r="S30" s="46">
        <f t="shared" si="4"/>
        <v>130.96799999999999</v>
      </c>
      <c r="T30" s="46">
        <f t="shared" si="5"/>
        <v>5.4569999999999999</v>
      </c>
      <c r="U30" s="120">
        <v>3.9</v>
      </c>
      <c r="V30" s="120">
        <f t="shared" si="6"/>
        <v>3.9</v>
      </c>
      <c r="W30" s="121" t="s">
        <v>136</v>
      </c>
      <c r="X30" s="123">
        <v>0</v>
      </c>
      <c r="Y30" s="123">
        <v>1124</v>
      </c>
      <c r="Z30" s="123">
        <v>1195</v>
      </c>
      <c r="AA30" s="123">
        <v>0</v>
      </c>
      <c r="AB30" s="123">
        <v>1198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35578164</v>
      </c>
      <c r="AH30" s="48">
        <f t="shared" si="8"/>
        <v>1104</v>
      </c>
      <c r="AI30" s="49">
        <f t="shared" si="7"/>
        <v>202.30896096756459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7948258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115</v>
      </c>
      <c r="P31" s="119">
        <v>127</v>
      </c>
      <c r="Q31" s="119">
        <v>29588206</v>
      </c>
      <c r="R31" s="45">
        <f t="shared" si="3"/>
        <v>5432</v>
      </c>
      <c r="S31" s="46">
        <f t="shared" si="4"/>
        <v>130.36799999999999</v>
      </c>
      <c r="T31" s="46">
        <f t="shared" si="5"/>
        <v>5.4320000000000004</v>
      </c>
      <c r="U31" s="120">
        <v>3.1</v>
      </c>
      <c r="V31" s="120">
        <f t="shared" si="6"/>
        <v>3.1</v>
      </c>
      <c r="W31" s="121" t="s">
        <v>136</v>
      </c>
      <c r="X31" s="123">
        <v>0</v>
      </c>
      <c r="Y31" s="123">
        <v>1066</v>
      </c>
      <c r="Z31" s="123">
        <v>1195</v>
      </c>
      <c r="AA31" s="123">
        <v>0</v>
      </c>
      <c r="AB31" s="123">
        <v>1198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35579244</v>
      </c>
      <c r="AH31" s="48">
        <f t="shared" si="8"/>
        <v>1080</v>
      </c>
      <c r="AI31" s="49">
        <f t="shared" si="7"/>
        <v>198.82179675994107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7948258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12</v>
      </c>
      <c r="E32" s="40">
        <f t="shared" si="0"/>
        <v>8.4507042253521139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131</v>
      </c>
      <c r="P32" s="119">
        <v>118</v>
      </c>
      <c r="Q32" s="119">
        <v>29593369</v>
      </c>
      <c r="R32" s="45">
        <f t="shared" si="3"/>
        <v>5163</v>
      </c>
      <c r="S32" s="46">
        <f t="shared" si="4"/>
        <v>123.91200000000001</v>
      </c>
      <c r="T32" s="46">
        <f t="shared" si="5"/>
        <v>5.1630000000000003</v>
      </c>
      <c r="U32" s="120">
        <v>2.7</v>
      </c>
      <c r="V32" s="120">
        <f t="shared" si="6"/>
        <v>2.7</v>
      </c>
      <c r="W32" s="121" t="s">
        <v>136</v>
      </c>
      <c r="X32" s="123">
        <v>0</v>
      </c>
      <c r="Y32" s="123">
        <v>995</v>
      </c>
      <c r="Z32" s="123">
        <v>1195</v>
      </c>
      <c r="AA32" s="123">
        <v>0</v>
      </c>
      <c r="AB32" s="123">
        <v>1198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35580272</v>
      </c>
      <c r="AH32" s="48">
        <f t="shared" si="8"/>
        <v>1028</v>
      </c>
      <c r="AI32" s="49">
        <f t="shared" si="7"/>
        <v>199.10904512880109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7948258</v>
      </c>
      <c r="AQ32" s="123">
        <f t="shared" si="10"/>
        <v>0</v>
      </c>
      <c r="AR32" s="52">
        <v>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8</v>
      </c>
      <c r="E33" s="40">
        <f t="shared" si="0"/>
        <v>5.6338028169014089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117</v>
      </c>
      <c r="P33" s="119">
        <v>98</v>
      </c>
      <c r="Q33" s="119">
        <v>29597745</v>
      </c>
      <c r="R33" s="45">
        <f t="shared" si="3"/>
        <v>4376</v>
      </c>
      <c r="S33" s="46">
        <f t="shared" si="4"/>
        <v>105.024</v>
      </c>
      <c r="T33" s="46">
        <f t="shared" si="5"/>
        <v>4.3760000000000003</v>
      </c>
      <c r="U33" s="120">
        <v>3</v>
      </c>
      <c r="V33" s="120">
        <f t="shared" si="6"/>
        <v>3</v>
      </c>
      <c r="W33" s="121" t="s">
        <v>127</v>
      </c>
      <c r="X33" s="123">
        <v>0</v>
      </c>
      <c r="Y33" s="123">
        <v>0</v>
      </c>
      <c r="Z33" s="123">
        <v>1197</v>
      </c>
      <c r="AA33" s="123">
        <v>0</v>
      </c>
      <c r="AB33" s="123">
        <v>1199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35581100</v>
      </c>
      <c r="AH33" s="48">
        <f t="shared" si="8"/>
        <v>828</v>
      </c>
      <c r="AI33" s="49">
        <f t="shared" si="7"/>
        <v>189.21389396709321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</v>
      </c>
      <c r="AP33" s="123">
        <v>7948258</v>
      </c>
      <c r="AQ33" s="123">
        <f t="shared" si="10"/>
        <v>0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12</v>
      </c>
      <c r="E34" s="40">
        <f t="shared" si="0"/>
        <v>8.4507042253521139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110</v>
      </c>
      <c r="P34" s="119">
        <v>95</v>
      </c>
      <c r="Q34" s="119">
        <v>29601768</v>
      </c>
      <c r="R34" s="45">
        <f t="shared" si="3"/>
        <v>4023</v>
      </c>
      <c r="S34" s="46">
        <f t="shared" si="4"/>
        <v>96.552000000000007</v>
      </c>
      <c r="T34" s="46">
        <f t="shared" si="5"/>
        <v>4.0229999999999997</v>
      </c>
      <c r="U34" s="120">
        <v>4</v>
      </c>
      <c r="V34" s="120">
        <f t="shared" si="6"/>
        <v>4</v>
      </c>
      <c r="W34" s="121" t="s">
        <v>127</v>
      </c>
      <c r="X34" s="123">
        <v>0</v>
      </c>
      <c r="Y34" s="123">
        <v>0</v>
      </c>
      <c r="Z34" s="123">
        <v>1121</v>
      </c>
      <c r="AA34" s="123">
        <v>0</v>
      </c>
      <c r="AB34" s="123">
        <v>1110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35581956</v>
      </c>
      <c r="AH34" s="48">
        <f t="shared" si="8"/>
        <v>856</v>
      </c>
      <c r="AI34" s="49">
        <f t="shared" si="7"/>
        <v>212.77653492418594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</v>
      </c>
      <c r="AP34" s="123">
        <v>7948258</v>
      </c>
      <c r="AQ34" s="123">
        <f t="shared" si="10"/>
        <v>0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124.83333333333333</v>
      </c>
      <c r="Q35" s="63">
        <f>Q34-Q10</f>
        <v>124896</v>
      </c>
      <c r="R35" s="64">
        <f>SUM(R11:R34)</f>
        <v>124896</v>
      </c>
      <c r="S35" s="124">
        <f>AVERAGE(S11:S34)</f>
        <v>124.89599999999997</v>
      </c>
      <c r="T35" s="124">
        <f>SUM(T11:T34)</f>
        <v>124.896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25880</v>
      </c>
      <c r="AH35" s="66">
        <f>SUM(AH11:AH34)</f>
        <v>25880</v>
      </c>
      <c r="AI35" s="67">
        <f>$AH$35/$T35</f>
        <v>207.21240071739686</v>
      </c>
      <c r="AJ35" s="93"/>
      <c r="AK35" s="94"/>
      <c r="AL35" s="94"/>
      <c r="AM35" s="94"/>
      <c r="AN35" s="95"/>
      <c r="AO35" s="68"/>
      <c r="AP35" s="69">
        <f>AP34-AP10</f>
        <v>4787</v>
      </c>
      <c r="AQ35" s="70">
        <f>SUM(AQ11:AQ34)</f>
        <v>4787</v>
      </c>
      <c r="AR35" s="71">
        <f>AVERAGE(AR11:AR34)</f>
        <v>1.0116666666666667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168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259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193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291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146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09" t="s">
        <v>293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292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16" t="s">
        <v>128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09" t="s">
        <v>294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150</v>
      </c>
      <c r="C52" s="112"/>
      <c r="D52" s="110"/>
      <c r="E52" s="88"/>
      <c r="F52" s="110"/>
      <c r="G52" s="110"/>
      <c r="H52" s="110"/>
      <c r="I52" s="110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09" t="s">
        <v>295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6" t="s">
        <v>151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12" t="s">
        <v>152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156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153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5" t="s">
        <v>154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296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155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114"/>
      <c r="V62" s="114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8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1:51" x14ac:dyDescent="0.25">
      <c r="B71" s="89"/>
      <c r="C71" s="109"/>
      <c r="D71" s="88"/>
      <c r="E71" s="110"/>
      <c r="F71" s="110"/>
      <c r="G71" s="110"/>
      <c r="H71" s="110"/>
      <c r="I71" s="88"/>
      <c r="J71" s="111"/>
      <c r="K71" s="111"/>
      <c r="L71" s="111"/>
      <c r="M71" s="111"/>
      <c r="N71" s="111"/>
      <c r="O71" s="111"/>
      <c r="P71" s="111"/>
      <c r="Q71" s="111"/>
      <c r="R71" s="111"/>
      <c r="S71" s="86"/>
      <c r="T71" s="86"/>
      <c r="U71" s="86"/>
      <c r="V71" s="86"/>
      <c r="W71" s="86"/>
      <c r="X71" s="86"/>
      <c r="Y71" s="86"/>
      <c r="Z71" s="79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105"/>
      <c r="AW71" s="101"/>
      <c r="AX71" s="101"/>
      <c r="AY71" s="101"/>
    </row>
    <row r="72" spans="1:51" x14ac:dyDescent="0.25">
      <c r="B72" s="89"/>
      <c r="C72" s="116"/>
      <c r="D72" s="88"/>
      <c r="E72" s="110"/>
      <c r="F72" s="110"/>
      <c r="G72" s="110"/>
      <c r="H72" s="110"/>
      <c r="I72" s="88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79"/>
      <c r="X72" s="79"/>
      <c r="Y72" s="79"/>
      <c r="Z72" s="106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105"/>
      <c r="AW72" s="101"/>
      <c r="AX72" s="101"/>
      <c r="AY72" s="101"/>
    </row>
    <row r="73" spans="1:51" x14ac:dyDescent="0.25">
      <c r="B73" s="89"/>
      <c r="C73" s="116"/>
      <c r="D73" s="110"/>
      <c r="E73" s="88"/>
      <c r="F73" s="110"/>
      <c r="G73" s="110"/>
      <c r="H73" s="110"/>
      <c r="I73" s="110"/>
      <c r="J73" s="86"/>
      <c r="K73" s="86"/>
      <c r="L73" s="86"/>
      <c r="M73" s="86"/>
      <c r="N73" s="86"/>
      <c r="O73" s="86"/>
      <c r="P73" s="86"/>
      <c r="Q73" s="86"/>
      <c r="R73" s="86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88"/>
      <c r="F74" s="88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89"/>
      <c r="C75" s="112"/>
      <c r="D75" s="110"/>
      <c r="E75" s="110"/>
      <c r="F75" s="88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86"/>
      <c r="D76" s="110"/>
      <c r="E76" s="110"/>
      <c r="F76" s="110"/>
      <c r="G76" s="88"/>
      <c r="H76" s="88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6"/>
      <c r="C77" s="116"/>
      <c r="D77" s="86"/>
      <c r="E77" s="110"/>
      <c r="F77" s="110"/>
      <c r="G77" s="110"/>
      <c r="H77" s="110"/>
      <c r="I77" s="86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1:51" x14ac:dyDescent="0.25">
      <c r="B78" s="129"/>
      <c r="C78" s="132"/>
      <c r="D78" s="79"/>
      <c r="E78" s="127"/>
      <c r="F78" s="127"/>
      <c r="G78" s="127"/>
      <c r="H78" s="127"/>
      <c r="I78" s="79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U78" s="101"/>
      <c r="AV78" s="105"/>
      <c r="AW78" s="101"/>
      <c r="AX78" s="101"/>
      <c r="AY78" s="131"/>
    </row>
    <row r="79" spans="1:51" s="131" customFormat="1" x14ac:dyDescent="0.25">
      <c r="B79" s="129"/>
      <c r="C79" s="135"/>
      <c r="D79" s="127"/>
      <c r="E79" s="79"/>
      <c r="F79" s="127"/>
      <c r="G79" s="127"/>
      <c r="H79" s="127"/>
      <c r="I79" s="127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33"/>
      <c r="U79" s="134"/>
      <c r="V79" s="134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T79" s="19"/>
      <c r="AV79" s="105"/>
      <c r="AY79" s="101"/>
    </row>
    <row r="80" spans="1:51" x14ac:dyDescent="0.25">
      <c r="A80" s="106"/>
      <c r="B80" s="129"/>
      <c r="C80" s="130"/>
      <c r="D80" s="127"/>
      <c r="E80" s="79"/>
      <c r="F80" s="79"/>
      <c r="G80" s="127"/>
      <c r="H80" s="127"/>
      <c r="I80" s="107"/>
      <c r="J80" s="107"/>
      <c r="K80" s="107"/>
      <c r="L80" s="107"/>
      <c r="M80" s="107"/>
      <c r="N80" s="107"/>
      <c r="O80" s="108"/>
      <c r="P80" s="103"/>
      <c r="R80" s="105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12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79"/>
      <c r="H82" s="79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7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B84" s="129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C86" s="131"/>
      <c r="D86" s="131"/>
      <c r="E86" s="131"/>
      <c r="F86" s="131"/>
      <c r="G86" s="131"/>
      <c r="H86" s="131"/>
      <c r="I86" s="107"/>
      <c r="J86" s="107"/>
      <c r="K86" s="107"/>
      <c r="L86" s="107"/>
      <c r="M86" s="107"/>
      <c r="N86" s="107"/>
      <c r="O86" s="108"/>
      <c r="P86" s="103"/>
      <c r="R86" s="79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I87" s="107"/>
      <c r="J87" s="107"/>
      <c r="K87" s="107"/>
      <c r="L87" s="107"/>
      <c r="M87" s="107"/>
      <c r="N87" s="107"/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03"/>
      <c r="Q112" s="103"/>
      <c r="R112" s="103"/>
      <c r="S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U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T115" s="103"/>
      <c r="U115" s="103"/>
      <c r="AS115" s="101"/>
      <c r="AT115" s="101"/>
      <c r="AU115" s="101"/>
      <c r="AV115" s="101"/>
      <c r="AW115" s="101"/>
      <c r="AX115" s="101"/>
    </row>
    <row r="126" spans="15:51" x14ac:dyDescent="0.25">
      <c r="AY126" s="101"/>
    </row>
    <row r="127" spans="15:51" x14ac:dyDescent="0.25">
      <c r="AS127" s="101"/>
      <c r="AT127" s="101"/>
      <c r="AU127" s="101"/>
      <c r="AV127" s="101"/>
      <c r="AW127" s="101"/>
      <c r="AX127" s="101"/>
    </row>
  </sheetData>
  <protectedRanges>
    <protectedRange sqref="N71:R71 B84 S73:T79 B76:B81 S69:T70 N74:R79 T61:T68 T47:T55" name="Range2_12_5_1_1"/>
    <protectedRange sqref="L10 L6 D6 D8 AD8 AF8 O8:U8 AJ8:AR8 AF10 AR11:AR34 L24:N31 N34:P34 E11:E34 G11:G34 X11:AA11 X12:Y16 AA12:AA16 AC11:AF34 N10:N23 N32:N33 O15:Q33 R11:V34 P11:Q14 AB11:AB33 Z12:Z32" name="Range1_16_3_1_1"/>
    <protectedRange sqref="I76 J74:M79 J71:M71 I7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0:H80 F79 E78" name="Range2_2_2_9_2_1_1"/>
    <protectedRange sqref="D76 D79:D80" name="Range2_1_1_1_1_1_9_2_1_1"/>
    <protectedRange sqref="AG11:AG34" name="Range1_18_1_1_1"/>
    <protectedRange sqref="C77 C79" name="Range2_4_1_1_1"/>
    <protectedRange sqref="AS16:AS34" name="Range1_1_1_1"/>
    <protectedRange sqref="P3:U5" name="Range1_16_1_1_1_1"/>
    <protectedRange sqref="C80 C78 C75" name="Range2_1_3_1_1"/>
    <protectedRange sqref="H11:H34" name="Range1_1_1_1_1_1_1"/>
    <protectedRange sqref="B82:B83 J72:R73 D77:D78 I77:I78 Z70:Z71 S71:Y72 AA71:AU72 E79:E80 G81:H82 F80" name="Range2_2_1_10_1_1_1_2"/>
    <protectedRange sqref="C76" name="Range2_2_1_10_2_1_1_1"/>
    <protectedRange sqref="N69:R70 G77:H77 D73 F76 E75" name="Range2_12_1_6_1_1"/>
    <protectedRange sqref="D68:D69 I73:I75 I69:M70 G78:H79 G71:H73 E76:E77 F77:F78 F70:F72 E69:E71" name="Range2_2_12_1_7_1_1"/>
    <protectedRange sqref="D74:D75" name="Range2_1_1_1_1_11_1_2_1_1"/>
    <protectedRange sqref="E72 G74:H74 F73" name="Range2_2_2_9_1_1_1_1"/>
    <protectedRange sqref="D70" name="Range2_1_1_1_1_1_9_1_1_1_1"/>
    <protectedRange sqref="C74 C69" name="Range2_1_1_2_1_1"/>
    <protectedRange sqref="C73" name="Range2_1_2_2_1_1"/>
    <protectedRange sqref="C72" name="Range2_3_2_1_1"/>
    <protectedRange sqref="F68:F69 E68 G70:H70" name="Range2_2_12_1_1_1_1_1"/>
    <protectedRange sqref="C68" name="Range2_1_4_2_1_1_1"/>
    <protectedRange sqref="C70:C71" name="Range2_5_1_1_1"/>
    <protectedRange sqref="E73:E74 F74:F75 G75:H76 I71:I72" name="Range2_2_1_1_1_1"/>
    <protectedRange sqref="D71:D72" name="Range2_1_1_1_1_1_1_1_1"/>
    <protectedRange sqref="AS11:AS15" name="Range1_4_1_1_1_1"/>
    <protectedRange sqref="J11:J15 J26:J34" name="Range1_1_2_1_10_1_1_1_1"/>
    <protectedRange sqref="R86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9:T60" name="Range2_12_5_1_1_3"/>
    <protectedRange sqref="T57:T58" name="Range2_12_5_1_1_2_2"/>
    <protectedRange sqref="T56" name="Range2_12_5_1_1_2_1_1"/>
    <protectedRange sqref="S56" name="Range2_12_4_1_1_1_4_2_2_1_1"/>
    <protectedRange sqref="B73:B75" name="Range2_12_5_1_1_2"/>
    <protectedRange sqref="B72" name="Range2_12_5_1_1_2_1_4_1_1_1_2_1_1_1_1_1_1_1"/>
    <protectedRange sqref="F67 G69:H69" name="Range2_2_12_1_1_1_1_1_1"/>
    <protectedRange sqref="D67:E67" name="Range2_2_12_1_7_1_1_2_1"/>
    <protectedRange sqref="C67" name="Range2_1_1_2_1_1_1"/>
    <protectedRange sqref="B70:B71" name="Range2_12_5_1_1_2_1"/>
    <protectedRange sqref="B69" name="Range2_12_5_1_1_2_1_2_1"/>
    <protectedRange sqref="B68" name="Range2_12_5_1_1_2_1_2_2"/>
    <protectedRange sqref="S65:S68" name="Range2_12_5_1_1_5"/>
    <protectedRange sqref="N65:R68" name="Range2_12_1_6_1_1_1"/>
    <protectedRange sqref="J65:M68" name="Range2_2_12_1_7_1_1_2"/>
    <protectedRange sqref="S62:S64" name="Range2_12_2_1_1_1_2_1_1_1"/>
    <protectedRange sqref="Q63:R64" name="Range2_12_1_4_1_1_1_1_1_1_1_1_1_1_1_1_1_1_1"/>
    <protectedRange sqref="N63:P64" name="Range2_12_1_2_1_1_1_1_1_1_1_1_1_1_1_1_1_1_1_1"/>
    <protectedRange sqref="J63:M64" name="Range2_2_12_1_4_1_1_1_1_1_1_1_1_1_1_1_1_1_1_1_1"/>
    <protectedRange sqref="Q62:R62" name="Range2_12_1_6_1_1_1_2_3_1_1_3_1_1_1_1_1_1_1"/>
    <protectedRange sqref="N62:P62" name="Range2_12_1_2_3_1_1_1_2_3_1_1_3_1_1_1_1_1_1_1"/>
    <protectedRange sqref="J62:M62" name="Range2_2_12_1_4_3_1_1_1_3_3_1_1_3_1_1_1_1_1_1_1"/>
    <protectedRange sqref="S60:S61" name="Range2_12_4_1_1_1_4_2_2_2_1"/>
    <protectedRange sqref="Q60:R61" name="Range2_12_1_6_1_1_1_2_3_2_1_1_3_2"/>
    <protectedRange sqref="N61:P61 P60" name="Range2_12_1_2_3_1_1_1_2_3_2_1_1_3_2"/>
    <protectedRange sqref="L61:M61" name="Range2_2_12_1_4_3_1_1_1_3_3_2_1_1_3_2"/>
    <protectedRange sqref="I62:I68" name="Range2_2_12_1_7_1_1_2_2_1_1"/>
    <protectedRange sqref="G68:H68" name="Range2_2_12_1_3_1_2_1_1_1_2_1_1_1_1_1_1_2_1_1_1_1_1_1_1_1_1"/>
    <protectedRange sqref="F66 G65:H67" name="Range2_2_12_1_3_3_1_1_1_2_1_1_1_1_1_1_1_1_1_1_1_1_1_1_1_1"/>
    <protectedRange sqref="G62:H62" name="Range2_2_12_1_3_1_2_1_1_1_2_1_1_1_1_1_1_2_1_1_1_1_1_2_1"/>
    <protectedRange sqref="F62:F65" name="Range2_2_12_1_3_1_2_1_1_1_3_1_1_1_1_1_3_1_1_1_1_1_1_1_1_1"/>
    <protectedRange sqref="G63:H64" name="Range2_2_12_1_3_1_2_1_1_1_1_2_1_1_1_1_1_1_1_1_1_1_1"/>
    <protectedRange sqref="D62:E63" name="Range2_2_12_1_3_1_2_1_1_1_3_1_1_1_1_1_1_1_2_1_1_1_1_1_1_1"/>
    <protectedRange sqref="B66" name="Range2_12_5_1_1_2_1_4_1_1_1_2_1_1_1_1_1_1_1_1_1_2_1_1_1_1_1"/>
    <protectedRange sqref="B67" name="Range2_12_5_1_1_2_1_2_2_1_1_1_1_1"/>
    <protectedRange sqref="D66:E66" name="Range2_2_12_1_7_1_1_2_1_1"/>
    <protectedRange sqref="C66" name="Range2_1_1_2_1_1_1_1"/>
    <protectedRange sqref="D65" name="Range2_2_12_1_7_1_1_2_1_1_1_1_1_1"/>
    <protectedRange sqref="E65" name="Range2_2_12_1_1_1_1_1_1_1_1_1_1_1_1"/>
    <protectedRange sqref="C65" name="Range2_1_4_2_1_1_1_1_1_1_1_1_1"/>
    <protectedRange sqref="D64:E64" name="Range2_2_12_1_3_1_2_1_1_1_3_1_1_1_1_1_1_1_2_1_1_1_1_1_1_1_1"/>
    <protectedRange sqref="B65" name="Range2_12_5_1_1_2_1_2_2_1_1_1_1"/>
    <protectedRange sqref="S57:S59" name="Range2_12_5_1_1_5_1"/>
    <protectedRange sqref="P59:R59" name="Range2_12_1_6_1_1_1_1"/>
    <protectedRange sqref="B64" name="Range2_12_5_1_1_2_1_2_2_1_1_1_1_2_1_1_1"/>
    <protectedRange sqref="B63" name="Range2_12_5_1_1_2_1_2_2_1_1_1_1_2_1_1_1_2"/>
    <protectedRange sqref="B62" name="Range2_12_5_1_1_2_1_2_2_1_1_1_1_2_1_1_1_2_1_1"/>
    <protectedRange sqref="B41" name="Range2_12_5_1_1_1_1_1_2"/>
    <protectedRange sqref="S51:S55" name="Range2_12_5_1_1_2_3_1_1"/>
    <protectedRange sqref="N51:R55 P56:R58" name="Range2_12_1_6_1_1_1_1_1"/>
    <protectedRange sqref="J53:M55 L51:M52" name="Range2_2_12_1_7_1_1_2_2_1"/>
    <protectedRange sqref="G53:H55" name="Range2_2_12_1_3_1_2_1_1_1_2_1_1_1_1_1_1_2_1_1_1_1"/>
    <protectedRange sqref="I53:I55" name="Range2_2_12_1_4_3_1_1_1_2_1_2_1_1_3_1_1_1_1_1_1_1_1"/>
    <protectedRange sqref="D53:E55" name="Range2_2_12_1_3_1_2_1_1_1_2_1_1_1_1_3_1_1_1_1_1_1_1"/>
    <protectedRange sqref="F53:F55" name="Range2_2_12_1_3_1_2_1_1_1_3_1_1_1_1_1_3_1_1_1_1_1_1_1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50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G45:H50" name="Range2_2_12_1_3_1_1_1_1_1_4_1_1_1"/>
    <protectedRange sqref="E45:F50" name="Range2_2_12_1_7_1_1_3_1_1_1"/>
    <protectedRange sqref="Q45:R50" name="Range2_12_1_6_1_1_1_1_2_1_1"/>
    <protectedRange sqref="N45:P50" name="Range2_12_1_2_3_1_1_1_1_2_1_1"/>
    <protectedRange sqref="I45:M50" name="Range2_2_12_1_4_3_1_1_1_1_2_1_1"/>
    <protectedRange sqref="D45:D50" name="Range2_2_12_1_3_1_2_1_1_1_2_1_2_1_1"/>
    <protectedRange sqref="C42:C43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2" name="Range2_12_5_1_1_1_1_1_2_1"/>
    <protectedRange sqref="B43" name="Range2_12_5_1_1_1_2_1_1_1"/>
    <protectedRange sqref="B44" name="Range2_12_5_1_1_1_2_2_1_1"/>
    <protectedRange sqref="B45:B48" name="Range2_12_5_1_1_1_2_2_1_1_1_1_1_1_1_1_1_1_1_2_1_1_1"/>
    <protectedRange sqref="B49" name="Range2_12_5_1_1_1_2_2_1_1_1_1_1_1_1_1_1_1_1_2_2_1_1"/>
    <protectedRange sqref="B50" name="Range2_12_5_1_1_1_2_2_1_1_1_1_1_1_1_1_1_1_1_1_1_1_1_1"/>
    <protectedRange sqref="G51:H51" name="Range2_2_12_1_3_1_1_1_1_1_4_1_1_1_1_2"/>
    <protectedRange sqref="E51:F51" name="Range2_2_12_1_7_1_1_3_1_1_1_1_2"/>
    <protectedRange sqref="I51:K51" name="Range2_2_12_1_4_3_1_1_1_1_2_1_1_1_2"/>
    <protectedRange sqref="D51" name="Range2_2_12_1_3_1_2_1_1_1_2_1_2_1_1_1_2"/>
    <protectedRange sqref="J52:K52" name="Range2_2_12_1_7_1_1_2_2_1_2"/>
    <protectedRange sqref="I52" name="Range2_2_12_1_7_1_1_2_2_1_1_1_1_1"/>
    <protectedRange sqref="G52:H52" name="Range2_2_12_1_3_3_1_1_1_2_1_1_1_1_1_1_1_1_1_1_1_1_1_1_1_1_1_1_1"/>
    <protectedRange sqref="F52" name="Range2_2_12_1_3_1_2_1_1_1_3_1_1_1_1_1_3_1_1_1_1_1_1_1_1_1_1_1"/>
    <protectedRange sqref="D52" name="Range2_2_12_1_7_1_1_2_1_1_1_1_1_1_1_1"/>
    <protectedRange sqref="E52" name="Range2_2_12_1_1_1_1_1_1_1_1_1_1_1_1_1_1"/>
    <protectedRange sqref="C52" name="Range2_1_4_2_1_1_1_1_1_1_1_1_1_1_1"/>
    <protectedRange sqref="W11:W34" name="Range1_16_3_1_1_4_3_3"/>
    <protectedRange sqref="K61" name="Range2_2_12_1_4_3_1_1_1_3_3_2_1_1_3_2_1_1"/>
    <protectedRange sqref="G61:H61" name="Range2_2_12_1_3_1_1_1_1_1_4_1_1_1_1_2_1"/>
    <protectedRange sqref="E61:F61" name="Range2_2_12_1_7_1_1_3_1_1_1_1_2_1"/>
    <protectedRange sqref="I61:J61" name="Range2_2_12_1_4_3_1_1_1_1_2_1_1_1_2_1"/>
    <protectedRange sqref="D61" name="Range2_2_12_1_3_1_2_1_1_1_2_1_2_1_1_1_2_1_1"/>
    <protectedRange sqref="B61" name="Range2_12_5_1_1_2_1_2_2_1_1_1_1_2_1_1_1_2_1_1_1_2_2_2_1_1_1_1_1_1_1"/>
    <protectedRange sqref="O11:O14" name="Range1_16_3_1_1_3"/>
    <protectedRange sqref="B51" name="Range2_12_5_1_1_1_2_2_1_1_1_1_1_1_1_1_1_1_1_2_1_1_1_1"/>
    <protectedRange sqref="B52" name="Range2_12_5_1_1_1_2_1_1_1_1_1_2_1"/>
    <protectedRange sqref="B53" name="Range2_12_5_1_1_1_2_2_1_1_1_1_1_1_1_1_1_1_1_2_1_1_1_1_1_1_1"/>
    <protectedRange sqref="N60:O60" name="Range2_12_1_6_1_1_1_1_2_2"/>
    <protectedRange sqref="L60:M60" name="Range2_2_12_1_7_1_1_2_2_3_2"/>
    <protectedRange sqref="N56:O59" name="Range2_12_1_6_1_1_1_1_1_1"/>
    <protectedRange sqref="L57:M59 K56:M56" name="Range2_2_12_1_7_1_1_2_2_1_4"/>
    <protectedRange sqref="K57" name="Range2_2_12_1_7_1_1_2_2_2_2"/>
    <protectedRange sqref="K58" name="Range2_2_12_1_7_1_1_2_2_1_3_1"/>
    <protectedRange sqref="K59:K60" name="Range2_2_12_1_7_1_1_2_2_2_1_1_1"/>
    <protectedRange sqref="J56" name="Range2_2_12_1_7_1_1_2_2_2_2_1"/>
    <protectedRange sqref="J57:J58" name="Range2_2_12_1_7_1_1_2_2_3_1_1"/>
    <protectedRange sqref="J59:J60" name="Range2_2_12_1_4_3_1_1_1_1_2_1_1_1_2_1_1_1_1"/>
    <protectedRange sqref="G60:H60" name="Range2_2_12_1_3_1_1_1_1_1_4_1_1_1_1_2_1_2"/>
    <protectedRange sqref="E60:F60" name="Range2_2_12_1_7_1_1_3_1_1_1_1_2_1_2"/>
    <protectedRange sqref="I60" name="Range2_2_12_1_4_3_1_1_1_1_2_1_1_1_2_1_2"/>
    <protectedRange sqref="G56:H57" name="Range2_2_12_1_3_1_2_1_1_1_2_1_1_1_1_1_1_2_1_1_1_2_1_1"/>
    <protectedRange sqref="I56:I57" name="Range2_2_12_1_4_3_1_1_1_2_1_2_1_1_3_1_1_1_1_1_1_1_2_1_1"/>
    <protectedRange sqref="D56:E57" name="Range2_2_12_1_3_1_2_1_1_1_2_1_1_1_1_3_1_1_1_1_1_1_2_1_1"/>
    <protectedRange sqref="F56:F57" name="Range2_2_12_1_3_1_2_1_1_1_3_1_1_1_1_1_3_1_1_1_1_1_1_2_1_1"/>
    <protectedRange sqref="G58:H59" name="Range2_2_12_1_3_1_1_1_1_1_4_1_1_1_1_2_1_1_1_1"/>
    <protectedRange sqref="E58:F59" name="Range2_2_12_1_7_1_1_3_1_1_1_1_2_1_1_1_1"/>
    <protectedRange sqref="I58:I59" name="Range2_2_12_1_4_3_1_1_1_1_2_1_1_1_2_1_1_1_1_1"/>
    <protectedRange sqref="D58:D59" name="Range2_2_12_1_3_1_2_1_1_1_2_1_2_1_1_1_2_1_2_1"/>
    <protectedRange sqref="B59" name="Range2_12_5_1_1_2_1_4_1_1_1_2_1_1_1_1_1_1_1_1_1_2_1_1_1_1_2_1_1_1_2_1_1_1_2_2_2_1_1_1_1_1_1_1_1_1"/>
    <protectedRange sqref="D60" name="Range2_2_12_1_3_1_2_1_1_1_2_1_2_1_1_1_2_1_1_1"/>
    <protectedRange sqref="B60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AB11:AB33 Z12:Z32">
    <cfRule type="containsText" dxfId="454" priority="17" operator="containsText" text="N/A">
      <formula>NOT(ISERROR(SEARCH("N/A",X11)))</formula>
    </cfRule>
    <cfRule type="cellIs" dxfId="453" priority="35" operator="equal">
      <formula>0</formula>
    </cfRule>
  </conditionalFormatting>
  <conditionalFormatting sqref="X11:AA11 X12:Y16 AA12:AA16 AC11:AE34 AB11:AB33 Z12:Z32">
    <cfRule type="cellIs" dxfId="452" priority="34" operator="greaterThanOrEqual">
      <formula>1185</formula>
    </cfRule>
  </conditionalFormatting>
  <conditionalFormatting sqref="X11:AA11 X12:Y16 AA12:AA16 AC11:AE34 AB11:AB33 Z12:Z32">
    <cfRule type="cellIs" dxfId="451" priority="33" operator="between">
      <formula>0.1</formula>
      <formula>1184</formula>
    </cfRule>
  </conditionalFormatting>
  <conditionalFormatting sqref="X8 AJ16:AJ34 AJ11:AO11 AJ12:AK15 AM12:AM15 AL12:AL34 AN12:AO34">
    <cfRule type="cellIs" dxfId="450" priority="32" operator="equal">
      <formula>0</formula>
    </cfRule>
  </conditionalFormatting>
  <conditionalFormatting sqref="X8 AJ16:AJ34 AJ11:AO11 AJ12:AK15 AM12:AM15 AL12:AL34 AN12:AO34">
    <cfRule type="cellIs" dxfId="449" priority="31" operator="greaterThan">
      <formula>1179</formula>
    </cfRule>
  </conditionalFormatting>
  <conditionalFormatting sqref="X8 AJ16:AJ34 AJ11:AO11 AJ12:AK15 AM12:AM15 AL12:AL34 AN12:AO34">
    <cfRule type="cellIs" dxfId="448" priority="30" operator="greaterThan">
      <formula>99</formula>
    </cfRule>
  </conditionalFormatting>
  <conditionalFormatting sqref="X8 AJ16:AJ34 AJ11:AO11 AJ12:AK15 AM12:AM15 AL12:AL34 AN12:AO34">
    <cfRule type="cellIs" dxfId="447" priority="29" operator="greaterThan">
      <formula>0.99</formula>
    </cfRule>
  </conditionalFormatting>
  <conditionalFormatting sqref="AB8">
    <cfRule type="cellIs" dxfId="446" priority="28" operator="equal">
      <formula>0</formula>
    </cfRule>
  </conditionalFormatting>
  <conditionalFormatting sqref="AB8">
    <cfRule type="cellIs" dxfId="445" priority="27" operator="greaterThan">
      <formula>1179</formula>
    </cfRule>
  </conditionalFormatting>
  <conditionalFormatting sqref="AB8">
    <cfRule type="cellIs" dxfId="444" priority="26" operator="greaterThan">
      <formula>99</formula>
    </cfRule>
  </conditionalFormatting>
  <conditionalFormatting sqref="AB8">
    <cfRule type="cellIs" dxfId="443" priority="25" operator="greaterThan">
      <formula>0.99</formula>
    </cfRule>
  </conditionalFormatting>
  <conditionalFormatting sqref="AQ11:AQ34">
    <cfRule type="cellIs" dxfId="442" priority="24" operator="equal">
      <formula>0</formula>
    </cfRule>
  </conditionalFormatting>
  <conditionalFormatting sqref="AQ11:AQ34">
    <cfRule type="cellIs" dxfId="441" priority="23" operator="greaterThan">
      <formula>1179</formula>
    </cfRule>
  </conditionalFormatting>
  <conditionalFormatting sqref="AQ11:AQ34">
    <cfRule type="cellIs" dxfId="440" priority="22" operator="greaterThan">
      <formula>99</formula>
    </cfRule>
  </conditionalFormatting>
  <conditionalFormatting sqref="AQ11:AQ34">
    <cfRule type="cellIs" dxfId="439" priority="21" operator="greaterThan">
      <formula>0.99</formula>
    </cfRule>
  </conditionalFormatting>
  <conditionalFormatting sqref="AI11:AI34">
    <cfRule type="cellIs" dxfId="438" priority="20" operator="greaterThan">
      <formula>$AI$8</formula>
    </cfRule>
  </conditionalFormatting>
  <conditionalFormatting sqref="AH11:AH34">
    <cfRule type="cellIs" dxfId="437" priority="18" operator="greaterThan">
      <formula>$AH$8</formula>
    </cfRule>
    <cfRule type="cellIs" dxfId="436" priority="19" operator="greaterThan">
      <formula>$AH$8</formula>
    </cfRule>
  </conditionalFormatting>
  <conditionalFormatting sqref="AP11:AP34">
    <cfRule type="cellIs" dxfId="435" priority="16" operator="equal">
      <formula>0</formula>
    </cfRule>
  </conditionalFormatting>
  <conditionalFormatting sqref="AP11:AP34">
    <cfRule type="cellIs" dxfId="434" priority="15" operator="greaterThan">
      <formula>1179</formula>
    </cfRule>
  </conditionalFormatting>
  <conditionalFormatting sqref="AP11:AP34">
    <cfRule type="cellIs" dxfId="433" priority="14" operator="greaterThan">
      <formula>99</formula>
    </cfRule>
  </conditionalFormatting>
  <conditionalFormatting sqref="AP11:AP34">
    <cfRule type="cellIs" dxfId="432" priority="13" operator="greaterThan">
      <formula>0.99</formula>
    </cfRule>
  </conditionalFormatting>
  <conditionalFormatting sqref="X34:AB34 X33:AA33 X17:Y32 AA17:AA32">
    <cfRule type="containsText" dxfId="431" priority="9" operator="containsText" text="N/A">
      <formula>NOT(ISERROR(SEARCH("N/A",X17)))</formula>
    </cfRule>
    <cfRule type="cellIs" dxfId="430" priority="12" operator="equal">
      <formula>0</formula>
    </cfRule>
  </conditionalFormatting>
  <conditionalFormatting sqref="X34:AB34 X33:AA33 X17:Y32 AA17:AA32">
    <cfRule type="cellIs" dxfId="429" priority="11" operator="greaterThanOrEqual">
      <formula>1185</formula>
    </cfRule>
  </conditionalFormatting>
  <conditionalFormatting sqref="X34:AB34 X33:AA33 X17:Y32 AA17:AA32">
    <cfRule type="cellIs" dxfId="428" priority="10" operator="between">
      <formula>0.1</formula>
      <formula>1184</formula>
    </cfRule>
  </conditionalFormatting>
  <conditionalFormatting sqref="AK33:AK34 AM16:AM34">
    <cfRule type="cellIs" dxfId="427" priority="8" operator="equal">
      <formula>0</formula>
    </cfRule>
  </conditionalFormatting>
  <conditionalFormatting sqref="AK33:AK34 AM16:AM34">
    <cfRule type="cellIs" dxfId="426" priority="7" operator="greaterThan">
      <formula>1179</formula>
    </cfRule>
  </conditionalFormatting>
  <conditionalFormatting sqref="AK33:AK34 AM16:AM34">
    <cfRule type="cellIs" dxfId="425" priority="6" operator="greaterThan">
      <formula>99</formula>
    </cfRule>
  </conditionalFormatting>
  <conditionalFormatting sqref="AK33:AK34 AM16:AM34">
    <cfRule type="cellIs" dxfId="424" priority="5" operator="greaterThan">
      <formula>0.99</formula>
    </cfRule>
  </conditionalFormatting>
  <conditionalFormatting sqref="AK16:AK32">
    <cfRule type="cellIs" dxfId="423" priority="4" operator="equal">
      <formula>0</formula>
    </cfRule>
  </conditionalFormatting>
  <conditionalFormatting sqref="AK16:AK32">
    <cfRule type="cellIs" dxfId="422" priority="3" operator="greaterThan">
      <formula>1179</formula>
    </cfRule>
  </conditionalFormatting>
  <conditionalFormatting sqref="AK16:AK32">
    <cfRule type="cellIs" dxfId="421" priority="2" operator="greaterThan">
      <formula>99</formula>
    </cfRule>
  </conditionalFormatting>
  <conditionalFormatting sqref="AK16:AK32">
    <cfRule type="cellIs" dxfId="420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2"/>
  <sheetViews>
    <sheetView showGridLines="0" topLeftCell="A31" zoomScaleNormal="100" workbookViewId="0">
      <selection activeCell="B43" sqref="B43:B50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131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47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51" t="s">
        <v>10</v>
      </c>
      <c r="I7" s="150" t="s">
        <v>11</v>
      </c>
      <c r="J7" s="150" t="s">
        <v>12</v>
      </c>
      <c r="K7" s="150" t="s">
        <v>13</v>
      </c>
      <c r="L7" s="11"/>
      <c r="M7" s="11"/>
      <c r="N7" s="11"/>
      <c r="O7" s="151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50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50" t="s">
        <v>22</v>
      </c>
      <c r="AG7" s="150" t="s">
        <v>23</v>
      </c>
      <c r="AH7" s="150" t="s">
        <v>24</v>
      </c>
      <c r="AI7" s="150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5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42065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25500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50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48" t="s">
        <v>51</v>
      </c>
      <c r="V9" s="148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46" t="s">
        <v>55</v>
      </c>
      <c r="AG9" s="146" t="s">
        <v>56</v>
      </c>
      <c r="AH9" s="251" t="s">
        <v>57</v>
      </c>
      <c r="AI9" s="266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68" t="s">
        <v>66</v>
      </c>
      <c r="AR9" s="148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77"/>
      <c r="I10" s="148" t="s">
        <v>75</v>
      </c>
      <c r="J10" s="148" t="s">
        <v>75</v>
      </c>
      <c r="K10" s="148" t="s">
        <v>75</v>
      </c>
      <c r="L10" s="27" t="s">
        <v>29</v>
      </c>
      <c r="M10" s="278"/>
      <c r="N10" s="27" t="s">
        <v>29</v>
      </c>
      <c r="O10" s="269"/>
      <c r="P10" s="269"/>
      <c r="Q10" s="144">
        <v>27358692</v>
      </c>
      <c r="R10" s="259"/>
      <c r="S10" s="260"/>
      <c r="T10" s="261"/>
      <c r="U10" s="148" t="s">
        <v>75</v>
      </c>
      <c r="V10" s="148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v>35124208</v>
      </c>
      <c r="AH10" s="251"/>
      <c r="AI10" s="267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5">
        <v>7832853</v>
      </c>
      <c r="AQ10" s="269"/>
      <c r="AR10" s="149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8</v>
      </c>
      <c r="E11" s="40">
        <f>D11/1.42</f>
        <v>5.6338028169014089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131</v>
      </c>
      <c r="P11" s="119">
        <v>93</v>
      </c>
      <c r="Q11" s="119">
        <v>27362481</v>
      </c>
      <c r="R11" s="45">
        <f>Q11-Q10</f>
        <v>3789</v>
      </c>
      <c r="S11" s="46">
        <f>R11*24/1000</f>
        <v>90.936000000000007</v>
      </c>
      <c r="T11" s="46">
        <f>R11/1000</f>
        <v>3.7890000000000001</v>
      </c>
      <c r="U11" s="120">
        <v>5.9</v>
      </c>
      <c r="V11" s="120">
        <f>U11</f>
        <v>5.9</v>
      </c>
      <c r="W11" s="121" t="s">
        <v>127</v>
      </c>
      <c r="X11" s="123">
        <v>0</v>
      </c>
      <c r="Y11" s="123">
        <v>0</v>
      </c>
      <c r="Z11" s="123">
        <v>1089</v>
      </c>
      <c r="AA11" s="123">
        <v>0</v>
      </c>
      <c r="AB11" s="123">
        <v>1087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35124924</v>
      </c>
      <c r="AH11" s="48">
        <f>IF(ISBLANK(AG11),"-",AG11-AG10)</f>
        <v>716</v>
      </c>
      <c r="AI11" s="49">
        <f>AH11/T11</f>
        <v>188.96806545262601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0.5</v>
      </c>
      <c r="AP11" s="123">
        <v>7834109</v>
      </c>
      <c r="AQ11" s="123">
        <f>AP11-AP10</f>
        <v>1256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11</v>
      </c>
      <c r="E12" s="40">
        <f t="shared" ref="E12:E34" si="0">D12/1.42</f>
        <v>7.746478873239437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129</v>
      </c>
      <c r="P12" s="119">
        <v>91</v>
      </c>
      <c r="Q12" s="119">
        <v>27366233</v>
      </c>
      <c r="R12" s="45">
        <f t="shared" ref="R12:R34" si="3">Q12-Q11</f>
        <v>3752</v>
      </c>
      <c r="S12" s="46">
        <f t="shared" ref="S12:S34" si="4">R12*24/1000</f>
        <v>90.048000000000002</v>
      </c>
      <c r="T12" s="46">
        <f t="shared" ref="T12:T34" si="5">R12/1000</f>
        <v>3.7519999999999998</v>
      </c>
      <c r="U12" s="120">
        <v>7.3</v>
      </c>
      <c r="V12" s="120">
        <f t="shared" ref="V12:V34" si="6">U12</f>
        <v>7.3</v>
      </c>
      <c r="W12" s="121" t="s">
        <v>127</v>
      </c>
      <c r="X12" s="123">
        <v>0</v>
      </c>
      <c r="Y12" s="123">
        <v>0</v>
      </c>
      <c r="Z12" s="123">
        <v>1060</v>
      </c>
      <c r="AA12" s="123">
        <v>0</v>
      </c>
      <c r="AB12" s="123">
        <v>1087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35125552</v>
      </c>
      <c r="AH12" s="48">
        <f>IF(ISBLANK(AG12),"-",AG12-AG11)</f>
        <v>628</v>
      </c>
      <c r="AI12" s="49">
        <f t="shared" ref="AI12:AI34" si="7">AH12/T12</f>
        <v>167.37739872068232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0.5</v>
      </c>
      <c r="AP12" s="123">
        <v>7835457</v>
      </c>
      <c r="AQ12" s="123">
        <f>AP12-AP11</f>
        <v>1348</v>
      </c>
      <c r="AR12" s="52">
        <v>1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13</v>
      </c>
      <c r="E13" s="40">
        <f t="shared" si="0"/>
        <v>9.1549295774647899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122</v>
      </c>
      <c r="P13" s="119">
        <v>90</v>
      </c>
      <c r="Q13" s="119">
        <v>27369872</v>
      </c>
      <c r="R13" s="45">
        <f t="shared" si="3"/>
        <v>3639</v>
      </c>
      <c r="S13" s="46">
        <f t="shared" si="4"/>
        <v>87.335999999999999</v>
      </c>
      <c r="T13" s="46">
        <f t="shared" si="5"/>
        <v>3.6389999999999998</v>
      </c>
      <c r="U13" s="120">
        <v>8.6999999999999993</v>
      </c>
      <c r="V13" s="120">
        <f t="shared" si="6"/>
        <v>8.6999999999999993</v>
      </c>
      <c r="W13" s="121" t="s">
        <v>127</v>
      </c>
      <c r="X13" s="123">
        <v>0</v>
      </c>
      <c r="Y13" s="123">
        <v>0</v>
      </c>
      <c r="Z13" s="123">
        <v>1040</v>
      </c>
      <c r="AA13" s="123">
        <v>0</v>
      </c>
      <c r="AB13" s="123">
        <v>1087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35126091</v>
      </c>
      <c r="AH13" s="48">
        <f>IF(ISBLANK(AG13),"-",AG13-AG12)</f>
        <v>539</v>
      </c>
      <c r="AI13" s="49">
        <f t="shared" si="7"/>
        <v>148.11761472932125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0.5</v>
      </c>
      <c r="AP13" s="123">
        <v>7836846</v>
      </c>
      <c r="AQ13" s="123">
        <f>AP13-AP12</f>
        <v>1389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22</v>
      </c>
      <c r="E14" s="40">
        <f t="shared" si="0"/>
        <v>15.492957746478874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92</v>
      </c>
      <c r="P14" s="119">
        <v>85</v>
      </c>
      <c r="Q14" s="119">
        <v>27373391</v>
      </c>
      <c r="R14" s="45">
        <f t="shared" si="3"/>
        <v>3519</v>
      </c>
      <c r="S14" s="46">
        <f t="shared" si="4"/>
        <v>84.456000000000003</v>
      </c>
      <c r="T14" s="46">
        <f t="shared" si="5"/>
        <v>3.5190000000000001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934</v>
      </c>
      <c r="AA14" s="123">
        <v>0</v>
      </c>
      <c r="AB14" s="123">
        <v>958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35126572</v>
      </c>
      <c r="AH14" s="48">
        <f t="shared" ref="AH14:AH34" si="8">IF(ISBLANK(AG14),"-",AG14-AG13)</f>
        <v>481</v>
      </c>
      <c r="AI14" s="49">
        <f t="shared" si="7"/>
        <v>136.68655868144359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0.5</v>
      </c>
      <c r="AP14" s="123">
        <v>7837665</v>
      </c>
      <c r="AQ14" s="123">
        <f>AP14-AP13</f>
        <v>819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25</v>
      </c>
      <c r="E15" s="40">
        <f t="shared" si="0"/>
        <v>17.605633802816904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100</v>
      </c>
      <c r="P15" s="119">
        <v>95</v>
      </c>
      <c r="Q15" s="119">
        <v>27377287</v>
      </c>
      <c r="R15" s="45">
        <f t="shared" si="3"/>
        <v>3896</v>
      </c>
      <c r="S15" s="46">
        <f t="shared" si="4"/>
        <v>93.504000000000005</v>
      </c>
      <c r="T15" s="46">
        <f t="shared" si="5"/>
        <v>3.8959999999999999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977</v>
      </c>
      <c r="AA15" s="123">
        <v>0</v>
      </c>
      <c r="AB15" s="123">
        <v>957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35127076</v>
      </c>
      <c r="AH15" s="48">
        <f t="shared" si="8"/>
        <v>504</v>
      </c>
      <c r="AI15" s="49">
        <f t="shared" si="7"/>
        <v>129.3634496919918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7837665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17</v>
      </c>
      <c r="E16" s="40">
        <f t="shared" si="0"/>
        <v>11.971830985915494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120</v>
      </c>
      <c r="P16" s="119">
        <v>121</v>
      </c>
      <c r="Q16" s="119">
        <v>27381918</v>
      </c>
      <c r="R16" s="45">
        <f t="shared" si="3"/>
        <v>4631</v>
      </c>
      <c r="S16" s="46">
        <f t="shared" si="4"/>
        <v>111.14400000000001</v>
      </c>
      <c r="T16" s="46">
        <f t="shared" si="5"/>
        <v>4.6310000000000002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1109</v>
      </c>
      <c r="AA16" s="123">
        <v>0</v>
      </c>
      <c r="AB16" s="123">
        <v>1110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35127748</v>
      </c>
      <c r="AH16" s="48">
        <f t="shared" si="8"/>
        <v>672</v>
      </c>
      <c r="AI16" s="49">
        <f t="shared" si="7"/>
        <v>145.1090477218743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7837665</v>
      </c>
      <c r="AQ16" s="123">
        <f t="shared" ref="AQ16:AQ34" si="10">AP16-AP15</f>
        <v>0</v>
      </c>
      <c r="AR16" s="52">
        <v>1.23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138</v>
      </c>
      <c r="P17" s="119">
        <v>147</v>
      </c>
      <c r="Q17" s="119">
        <v>27387932</v>
      </c>
      <c r="R17" s="45">
        <f t="shared" si="3"/>
        <v>6014</v>
      </c>
      <c r="S17" s="46">
        <f t="shared" si="4"/>
        <v>144.33600000000001</v>
      </c>
      <c r="T17" s="46">
        <f t="shared" si="5"/>
        <v>6.0140000000000002</v>
      </c>
      <c r="U17" s="120">
        <v>9.3000000000000007</v>
      </c>
      <c r="V17" s="120">
        <f t="shared" si="6"/>
        <v>9.3000000000000007</v>
      </c>
      <c r="W17" s="121" t="s">
        <v>135</v>
      </c>
      <c r="X17" s="123">
        <v>0</v>
      </c>
      <c r="Y17" s="123">
        <v>1035</v>
      </c>
      <c r="Z17" s="123">
        <v>1196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35129036</v>
      </c>
      <c r="AH17" s="48">
        <f t="shared" si="8"/>
        <v>1288</v>
      </c>
      <c r="AI17" s="49">
        <f t="shared" si="7"/>
        <v>214.16694379780512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7837665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146</v>
      </c>
      <c r="Q18" s="119">
        <v>27394107</v>
      </c>
      <c r="R18" s="45">
        <f t="shared" si="3"/>
        <v>6175</v>
      </c>
      <c r="S18" s="46">
        <f t="shared" si="4"/>
        <v>148.19999999999999</v>
      </c>
      <c r="T18" s="46">
        <f t="shared" si="5"/>
        <v>6.1749999999999998</v>
      </c>
      <c r="U18" s="120">
        <v>8.9</v>
      </c>
      <c r="V18" s="120">
        <f t="shared" si="6"/>
        <v>8.9</v>
      </c>
      <c r="W18" s="121" t="s">
        <v>135</v>
      </c>
      <c r="X18" s="123">
        <v>0</v>
      </c>
      <c r="Y18" s="123">
        <v>1195</v>
      </c>
      <c r="Z18" s="123">
        <v>1199</v>
      </c>
      <c r="AA18" s="123">
        <v>1185</v>
      </c>
      <c r="AB18" s="123">
        <v>1057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35130396</v>
      </c>
      <c r="AH18" s="48">
        <f t="shared" si="8"/>
        <v>1360</v>
      </c>
      <c r="AI18" s="49">
        <f t="shared" si="7"/>
        <v>220.2429149797571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7837665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136</v>
      </c>
      <c r="P19" s="119">
        <v>148</v>
      </c>
      <c r="Q19" s="119">
        <v>27400384</v>
      </c>
      <c r="R19" s="45">
        <f t="shared" si="3"/>
        <v>6277</v>
      </c>
      <c r="S19" s="46">
        <f t="shared" si="4"/>
        <v>150.648</v>
      </c>
      <c r="T19" s="46">
        <f t="shared" si="5"/>
        <v>6.2770000000000001</v>
      </c>
      <c r="U19" s="120">
        <v>8.3000000000000007</v>
      </c>
      <c r="V19" s="120">
        <f t="shared" si="6"/>
        <v>8.3000000000000007</v>
      </c>
      <c r="W19" s="121" t="s">
        <v>135</v>
      </c>
      <c r="X19" s="123">
        <v>0</v>
      </c>
      <c r="Y19" s="123">
        <v>1100</v>
      </c>
      <c r="Z19" s="123">
        <v>1196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35131780</v>
      </c>
      <c r="AH19" s="48">
        <f t="shared" si="8"/>
        <v>1384</v>
      </c>
      <c r="AI19" s="49">
        <f t="shared" si="7"/>
        <v>220.4874940258085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7837665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135</v>
      </c>
      <c r="P20" s="119">
        <v>149</v>
      </c>
      <c r="Q20" s="119">
        <v>27406743</v>
      </c>
      <c r="R20" s="45">
        <f t="shared" si="3"/>
        <v>6359</v>
      </c>
      <c r="S20" s="46">
        <f t="shared" si="4"/>
        <v>152.61600000000001</v>
      </c>
      <c r="T20" s="46">
        <f t="shared" si="5"/>
        <v>6.359</v>
      </c>
      <c r="U20" s="120">
        <v>7.7</v>
      </c>
      <c r="V20" s="120">
        <f t="shared" si="6"/>
        <v>7.7</v>
      </c>
      <c r="W20" s="121" t="s">
        <v>135</v>
      </c>
      <c r="X20" s="123">
        <v>0</v>
      </c>
      <c r="Y20" s="123">
        <v>1108</v>
      </c>
      <c r="Z20" s="123">
        <v>1196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35133132</v>
      </c>
      <c r="AH20" s="48">
        <f>IF(ISBLANK(AG20),"-",AG20-AG19)</f>
        <v>1352</v>
      </c>
      <c r="AI20" s="49">
        <f t="shared" si="7"/>
        <v>212.61204591916967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7837665</v>
      </c>
      <c r="AQ20" s="123">
        <f t="shared" si="10"/>
        <v>0</v>
      </c>
      <c r="AR20" s="52">
        <v>1.17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137</v>
      </c>
      <c r="P21" s="119">
        <v>149</v>
      </c>
      <c r="Q21" s="119">
        <v>27412857</v>
      </c>
      <c r="R21" s="45">
        <f>Q21-Q20</f>
        <v>6114</v>
      </c>
      <c r="S21" s="46">
        <f t="shared" si="4"/>
        <v>146.73599999999999</v>
      </c>
      <c r="T21" s="46">
        <f t="shared" si="5"/>
        <v>6.1139999999999999</v>
      </c>
      <c r="U21" s="120">
        <v>7</v>
      </c>
      <c r="V21" s="120">
        <f t="shared" si="6"/>
        <v>7</v>
      </c>
      <c r="W21" s="121" t="s">
        <v>135</v>
      </c>
      <c r="X21" s="123">
        <v>0</v>
      </c>
      <c r="Y21" s="123">
        <v>1078</v>
      </c>
      <c r="Z21" s="123">
        <v>1195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35134548</v>
      </c>
      <c r="AH21" s="48">
        <f t="shared" si="8"/>
        <v>1416</v>
      </c>
      <c r="AI21" s="49">
        <f t="shared" si="7"/>
        <v>231.59960745829244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7837665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0"/>
        <v>4.9295774647887329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134</v>
      </c>
      <c r="P22" s="119">
        <v>140</v>
      </c>
      <c r="Q22" s="119">
        <v>27418995</v>
      </c>
      <c r="R22" s="45">
        <f t="shared" si="3"/>
        <v>6138</v>
      </c>
      <c r="S22" s="46">
        <f t="shared" si="4"/>
        <v>147.31200000000001</v>
      </c>
      <c r="T22" s="46">
        <f t="shared" si="5"/>
        <v>6.1379999999999999</v>
      </c>
      <c r="U22" s="120">
        <v>6.5</v>
      </c>
      <c r="V22" s="120">
        <f t="shared" si="6"/>
        <v>6.5</v>
      </c>
      <c r="W22" s="121" t="s">
        <v>135</v>
      </c>
      <c r="X22" s="123">
        <v>0</v>
      </c>
      <c r="Y22" s="123">
        <v>1065</v>
      </c>
      <c r="Z22" s="123">
        <v>1196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35135916</v>
      </c>
      <c r="AH22" s="48">
        <f t="shared" si="8"/>
        <v>1368</v>
      </c>
      <c r="AI22" s="49">
        <f t="shared" si="7"/>
        <v>222.87390029325513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7837665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137</v>
      </c>
      <c r="P23" s="119">
        <v>142</v>
      </c>
      <c r="Q23" s="119">
        <v>27424785</v>
      </c>
      <c r="R23" s="45">
        <f t="shared" si="3"/>
        <v>5790</v>
      </c>
      <c r="S23" s="46">
        <f t="shared" si="4"/>
        <v>138.96</v>
      </c>
      <c r="T23" s="46">
        <f t="shared" si="5"/>
        <v>5.79</v>
      </c>
      <c r="U23" s="120">
        <v>6.2</v>
      </c>
      <c r="V23" s="120">
        <f t="shared" si="6"/>
        <v>6.2</v>
      </c>
      <c r="W23" s="121" t="s">
        <v>135</v>
      </c>
      <c r="X23" s="123">
        <v>0</v>
      </c>
      <c r="Y23" s="123">
        <v>1003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35137228</v>
      </c>
      <c r="AH23" s="48">
        <f t="shared" si="8"/>
        <v>1312</v>
      </c>
      <c r="AI23" s="49">
        <f t="shared" si="7"/>
        <v>226.59758203799655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7837665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7</v>
      </c>
      <c r="E24" s="40">
        <f t="shared" si="0"/>
        <v>4.9295774647887329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140</v>
      </c>
      <c r="P24" s="119">
        <v>140</v>
      </c>
      <c r="Q24" s="119">
        <v>27430548</v>
      </c>
      <c r="R24" s="45">
        <f t="shared" si="3"/>
        <v>5763</v>
      </c>
      <c r="S24" s="46">
        <f t="shared" si="4"/>
        <v>138.31200000000001</v>
      </c>
      <c r="T24" s="46">
        <f t="shared" si="5"/>
        <v>5.7629999999999999</v>
      </c>
      <c r="U24" s="120">
        <v>6.2</v>
      </c>
      <c r="V24" s="120">
        <f t="shared" si="6"/>
        <v>6.2</v>
      </c>
      <c r="W24" s="121" t="s">
        <v>135</v>
      </c>
      <c r="X24" s="123">
        <v>0</v>
      </c>
      <c r="Y24" s="123">
        <v>988</v>
      </c>
      <c r="Z24" s="123">
        <v>1195</v>
      </c>
      <c r="AA24" s="123">
        <v>1185</v>
      </c>
      <c r="AB24" s="123">
        <v>1198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35138524</v>
      </c>
      <c r="AH24" s="48">
        <f t="shared" si="8"/>
        <v>1296</v>
      </c>
      <c r="AI24" s="49">
        <f t="shared" si="7"/>
        <v>224.88287350338365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7837665</v>
      </c>
      <c r="AQ24" s="123">
        <f t="shared" si="10"/>
        <v>0</v>
      </c>
      <c r="AR24" s="52">
        <v>0.98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8</v>
      </c>
      <c r="E25" s="40">
        <f t="shared" si="0"/>
        <v>5.6338028169014089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137</v>
      </c>
      <c r="P25" s="119">
        <v>137</v>
      </c>
      <c r="Q25" s="119">
        <v>27436212</v>
      </c>
      <c r="R25" s="45">
        <f t="shared" si="3"/>
        <v>5664</v>
      </c>
      <c r="S25" s="46">
        <f t="shared" si="4"/>
        <v>135.93600000000001</v>
      </c>
      <c r="T25" s="46">
        <f t="shared" si="5"/>
        <v>5.6639999999999997</v>
      </c>
      <c r="U25" s="120">
        <v>6.1</v>
      </c>
      <c r="V25" s="120">
        <f t="shared" si="6"/>
        <v>6.1</v>
      </c>
      <c r="W25" s="121" t="s">
        <v>135</v>
      </c>
      <c r="X25" s="123">
        <v>0</v>
      </c>
      <c r="Y25" s="123">
        <v>988</v>
      </c>
      <c r="Z25" s="123">
        <v>1195</v>
      </c>
      <c r="AA25" s="123">
        <v>1185</v>
      </c>
      <c r="AB25" s="123">
        <v>1198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35139804</v>
      </c>
      <c r="AH25" s="48">
        <f t="shared" si="8"/>
        <v>1280</v>
      </c>
      <c r="AI25" s="49">
        <f t="shared" si="7"/>
        <v>225.98870056497177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7837665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7</v>
      </c>
      <c r="E26" s="40">
        <f t="shared" si="0"/>
        <v>4.9295774647887329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127</v>
      </c>
      <c r="P26" s="119">
        <v>135</v>
      </c>
      <c r="Q26" s="119">
        <v>27441851</v>
      </c>
      <c r="R26" s="45">
        <f t="shared" si="3"/>
        <v>5639</v>
      </c>
      <c r="S26" s="46">
        <f t="shared" si="4"/>
        <v>135.33600000000001</v>
      </c>
      <c r="T26" s="46">
        <f t="shared" si="5"/>
        <v>5.6390000000000002</v>
      </c>
      <c r="U26" s="120">
        <v>6</v>
      </c>
      <c r="V26" s="120">
        <f t="shared" si="6"/>
        <v>6</v>
      </c>
      <c r="W26" s="121" t="s">
        <v>135</v>
      </c>
      <c r="X26" s="123">
        <v>0</v>
      </c>
      <c r="Y26" s="123">
        <v>1021</v>
      </c>
      <c r="Z26" s="123">
        <v>1175</v>
      </c>
      <c r="AA26" s="123">
        <v>1185</v>
      </c>
      <c r="AB26" s="123">
        <v>1180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35141076</v>
      </c>
      <c r="AH26" s="48">
        <f t="shared" si="8"/>
        <v>1272</v>
      </c>
      <c r="AI26" s="49">
        <f t="shared" si="7"/>
        <v>225.57190991310515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7837665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129</v>
      </c>
      <c r="P27" s="119">
        <v>138</v>
      </c>
      <c r="Q27" s="119">
        <v>27447512</v>
      </c>
      <c r="R27" s="45">
        <f t="shared" si="3"/>
        <v>5661</v>
      </c>
      <c r="S27" s="46">
        <f t="shared" si="4"/>
        <v>135.864</v>
      </c>
      <c r="T27" s="46">
        <f t="shared" si="5"/>
        <v>5.6609999999999996</v>
      </c>
      <c r="U27" s="120">
        <v>5.6</v>
      </c>
      <c r="V27" s="120">
        <f t="shared" si="6"/>
        <v>5.6</v>
      </c>
      <c r="W27" s="121" t="s">
        <v>135</v>
      </c>
      <c r="X27" s="123">
        <v>0</v>
      </c>
      <c r="Y27" s="123">
        <v>1063</v>
      </c>
      <c r="Z27" s="123">
        <v>175</v>
      </c>
      <c r="AA27" s="123">
        <v>1185</v>
      </c>
      <c r="AB27" s="123">
        <v>1180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35142380</v>
      </c>
      <c r="AH27" s="48">
        <f t="shared" si="8"/>
        <v>1304</v>
      </c>
      <c r="AI27" s="49">
        <f t="shared" si="7"/>
        <v>230.34799505387741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7837665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136</v>
      </c>
      <c r="P28" s="119">
        <v>137</v>
      </c>
      <c r="Q28" s="119">
        <v>27453343</v>
      </c>
      <c r="R28" s="45">
        <f t="shared" si="3"/>
        <v>5831</v>
      </c>
      <c r="S28" s="46">
        <f t="shared" si="4"/>
        <v>139.94399999999999</v>
      </c>
      <c r="T28" s="46">
        <f t="shared" si="5"/>
        <v>5.8310000000000004</v>
      </c>
      <c r="U28" s="120">
        <v>5.5</v>
      </c>
      <c r="V28" s="120">
        <f t="shared" si="6"/>
        <v>5.5</v>
      </c>
      <c r="W28" s="121" t="s">
        <v>135</v>
      </c>
      <c r="X28" s="123">
        <v>0</v>
      </c>
      <c r="Y28" s="123">
        <v>989</v>
      </c>
      <c r="Z28" s="123">
        <v>1195</v>
      </c>
      <c r="AA28" s="123">
        <v>1185</v>
      </c>
      <c r="AB28" s="123">
        <v>1198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35143720</v>
      </c>
      <c r="AH28" s="48">
        <f t="shared" si="8"/>
        <v>1340</v>
      </c>
      <c r="AI28" s="49">
        <f t="shared" si="7"/>
        <v>229.80620819756473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7837665</v>
      </c>
      <c r="AQ28" s="123">
        <f t="shared" si="10"/>
        <v>0</v>
      </c>
      <c r="AR28" s="52">
        <v>1.05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136</v>
      </c>
      <c r="P29" s="119">
        <v>132</v>
      </c>
      <c r="Q29" s="119">
        <v>27458954</v>
      </c>
      <c r="R29" s="45">
        <f t="shared" si="3"/>
        <v>5611</v>
      </c>
      <c r="S29" s="46">
        <f t="shared" si="4"/>
        <v>134.66399999999999</v>
      </c>
      <c r="T29" s="46">
        <f t="shared" si="5"/>
        <v>5.6109999999999998</v>
      </c>
      <c r="U29" s="120">
        <v>5.3</v>
      </c>
      <c r="V29" s="120">
        <f t="shared" si="6"/>
        <v>5.3</v>
      </c>
      <c r="W29" s="121" t="s">
        <v>135</v>
      </c>
      <c r="X29" s="123">
        <v>0</v>
      </c>
      <c r="Y29" s="123">
        <v>974</v>
      </c>
      <c r="Z29" s="123">
        <v>1195</v>
      </c>
      <c r="AA29" s="123">
        <v>1185</v>
      </c>
      <c r="AB29" s="123">
        <v>1198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35145020</v>
      </c>
      <c r="AH29" s="48">
        <f t="shared" si="8"/>
        <v>1300</v>
      </c>
      <c r="AI29" s="49">
        <f t="shared" si="7"/>
        <v>231.68775619319194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7837665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113</v>
      </c>
      <c r="P30" s="119">
        <v>131</v>
      </c>
      <c r="Q30" s="119">
        <v>27464472</v>
      </c>
      <c r="R30" s="45">
        <f t="shared" si="3"/>
        <v>5518</v>
      </c>
      <c r="S30" s="46">
        <f t="shared" si="4"/>
        <v>132.43199999999999</v>
      </c>
      <c r="T30" s="46">
        <f t="shared" si="5"/>
        <v>5.5179999999999998</v>
      </c>
      <c r="U30" s="120">
        <v>4.5</v>
      </c>
      <c r="V30" s="120">
        <f t="shared" si="6"/>
        <v>4.5</v>
      </c>
      <c r="W30" s="121" t="s">
        <v>136</v>
      </c>
      <c r="X30" s="123">
        <v>0</v>
      </c>
      <c r="Y30" s="123">
        <v>1111</v>
      </c>
      <c r="Z30" s="123">
        <v>1195</v>
      </c>
      <c r="AA30" s="123">
        <v>0</v>
      </c>
      <c r="AB30" s="123">
        <v>1198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35146124</v>
      </c>
      <c r="AH30" s="48">
        <f t="shared" si="8"/>
        <v>1104</v>
      </c>
      <c r="AI30" s="49">
        <f t="shared" si="7"/>
        <v>200.07249003262052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7837665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113</v>
      </c>
      <c r="P31" s="119">
        <v>125</v>
      </c>
      <c r="Q31" s="119">
        <v>27469881</v>
      </c>
      <c r="R31" s="45">
        <f t="shared" si="3"/>
        <v>5409</v>
      </c>
      <c r="S31" s="46">
        <f t="shared" si="4"/>
        <v>129.816</v>
      </c>
      <c r="T31" s="46">
        <f t="shared" si="5"/>
        <v>5.4089999999999998</v>
      </c>
      <c r="U31" s="120">
        <v>3.6</v>
      </c>
      <c r="V31" s="120">
        <f t="shared" si="6"/>
        <v>3.6</v>
      </c>
      <c r="W31" s="121" t="s">
        <v>136</v>
      </c>
      <c r="X31" s="123">
        <v>0</v>
      </c>
      <c r="Y31" s="123">
        <v>1087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35147208</v>
      </c>
      <c r="AH31" s="48">
        <f t="shared" si="8"/>
        <v>1084</v>
      </c>
      <c r="AI31" s="49">
        <f t="shared" si="7"/>
        <v>200.40672952486597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7837665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114</v>
      </c>
      <c r="P32" s="119">
        <v>124</v>
      </c>
      <c r="Q32" s="119">
        <v>27474990</v>
      </c>
      <c r="R32" s="45">
        <f t="shared" si="3"/>
        <v>5109</v>
      </c>
      <c r="S32" s="46">
        <f t="shared" si="4"/>
        <v>122.616</v>
      </c>
      <c r="T32" s="46">
        <f t="shared" si="5"/>
        <v>5.109</v>
      </c>
      <c r="U32" s="120">
        <v>3.1</v>
      </c>
      <c r="V32" s="120">
        <f t="shared" si="6"/>
        <v>3.1</v>
      </c>
      <c r="W32" s="121" t="s">
        <v>136</v>
      </c>
      <c r="X32" s="123">
        <v>0</v>
      </c>
      <c r="Y32" s="123">
        <v>985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35148228</v>
      </c>
      <c r="AH32" s="48">
        <f t="shared" si="8"/>
        <v>1020</v>
      </c>
      <c r="AI32" s="49">
        <f t="shared" si="7"/>
        <v>199.64768056371111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7837665</v>
      </c>
      <c r="AQ32" s="123">
        <f t="shared" si="10"/>
        <v>0</v>
      </c>
      <c r="AR32" s="52">
        <v>1.1100000000000001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9</v>
      </c>
      <c r="E33" s="40">
        <f t="shared" si="0"/>
        <v>6.3380281690140849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118</v>
      </c>
      <c r="P33" s="119">
        <v>106</v>
      </c>
      <c r="Q33" s="119">
        <v>27479374</v>
      </c>
      <c r="R33" s="45">
        <f t="shared" si="3"/>
        <v>4384</v>
      </c>
      <c r="S33" s="46">
        <f t="shared" si="4"/>
        <v>105.21599999999999</v>
      </c>
      <c r="T33" s="46">
        <f t="shared" si="5"/>
        <v>4.3840000000000003</v>
      </c>
      <c r="U33" s="120">
        <v>3.7</v>
      </c>
      <c r="V33" s="120">
        <f t="shared" si="6"/>
        <v>3.7</v>
      </c>
      <c r="W33" s="121" t="s">
        <v>127</v>
      </c>
      <c r="X33" s="123">
        <v>0</v>
      </c>
      <c r="Y33" s="123">
        <v>0</v>
      </c>
      <c r="Z33" s="123">
        <v>1075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35148988</v>
      </c>
      <c r="AH33" s="48">
        <f t="shared" si="8"/>
        <v>760</v>
      </c>
      <c r="AI33" s="49">
        <f t="shared" si="7"/>
        <v>173.35766423357663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</v>
      </c>
      <c r="AP33" s="123">
        <v>7838291</v>
      </c>
      <c r="AQ33" s="123">
        <f t="shared" si="10"/>
        <v>626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10</v>
      </c>
      <c r="E34" s="40">
        <f t="shared" si="0"/>
        <v>7.042253521126761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119</v>
      </c>
      <c r="P34" s="119">
        <v>100</v>
      </c>
      <c r="Q34" s="119">
        <v>27483662</v>
      </c>
      <c r="R34" s="45">
        <f t="shared" si="3"/>
        <v>4288</v>
      </c>
      <c r="S34" s="46">
        <f t="shared" si="4"/>
        <v>102.91200000000001</v>
      </c>
      <c r="T34" s="46">
        <f t="shared" si="5"/>
        <v>4.2880000000000003</v>
      </c>
      <c r="U34" s="120">
        <v>4.7</v>
      </c>
      <c r="V34" s="120">
        <f t="shared" si="6"/>
        <v>4.7</v>
      </c>
      <c r="W34" s="121" t="s">
        <v>127</v>
      </c>
      <c r="X34" s="123">
        <v>0</v>
      </c>
      <c r="Y34" s="123">
        <v>0</v>
      </c>
      <c r="Z34" s="123">
        <v>1055</v>
      </c>
      <c r="AA34" s="123">
        <v>0</v>
      </c>
      <c r="AB34" s="123">
        <v>1110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35149708</v>
      </c>
      <c r="AH34" s="48">
        <f t="shared" si="8"/>
        <v>720</v>
      </c>
      <c r="AI34" s="49">
        <f t="shared" si="7"/>
        <v>167.91044776119401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</v>
      </c>
      <c r="AP34" s="123">
        <v>7839072</v>
      </c>
      <c r="AQ34" s="123">
        <f t="shared" si="10"/>
        <v>781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125.04166666666667</v>
      </c>
      <c r="Q35" s="63">
        <f>Q34-Q10</f>
        <v>124970</v>
      </c>
      <c r="R35" s="64">
        <f>SUM(R11:R34)</f>
        <v>124970</v>
      </c>
      <c r="S35" s="124">
        <f>AVERAGE(S11:S34)</f>
        <v>124.96999999999996</v>
      </c>
      <c r="T35" s="124">
        <f>SUM(T11:T34)</f>
        <v>124.97000000000001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25500</v>
      </c>
      <c r="AH35" s="66">
        <f>SUM(AH11:AH34)</f>
        <v>25500</v>
      </c>
      <c r="AI35" s="67">
        <f>$AH$35/$T35</f>
        <v>204.04897175322074</v>
      </c>
      <c r="AJ35" s="93"/>
      <c r="AK35" s="94"/>
      <c r="AL35" s="94"/>
      <c r="AM35" s="94"/>
      <c r="AN35" s="95"/>
      <c r="AO35" s="68"/>
      <c r="AP35" s="69">
        <f>AP34-AP10</f>
        <v>6219</v>
      </c>
      <c r="AQ35" s="70">
        <f>SUM(AQ11:AQ34)</f>
        <v>6219</v>
      </c>
      <c r="AR35" s="71">
        <f>AVERAGE(AR11:AR34)</f>
        <v>1.0900000000000001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158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159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109" t="s">
        <v>160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138</v>
      </c>
      <c r="C45" s="110"/>
      <c r="D45" s="110"/>
      <c r="E45" s="110"/>
      <c r="F45" s="110"/>
      <c r="G45" s="110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83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85" t="s">
        <v>161</v>
      </c>
      <c r="C46" s="110"/>
      <c r="D46" s="110"/>
      <c r="E46" s="110"/>
      <c r="F46" s="110"/>
      <c r="G46" s="110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83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162</v>
      </c>
      <c r="C47" s="110"/>
      <c r="D47" s="110"/>
      <c r="E47" s="110"/>
      <c r="F47" s="110"/>
      <c r="G47" s="110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83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09" t="s">
        <v>163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83"/>
      <c r="U48" s="83"/>
      <c r="V48" s="83"/>
      <c r="W48" s="106"/>
      <c r="X48" s="106"/>
      <c r="Y48" s="106"/>
      <c r="Z48" s="106"/>
      <c r="AA48" s="106"/>
      <c r="AB48" s="106"/>
      <c r="AC48" s="106"/>
      <c r="AD48" s="106"/>
      <c r="AE48" s="106"/>
      <c r="AM48" s="19"/>
      <c r="AN48" s="103"/>
      <c r="AO48" s="103"/>
      <c r="AP48" s="103"/>
      <c r="AQ48" s="103"/>
      <c r="AR48" s="106"/>
      <c r="AV48" s="137"/>
      <c r="AW48" s="137"/>
      <c r="AY48" s="101"/>
    </row>
    <row r="49" spans="2:51" x14ac:dyDescent="0.25">
      <c r="B49" s="116" t="s">
        <v>180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83"/>
      <c r="U49" s="83"/>
      <c r="V49" s="83"/>
      <c r="W49" s="106"/>
      <c r="X49" s="106"/>
      <c r="Y49" s="106"/>
      <c r="Z49" s="106"/>
      <c r="AA49" s="106"/>
      <c r="AB49" s="106"/>
      <c r="AC49" s="106"/>
      <c r="AD49" s="106"/>
      <c r="AE49" s="106"/>
      <c r="AM49" s="19"/>
      <c r="AN49" s="103"/>
      <c r="AO49" s="103"/>
      <c r="AP49" s="103"/>
      <c r="AQ49" s="103"/>
      <c r="AR49" s="106"/>
      <c r="AV49" s="137"/>
      <c r="AW49" s="137"/>
      <c r="AY49" s="101"/>
    </row>
    <row r="50" spans="2:51" x14ac:dyDescent="0.25">
      <c r="B50" s="116" t="s">
        <v>128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83"/>
      <c r="U50" s="83"/>
      <c r="V50" s="83"/>
      <c r="W50" s="106"/>
      <c r="X50" s="106"/>
      <c r="Y50" s="106"/>
      <c r="Z50" s="106"/>
      <c r="AA50" s="106"/>
      <c r="AB50" s="106"/>
      <c r="AC50" s="106"/>
      <c r="AD50" s="106"/>
      <c r="AE50" s="106"/>
      <c r="AM50" s="19"/>
      <c r="AN50" s="103"/>
      <c r="AO50" s="103"/>
      <c r="AP50" s="103"/>
      <c r="AQ50" s="103"/>
      <c r="AR50" s="106"/>
      <c r="AV50" s="137"/>
      <c r="AW50" s="137"/>
      <c r="AY50" s="101"/>
    </row>
    <row r="51" spans="2:51" x14ac:dyDescent="0.25">
      <c r="B51" s="109" t="s">
        <v>165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150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151</v>
      </c>
      <c r="C53" s="110"/>
      <c r="D53" s="110"/>
      <c r="E53" s="110"/>
      <c r="F53" s="110"/>
      <c r="G53" s="110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152</v>
      </c>
      <c r="C54" s="110"/>
      <c r="D54" s="110"/>
      <c r="E54" s="115"/>
      <c r="F54" s="115"/>
      <c r="G54" s="115"/>
      <c r="H54" s="110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164</v>
      </c>
      <c r="C55" s="110"/>
      <c r="D55" s="110"/>
      <c r="E55" s="115"/>
      <c r="F55" s="115"/>
      <c r="G55" s="115"/>
      <c r="H55" s="110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167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153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5" t="s">
        <v>154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166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155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116"/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5"/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0"/>
      <c r="D63" s="110"/>
      <c r="E63" s="115"/>
      <c r="F63" s="115"/>
      <c r="G63" s="115"/>
      <c r="H63" s="11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0"/>
      <c r="D64" s="110"/>
      <c r="E64" s="115"/>
      <c r="F64" s="115"/>
      <c r="G64" s="115"/>
      <c r="H64" s="110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116"/>
      <c r="C65" s="112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5"/>
      <c r="C66" s="110"/>
      <c r="D66" s="110"/>
      <c r="E66" s="110"/>
      <c r="F66" s="110"/>
      <c r="G66" s="110"/>
      <c r="H66" s="110"/>
      <c r="I66" s="125"/>
      <c r="J66" s="111"/>
      <c r="K66" s="111"/>
      <c r="L66" s="111"/>
      <c r="M66" s="111"/>
      <c r="N66" s="111"/>
      <c r="O66" s="111"/>
      <c r="P66" s="111"/>
      <c r="Q66" s="111"/>
      <c r="R66" s="111"/>
      <c r="S66" s="114"/>
      <c r="T66" s="113"/>
      <c r="U66" s="113"/>
      <c r="V66" s="113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9"/>
      <c r="C67" s="110"/>
      <c r="D67" s="110"/>
      <c r="E67" s="110"/>
      <c r="F67" s="110"/>
      <c r="G67" s="110"/>
      <c r="H67" s="110"/>
      <c r="I67" s="125"/>
      <c r="J67" s="111"/>
      <c r="K67" s="111"/>
      <c r="L67" s="111"/>
      <c r="M67" s="111"/>
      <c r="N67" s="111"/>
      <c r="O67" s="111"/>
      <c r="P67" s="111"/>
      <c r="Q67" s="111"/>
      <c r="R67" s="111"/>
      <c r="S67" s="114"/>
      <c r="T67" s="113"/>
      <c r="U67" s="113"/>
      <c r="V67" s="113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2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4"/>
      <c r="T68" s="113"/>
      <c r="U68" s="113"/>
      <c r="V68" s="113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5"/>
      <c r="C69" s="112"/>
      <c r="D69" s="110"/>
      <c r="E69" s="88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3"/>
      <c r="U69" s="113"/>
      <c r="V69" s="113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0"/>
      <c r="D70" s="110"/>
      <c r="E70" s="110"/>
      <c r="F70" s="110"/>
      <c r="G70" s="88"/>
      <c r="H70" s="88"/>
      <c r="I70" s="125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3"/>
      <c r="U70" s="113"/>
      <c r="V70" s="113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9"/>
      <c r="C71" s="110"/>
      <c r="D71" s="110"/>
      <c r="E71" s="110"/>
      <c r="F71" s="110"/>
      <c r="G71" s="88"/>
      <c r="H71" s="88"/>
      <c r="I71" s="117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3"/>
      <c r="U71" s="113"/>
      <c r="V71" s="113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116"/>
      <c r="C72" s="116"/>
      <c r="D72" s="110"/>
      <c r="E72" s="88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5"/>
      <c r="C73" s="112"/>
      <c r="D73" s="110"/>
      <c r="E73" s="110"/>
      <c r="F73" s="110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3"/>
      <c r="U73" s="113"/>
      <c r="V73" s="113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9"/>
      <c r="C74" s="112"/>
      <c r="D74" s="110"/>
      <c r="E74" s="88"/>
      <c r="F74" s="110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3"/>
      <c r="U74" s="113"/>
      <c r="V74" s="113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10"/>
      <c r="D75" s="110"/>
      <c r="E75" s="110"/>
      <c r="F75" s="110"/>
      <c r="G75" s="88"/>
      <c r="H75" s="88"/>
      <c r="I75" s="125"/>
      <c r="J75" s="111"/>
      <c r="K75" s="111"/>
      <c r="L75" s="111"/>
      <c r="M75" s="111"/>
      <c r="N75" s="111"/>
      <c r="O75" s="111"/>
      <c r="P75" s="111"/>
      <c r="Q75" s="111"/>
      <c r="R75" s="111"/>
      <c r="S75" s="114"/>
      <c r="T75" s="113"/>
      <c r="U75" s="113"/>
      <c r="V75" s="113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0"/>
      <c r="D76" s="110"/>
      <c r="E76" s="110"/>
      <c r="F76" s="110"/>
      <c r="G76" s="88"/>
      <c r="H76" s="88"/>
      <c r="I76" s="117"/>
      <c r="J76" s="111"/>
      <c r="K76" s="111"/>
      <c r="L76" s="111"/>
      <c r="M76" s="111"/>
      <c r="N76" s="111"/>
      <c r="O76" s="111"/>
      <c r="P76" s="111"/>
      <c r="Q76" s="111"/>
      <c r="R76" s="111"/>
      <c r="S76" s="114"/>
      <c r="T76" s="114"/>
      <c r="U76" s="114"/>
      <c r="V76" s="114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6"/>
      <c r="D77" s="110"/>
      <c r="E77" s="88"/>
      <c r="F77" s="110"/>
      <c r="G77" s="110"/>
      <c r="H77" s="110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114"/>
      <c r="V77" s="114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6"/>
      <c r="D78" s="110"/>
      <c r="E78" s="88"/>
      <c r="F78" s="110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6"/>
      <c r="D79" s="110"/>
      <c r="E79" s="88"/>
      <c r="F79" s="110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2"/>
      <c r="D80" s="110"/>
      <c r="E80" s="88"/>
      <c r="F80" s="110"/>
      <c r="G80" s="110"/>
      <c r="H80" s="110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89"/>
      <c r="C81" s="112"/>
      <c r="D81" s="110"/>
      <c r="E81" s="110"/>
      <c r="F81" s="110"/>
      <c r="G81" s="110"/>
      <c r="H81" s="110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89"/>
      <c r="C82" s="112"/>
      <c r="D82" s="110"/>
      <c r="E82" s="110"/>
      <c r="F82" s="110"/>
      <c r="G82" s="110"/>
      <c r="H82" s="110"/>
      <c r="I82" s="110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4"/>
      <c r="U82" s="78"/>
      <c r="V82" s="78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V82" s="105"/>
      <c r="AW82" s="101"/>
      <c r="AX82" s="101"/>
      <c r="AY82" s="101"/>
    </row>
    <row r="83" spans="1:51" x14ac:dyDescent="0.25">
      <c r="B83" s="89"/>
      <c r="C83" s="112"/>
      <c r="D83" s="110"/>
      <c r="E83" s="88"/>
      <c r="F83" s="110"/>
      <c r="G83" s="110"/>
      <c r="H83" s="110"/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4"/>
      <c r="U83" s="78"/>
      <c r="V83" s="78"/>
      <c r="W83" s="106"/>
      <c r="X83" s="106"/>
      <c r="Y83" s="106"/>
      <c r="Z83" s="10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V83" s="105"/>
      <c r="AW83" s="101"/>
      <c r="AX83" s="101"/>
      <c r="AY83" s="101"/>
    </row>
    <row r="84" spans="1:51" x14ac:dyDescent="0.25">
      <c r="B84" s="89"/>
      <c r="C84" s="112"/>
      <c r="D84" s="110"/>
      <c r="E84" s="110"/>
      <c r="F84" s="110"/>
      <c r="G84" s="110"/>
      <c r="H84" s="110"/>
      <c r="I84" s="110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4"/>
      <c r="U84" s="78"/>
      <c r="V84" s="78"/>
      <c r="W84" s="106"/>
      <c r="X84" s="106"/>
      <c r="Y84" s="106"/>
      <c r="Z84" s="106"/>
      <c r="AA84" s="106"/>
      <c r="AB84" s="106"/>
      <c r="AC84" s="106"/>
      <c r="AD84" s="106"/>
      <c r="AE84" s="106"/>
      <c r="AM84" s="107"/>
      <c r="AN84" s="107"/>
      <c r="AO84" s="107"/>
      <c r="AP84" s="107"/>
      <c r="AQ84" s="107"/>
      <c r="AR84" s="107"/>
      <c r="AS84" s="108"/>
      <c r="AV84" s="105"/>
      <c r="AW84" s="101"/>
      <c r="AX84" s="101"/>
      <c r="AY84" s="101"/>
    </row>
    <row r="85" spans="1:51" x14ac:dyDescent="0.25">
      <c r="B85" s="89"/>
      <c r="C85" s="109"/>
      <c r="D85" s="110"/>
      <c r="E85" s="110"/>
      <c r="F85" s="110"/>
      <c r="G85" s="110"/>
      <c r="H85" s="110"/>
      <c r="I85" s="110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4"/>
      <c r="U85" s="78"/>
      <c r="V85" s="78"/>
      <c r="W85" s="106"/>
      <c r="X85" s="106"/>
      <c r="Y85" s="106"/>
      <c r="Z85" s="86"/>
      <c r="AA85" s="106"/>
      <c r="AB85" s="106"/>
      <c r="AC85" s="106"/>
      <c r="AD85" s="106"/>
      <c r="AE85" s="106"/>
      <c r="AM85" s="107"/>
      <c r="AN85" s="107"/>
      <c r="AO85" s="107"/>
      <c r="AP85" s="107"/>
      <c r="AQ85" s="107"/>
      <c r="AR85" s="107"/>
      <c r="AS85" s="108"/>
      <c r="AV85" s="105"/>
      <c r="AW85" s="101"/>
      <c r="AX85" s="101"/>
      <c r="AY85" s="101"/>
    </row>
    <row r="86" spans="1:51" x14ac:dyDescent="0.25">
      <c r="B86" s="89"/>
      <c r="C86" s="109"/>
      <c r="D86" s="88"/>
      <c r="E86" s="110"/>
      <c r="F86" s="110"/>
      <c r="G86" s="110"/>
      <c r="H86" s="110"/>
      <c r="I86" s="88"/>
      <c r="J86" s="111"/>
      <c r="K86" s="111"/>
      <c r="L86" s="111"/>
      <c r="M86" s="111"/>
      <c r="N86" s="111"/>
      <c r="O86" s="111"/>
      <c r="P86" s="111"/>
      <c r="Q86" s="111"/>
      <c r="R86" s="111"/>
      <c r="S86" s="86"/>
      <c r="T86" s="86"/>
      <c r="U86" s="86"/>
      <c r="V86" s="86"/>
      <c r="W86" s="86"/>
      <c r="X86" s="86"/>
      <c r="Y86" s="86"/>
      <c r="Z86" s="79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105"/>
      <c r="AW86" s="101"/>
      <c r="AX86" s="101"/>
      <c r="AY86" s="101"/>
    </row>
    <row r="87" spans="1:51" x14ac:dyDescent="0.25">
      <c r="B87" s="89"/>
      <c r="C87" s="116"/>
      <c r="D87" s="88"/>
      <c r="E87" s="110"/>
      <c r="F87" s="110"/>
      <c r="G87" s="110"/>
      <c r="H87" s="110"/>
      <c r="I87" s="88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79"/>
      <c r="X87" s="79"/>
      <c r="Y87" s="79"/>
      <c r="Z87" s="106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105"/>
      <c r="AW87" s="101"/>
      <c r="AX87" s="101"/>
      <c r="AY87" s="101"/>
    </row>
    <row r="88" spans="1:51" x14ac:dyDescent="0.25">
      <c r="B88" s="89"/>
      <c r="C88" s="116"/>
      <c r="D88" s="110"/>
      <c r="E88" s="88"/>
      <c r="F88" s="110"/>
      <c r="G88" s="110"/>
      <c r="H88" s="110"/>
      <c r="I88" s="110"/>
      <c r="J88" s="86"/>
      <c r="K88" s="86"/>
      <c r="L88" s="86"/>
      <c r="M88" s="86"/>
      <c r="N88" s="86"/>
      <c r="O88" s="86"/>
      <c r="P88" s="86"/>
      <c r="Q88" s="86"/>
      <c r="R88" s="86"/>
      <c r="S88" s="111"/>
      <c r="T88" s="114"/>
      <c r="U88" s="78"/>
      <c r="V88" s="78"/>
      <c r="W88" s="106"/>
      <c r="X88" s="106"/>
      <c r="Y88" s="106"/>
      <c r="Z88" s="106"/>
      <c r="AA88" s="106"/>
      <c r="AB88" s="106"/>
      <c r="AC88" s="106"/>
      <c r="AD88" s="106"/>
      <c r="AE88" s="106"/>
      <c r="AM88" s="107"/>
      <c r="AN88" s="107"/>
      <c r="AO88" s="107"/>
      <c r="AP88" s="107"/>
      <c r="AQ88" s="107"/>
      <c r="AR88" s="107"/>
      <c r="AS88" s="108"/>
      <c r="AV88" s="105"/>
      <c r="AW88" s="101"/>
      <c r="AX88" s="101"/>
      <c r="AY88" s="101"/>
    </row>
    <row r="89" spans="1:51" x14ac:dyDescent="0.25">
      <c r="B89" s="89"/>
      <c r="C89" s="112"/>
      <c r="D89" s="110"/>
      <c r="E89" s="88"/>
      <c r="F89" s="88"/>
      <c r="G89" s="110"/>
      <c r="H89" s="110"/>
      <c r="I89" s="110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4"/>
      <c r="U89" s="78"/>
      <c r="V89" s="78"/>
      <c r="W89" s="106"/>
      <c r="X89" s="106"/>
      <c r="Y89" s="106"/>
      <c r="Z89" s="106"/>
      <c r="AA89" s="106"/>
      <c r="AB89" s="106"/>
      <c r="AC89" s="106"/>
      <c r="AD89" s="106"/>
      <c r="AE89" s="106"/>
      <c r="AM89" s="107"/>
      <c r="AN89" s="107"/>
      <c r="AO89" s="107"/>
      <c r="AP89" s="107"/>
      <c r="AQ89" s="107"/>
      <c r="AR89" s="107"/>
      <c r="AS89" s="108"/>
      <c r="AV89" s="105"/>
      <c r="AW89" s="101"/>
      <c r="AX89" s="101"/>
      <c r="AY89" s="101"/>
    </row>
    <row r="90" spans="1:51" x14ac:dyDescent="0.25">
      <c r="B90" s="89"/>
      <c r="C90" s="112"/>
      <c r="D90" s="110"/>
      <c r="E90" s="110"/>
      <c r="F90" s="88"/>
      <c r="G90" s="88"/>
      <c r="H90" s="88"/>
      <c r="I90" s="110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4"/>
      <c r="U90" s="78"/>
      <c r="V90" s="78"/>
      <c r="W90" s="106"/>
      <c r="X90" s="106"/>
      <c r="Y90" s="106"/>
      <c r="Z90" s="106"/>
      <c r="AA90" s="106"/>
      <c r="AB90" s="106"/>
      <c r="AC90" s="106"/>
      <c r="AD90" s="106"/>
      <c r="AE90" s="106"/>
      <c r="AM90" s="107"/>
      <c r="AN90" s="107"/>
      <c r="AO90" s="107"/>
      <c r="AP90" s="107"/>
      <c r="AQ90" s="107"/>
      <c r="AR90" s="107"/>
      <c r="AS90" s="108"/>
      <c r="AV90" s="105"/>
      <c r="AW90" s="101"/>
      <c r="AX90" s="101"/>
      <c r="AY90" s="101"/>
    </row>
    <row r="91" spans="1:51" x14ac:dyDescent="0.25">
      <c r="B91" s="126"/>
      <c r="C91" s="86"/>
      <c r="D91" s="110"/>
      <c r="E91" s="110"/>
      <c r="F91" s="110"/>
      <c r="G91" s="88"/>
      <c r="H91" s="88"/>
      <c r="I91" s="110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4"/>
      <c r="U91" s="78"/>
      <c r="V91" s="78"/>
      <c r="W91" s="106"/>
      <c r="X91" s="106"/>
      <c r="Y91" s="106"/>
      <c r="Z91" s="106"/>
      <c r="AA91" s="106"/>
      <c r="AB91" s="106"/>
      <c r="AC91" s="106"/>
      <c r="AD91" s="106"/>
      <c r="AE91" s="106"/>
      <c r="AM91" s="107"/>
      <c r="AN91" s="107"/>
      <c r="AO91" s="107"/>
      <c r="AP91" s="107"/>
      <c r="AQ91" s="107"/>
      <c r="AR91" s="107"/>
      <c r="AS91" s="108"/>
      <c r="AV91" s="105"/>
      <c r="AW91" s="101"/>
      <c r="AX91" s="101"/>
      <c r="AY91" s="101"/>
    </row>
    <row r="92" spans="1:51" x14ac:dyDescent="0.25">
      <c r="B92" s="126"/>
      <c r="C92" s="116"/>
      <c r="D92" s="86"/>
      <c r="E92" s="110"/>
      <c r="F92" s="110"/>
      <c r="G92" s="110"/>
      <c r="H92" s="110"/>
      <c r="I92" s="86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4"/>
      <c r="U92" s="78"/>
      <c r="V92" s="78"/>
      <c r="W92" s="106"/>
      <c r="X92" s="106"/>
      <c r="Y92" s="106"/>
      <c r="Z92" s="106"/>
      <c r="AA92" s="106"/>
      <c r="AB92" s="106"/>
      <c r="AC92" s="106"/>
      <c r="AD92" s="106"/>
      <c r="AE92" s="106"/>
      <c r="AM92" s="107"/>
      <c r="AN92" s="107"/>
      <c r="AO92" s="107"/>
      <c r="AP92" s="107"/>
      <c r="AQ92" s="107"/>
      <c r="AR92" s="107"/>
      <c r="AS92" s="108"/>
      <c r="AV92" s="105"/>
      <c r="AW92" s="101"/>
      <c r="AX92" s="101"/>
      <c r="AY92" s="101"/>
    </row>
    <row r="93" spans="1:51" x14ac:dyDescent="0.25">
      <c r="B93" s="129"/>
      <c r="C93" s="132"/>
      <c r="D93" s="79"/>
      <c r="E93" s="127"/>
      <c r="F93" s="127"/>
      <c r="G93" s="127"/>
      <c r="H93" s="127"/>
      <c r="I93" s="79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33"/>
      <c r="U93" s="134"/>
      <c r="V93" s="134"/>
      <c r="W93" s="106"/>
      <c r="X93" s="106"/>
      <c r="Y93" s="106"/>
      <c r="Z93" s="106"/>
      <c r="AA93" s="106"/>
      <c r="AB93" s="106"/>
      <c r="AC93" s="106"/>
      <c r="AD93" s="106"/>
      <c r="AE93" s="106"/>
      <c r="AM93" s="107"/>
      <c r="AN93" s="107"/>
      <c r="AO93" s="107"/>
      <c r="AP93" s="107"/>
      <c r="AQ93" s="107"/>
      <c r="AR93" s="107"/>
      <c r="AS93" s="108"/>
      <c r="AU93" s="101"/>
      <c r="AV93" s="105"/>
      <c r="AW93" s="101"/>
      <c r="AX93" s="101"/>
      <c r="AY93" s="131"/>
    </row>
    <row r="94" spans="1:51" s="131" customFormat="1" x14ac:dyDescent="0.25">
      <c r="B94" s="129"/>
      <c r="C94" s="135"/>
      <c r="D94" s="127"/>
      <c r="E94" s="79"/>
      <c r="F94" s="127"/>
      <c r="G94" s="127"/>
      <c r="H94" s="127"/>
      <c r="I94" s="127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33"/>
      <c r="U94" s="134"/>
      <c r="V94" s="134"/>
      <c r="W94" s="106"/>
      <c r="X94" s="106"/>
      <c r="Y94" s="106"/>
      <c r="Z94" s="106"/>
      <c r="AA94" s="106"/>
      <c r="AB94" s="106"/>
      <c r="AC94" s="106"/>
      <c r="AD94" s="106"/>
      <c r="AE94" s="106"/>
      <c r="AM94" s="107"/>
      <c r="AN94" s="107"/>
      <c r="AO94" s="107"/>
      <c r="AP94" s="107"/>
      <c r="AQ94" s="107"/>
      <c r="AR94" s="107"/>
      <c r="AS94" s="108"/>
      <c r="AT94" s="19"/>
      <c r="AV94" s="105"/>
      <c r="AY94" s="101"/>
    </row>
    <row r="95" spans="1:51" x14ac:dyDescent="0.25">
      <c r="A95" s="106"/>
      <c r="B95" s="129"/>
      <c r="C95" s="130"/>
      <c r="D95" s="127"/>
      <c r="E95" s="79"/>
      <c r="F95" s="79"/>
      <c r="G95" s="127"/>
      <c r="H95" s="127"/>
      <c r="I95" s="107"/>
      <c r="J95" s="107"/>
      <c r="K95" s="107"/>
      <c r="L95" s="107"/>
      <c r="M95" s="107"/>
      <c r="N95" s="107"/>
      <c r="O95" s="108"/>
      <c r="P95" s="103"/>
      <c r="R95" s="105"/>
      <c r="AS95" s="101"/>
      <c r="AT95" s="101"/>
      <c r="AU95" s="101"/>
      <c r="AV95" s="101"/>
      <c r="AW95" s="101"/>
      <c r="AX95" s="101"/>
      <c r="AY95" s="101"/>
    </row>
    <row r="96" spans="1:51" x14ac:dyDescent="0.25">
      <c r="A96" s="106"/>
      <c r="B96" s="129"/>
      <c r="C96" s="131"/>
      <c r="D96" s="131"/>
      <c r="E96" s="131"/>
      <c r="F96" s="131"/>
      <c r="G96" s="79"/>
      <c r="H96" s="79"/>
      <c r="I96" s="107"/>
      <c r="J96" s="107"/>
      <c r="K96" s="107"/>
      <c r="L96" s="107"/>
      <c r="M96" s="107"/>
      <c r="N96" s="107"/>
      <c r="O96" s="108"/>
      <c r="P96" s="103"/>
      <c r="R96" s="103"/>
      <c r="AS96" s="101"/>
      <c r="AT96" s="101"/>
      <c r="AU96" s="101"/>
      <c r="AV96" s="101"/>
      <c r="AW96" s="101"/>
      <c r="AX96" s="101"/>
      <c r="AY96" s="101"/>
    </row>
    <row r="97" spans="1:51" x14ac:dyDescent="0.25">
      <c r="A97" s="106"/>
      <c r="B97" s="79"/>
      <c r="C97" s="131"/>
      <c r="D97" s="131"/>
      <c r="E97" s="131"/>
      <c r="F97" s="131"/>
      <c r="G97" s="79"/>
      <c r="H97" s="79"/>
      <c r="I97" s="107"/>
      <c r="J97" s="107"/>
      <c r="K97" s="107"/>
      <c r="L97" s="107"/>
      <c r="M97" s="107"/>
      <c r="N97" s="107"/>
      <c r="O97" s="108"/>
      <c r="P97" s="103"/>
      <c r="R97" s="103"/>
      <c r="AS97" s="101"/>
      <c r="AT97" s="101"/>
      <c r="AU97" s="101"/>
      <c r="AV97" s="101"/>
      <c r="AW97" s="101"/>
      <c r="AX97" s="101"/>
      <c r="AY97" s="101"/>
    </row>
    <row r="98" spans="1:51" x14ac:dyDescent="0.25">
      <c r="A98" s="106"/>
      <c r="B98" s="79"/>
      <c r="C98" s="131"/>
      <c r="D98" s="131"/>
      <c r="E98" s="131"/>
      <c r="F98" s="131"/>
      <c r="G98" s="131"/>
      <c r="H98" s="131"/>
      <c r="I98" s="107"/>
      <c r="J98" s="107"/>
      <c r="K98" s="107"/>
      <c r="L98" s="107"/>
      <c r="M98" s="107"/>
      <c r="N98" s="107"/>
      <c r="O98" s="108"/>
      <c r="P98" s="103"/>
      <c r="R98" s="103"/>
      <c r="AS98" s="101"/>
      <c r="AT98" s="101"/>
      <c r="AU98" s="101"/>
      <c r="AV98" s="101"/>
      <c r="AW98" s="101"/>
      <c r="AX98" s="101"/>
      <c r="AY98" s="101"/>
    </row>
    <row r="99" spans="1:51" x14ac:dyDescent="0.25">
      <c r="A99" s="106"/>
      <c r="B99" s="129"/>
      <c r="C99" s="131"/>
      <c r="D99" s="131"/>
      <c r="E99" s="131"/>
      <c r="F99" s="131"/>
      <c r="G99" s="131"/>
      <c r="H99" s="131"/>
      <c r="I99" s="107"/>
      <c r="J99" s="107"/>
      <c r="K99" s="107"/>
      <c r="L99" s="107"/>
      <c r="M99" s="107"/>
      <c r="N99" s="107"/>
      <c r="O99" s="108"/>
      <c r="P99" s="103"/>
      <c r="R99" s="103"/>
      <c r="AS99" s="101"/>
      <c r="AT99" s="101"/>
      <c r="AU99" s="101"/>
      <c r="AV99" s="101"/>
      <c r="AW99" s="101"/>
      <c r="AX99" s="101"/>
      <c r="AY99" s="101"/>
    </row>
    <row r="100" spans="1:51" x14ac:dyDescent="0.25">
      <c r="A100" s="106"/>
      <c r="C100" s="131"/>
      <c r="D100" s="131"/>
      <c r="E100" s="131"/>
      <c r="F100" s="131"/>
      <c r="G100" s="131"/>
      <c r="H100" s="131"/>
      <c r="I100" s="107"/>
      <c r="J100" s="107"/>
      <c r="K100" s="107"/>
      <c r="L100" s="107"/>
      <c r="M100" s="107"/>
      <c r="N100" s="107"/>
      <c r="O100" s="108"/>
      <c r="P100" s="103"/>
      <c r="R100" s="103"/>
      <c r="AS100" s="101"/>
      <c r="AT100" s="101"/>
      <c r="AU100" s="101"/>
      <c r="AV100" s="101"/>
      <c r="AW100" s="101"/>
      <c r="AX100" s="101"/>
      <c r="AY100" s="101"/>
    </row>
    <row r="101" spans="1:51" x14ac:dyDescent="0.25">
      <c r="A101" s="106"/>
      <c r="C101" s="131"/>
      <c r="D101" s="131"/>
      <c r="E101" s="131"/>
      <c r="F101" s="131"/>
      <c r="G101" s="131"/>
      <c r="H101" s="131"/>
      <c r="I101" s="107"/>
      <c r="J101" s="107"/>
      <c r="K101" s="107"/>
      <c r="L101" s="107"/>
      <c r="M101" s="107"/>
      <c r="N101" s="107"/>
      <c r="O101" s="108"/>
      <c r="P101" s="103"/>
      <c r="R101" s="79"/>
      <c r="AS101" s="101"/>
      <c r="AT101" s="101"/>
      <c r="AU101" s="101"/>
      <c r="AV101" s="101"/>
      <c r="AW101" s="101"/>
      <c r="AX101" s="101"/>
      <c r="AY101" s="101"/>
    </row>
    <row r="102" spans="1:51" x14ac:dyDescent="0.25">
      <c r="A102" s="106"/>
      <c r="I102" s="107"/>
      <c r="J102" s="107"/>
      <c r="K102" s="107"/>
      <c r="L102" s="107"/>
      <c r="M102" s="107"/>
      <c r="N102" s="107"/>
      <c r="O102" s="108"/>
      <c r="R102" s="103"/>
      <c r="AS102" s="101"/>
      <c r="AT102" s="101"/>
      <c r="AU102" s="101"/>
      <c r="AV102" s="101"/>
      <c r="AW102" s="101"/>
      <c r="AX102" s="101"/>
      <c r="AY102" s="101"/>
    </row>
    <row r="103" spans="1:51" x14ac:dyDescent="0.25">
      <c r="O103" s="108"/>
      <c r="R103" s="103"/>
      <c r="AS103" s="101"/>
      <c r="AT103" s="101"/>
      <c r="AU103" s="101"/>
      <c r="AV103" s="101"/>
      <c r="AW103" s="101"/>
      <c r="AX103" s="101"/>
      <c r="AY103" s="101"/>
    </row>
    <row r="104" spans="1:51" x14ac:dyDescent="0.25">
      <c r="O104" s="108"/>
      <c r="R104" s="103"/>
      <c r="AS104" s="101"/>
      <c r="AT104" s="101"/>
      <c r="AU104" s="101"/>
      <c r="AV104" s="101"/>
      <c r="AW104" s="101"/>
      <c r="AX104" s="101"/>
      <c r="AY104" s="101"/>
    </row>
    <row r="105" spans="1:51" x14ac:dyDescent="0.25">
      <c r="O105" s="108"/>
      <c r="R105" s="103"/>
      <c r="AS105" s="101"/>
      <c r="AT105" s="101"/>
      <c r="AU105" s="101"/>
      <c r="AV105" s="101"/>
      <c r="AW105" s="101"/>
      <c r="AX105" s="101"/>
      <c r="AY105" s="101"/>
    </row>
    <row r="106" spans="1:51" x14ac:dyDescent="0.25">
      <c r="O106" s="108"/>
      <c r="R106" s="103"/>
      <c r="AS106" s="101"/>
      <c r="AT106" s="101"/>
      <c r="AU106" s="101"/>
      <c r="AV106" s="101"/>
      <c r="AW106" s="101"/>
      <c r="AX106" s="101"/>
      <c r="AY106" s="101"/>
    </row>
    <row r="107" spans="1:51" x14ac:dyDescent="0.25">
      <c r="O107" s="108"/>
      <c r="AS107" s="101"/>
      <c r="AT107" s="101"/>
      <c r="AU107" s="101"/>
      <c r="AV107" s="101"/>
      <c r="AW107" s="101"/>
      <c r="AX107" s="101"/>
      <c r="AY107" s="101"/>
    </row>
    <row r="108" spans="1:51" x14ac:dyDescent="0.25">
      <c r="O108" s="108"/>
      <c r="AS108" s="101"/>
      <c r="AT108" s="101"/>
      <c r="AU108" s="101"/>
      <c r="AV108" s="101"/>
      <c r="AW108" s="101"/>
      <c r="AX108" s="101"/>
      <c r="AY108" s="101"/>
    </row>
    <row r="109" spans="1:51" x14ac:dyDescent="0.25">
      <c r="O109" s="108"/>
      <c r="AS109" s="101"/>
      <c r="AT109" s="101"/>
      <c r="AU109" s="101"/>
      <c r="AV109" s="101"/>
      <c r="AW109" s="101"/>
      <c r="AX109" s="101"/>
      <c r="AY109" s="101"/>
    </row>
    <row r="110" spans="1:51" x14ac:dyDescent="0.25">
      <c r="O110" s="108"/>
      <c r="AS110" s="101"/>
      <c r="AT110" s="101"/>
      <c r="AU110" s="101"/>
      <c r="AV110" s="101"/>
      <c r="AW110" s="101"/>
      <c r="AX110" s="101"/>
      <c r="AY110" s="101"/>
    </row>
    <row r="111" spans="1:51" x14ac:dyDescent="0.25">
      <c r="O111" s="108"/>
      <c r="AS111" s="101"/>
      <c r="AT111" s="101"/>
      <c r="AU111" s="101"/>
      <c r="AV111" s="101"/>
      <c r="AW111" s="101"/>
      <c r="AX111" s="101"/>
      <c r="AY111" s="101"/>
    </row>
    <row r="112" spans="1:51" x14ac:dyDescent="0.25">
      <c r="O112" s="108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08"/>
      <c r="Q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Q120" s="103"/>
      <c r="AS120" s="101"/>
      <c r="AT120" s="101"/>
      <c r="AU120" s="101"/>
      <c r="AV120" s="101"/>
      <c r="AW120" s="101"/>
      <c r="AX120" s="101"/>
      <c r="AY120" s="101"/>
    </row>
    <row r="121" spans="15:51" x14ac:dyDescent="0.25">
      <c r="O121" s="11"/>
      <c r="P121" s="103"/>
      <c r="Q121" s="103"/>
      <c r="AS121" s="101"/>
      <c r="AT121" s="101"/>
      <c r="AU121" s="101"/>
      <c r="AV121" s="101"/>
      <c r="AW121" s="101"/>
      <c r="AX121" s="101"/>
      <c r="AY121" s="101"/>
    </row>
    <row r="122" spans="15:51" x14ac:dyDescent="0.25">
      <c r="O122" s="11"/>
      <c r="P122" s="103"/>
      <c r="Q122" s="103"/>
      <c r="AS122" s="101"/>
      <c r="AT122" s="101"/>
      <c r="AU122" s="101"/>
      <c r="AV122" s="101"/>
      <c r="AW122" s="101"/>
      <c r="AX122" s="101"/>
      <c r="AY122" s="101"/>
    </row>
    <row r="123" spans="15:51" x14ac:dyDescent="0.25">
      <c r="O123" s="11"/>
      <c r="P123" s="103"/>
      <c r="Q123" s="103"/>
      <c r="R123" s="103"/>
      <c r="S123" s="103"/>
      <c r="AS123" s="101"/>
      <c r="AT123" s="101"/>
      <c r="AU123" s="101"/>
      <c r="AV123" s="101"/>
      <c r="AW123" s="101"/>
      <c r="AX123" s="101"/>
      <c r="AY123" s="101"/>
    </row>
    <row r="124" spans="15:51" x14ac:dyDescent="0.25">
      <c r="O124" s="11"/>
      <c r="P124" s="103"/>
      <c r="Q124" s="103"/>
      <c r="R124" s="103"/>
      <c r="S124" s="103"/>
      <c r="T124" s="103"/>
      <c r="AS124" s="101"/>
      <c r="AT124" s="101"/>
      <c r="AU124" s="101"/>
      <c r="AV124" s="101"/>
      <c r="AW124" s="101"/>
      <c r="AX124" s="101"/>
      <c r="AY124" s="101"/>
    </row>
    <row r="125" spans="15:51" x14ac:dyDescent="0.25">
      <c r="O125" s="11"/>
      <c r="P125" s="103"/>
      <c r="Q125" s="103"/>
      <c r="R125" s="103"/>
      <c r="S125" s="103"/>
      <c r="T125" s="103"/>
      <c r="AS125" s="101"/>
      <c r="AT125" s="101"/>
      <c r="AU125" s="101"/>
      <c r="AV125" s="101"/>
      <c r="AW125" s="101"/>
      <c r="AX125" s="101"/>
      <c r="AY125" s="101"/>
    </row>
    <row r="126" spans="15:51" x14ac:dyDescent="0.25">
      <c r="O126" s="11"/>
      <c r="P126" s="103"/>
      <c r="T126" s="103"/>
      <c r="AS126" s="101"/>
      <c r="AT126" s="101"/>
      <c r="AU126" s="101"/>
      <c r="AV126" s="101"/>
      <c r="AW126" s="101"/>
      <c r="AX126" s="101"/>
      <c r="AY126" s="101"/>
    </row>
    <row r="127" spans="15:51" x14ac:dyDescent="0.25">
      <c r="O127" s="103"/>
      <c r="Q127" s="103"/>
      <c r="R127" s="103"/>
      <c r="S127" s="103"/>
      <c r="AS127" s="101"/>
      <c r="AT127" s="101"/>
      <c r="AU127" s="101"/>
      <c r="AV127" s="101"/>
      <c r="AW127" s="101"/>
      <c r="AX127" s="101"/>
      <c r="AY127" s="101"/>
    </row>
    <row r="128" spans="15:51" x14ac:dyDescent="0.25">
      <c r="O128" s="11"/>
      <c r="P128" s="103"/>
      <c r="Q128" s="103"/>
      <c r="R128" s="103"/>
      <c r="S128" s="103"/>
      <c r="T128" s="103"/>
      <c r="AS128" s="101"/>
      <c r="AT128" s="101"/>
      <c r="AU128" s="101"/>
      <c r="AV128" s="101"/>
      <c r="AW128" s="101"/>
      <c r="AX128" s="101"/>
      <c r="AY128" s="101"/>
    </row>
    <row r="129" spans="15:51" x14ac:dyDescent="0.25">
      <c r="O129" s="11"/>
      <c r="P129" s="103"/>
      <c r="Q129" s="103"/>
      <c r="R129" s="103"/>
      <c r="S129" s="103"/>
      <c r="T129" s="103"/>
      <c r="U129" s="103"/>
      <c r="AS129" s="101"/>
      <c r="AT129" s="101"/>
      <c r="AU129" s="101"/>
      <c r="AV129" s="101"/>
      <c r="AW129" s="101"/>
      <c r="AX129" s="101"/>
      <c r="AY129" s="101"/>
    </row>
    <row r="130" spans="15:51" x14ac:dyDescent="0.25">
      <c r="O130" s="11"/>
      <c r="P130" s="103"/>
      <c r="T130" s="103"/>
      <c r="U130" s="103"/>
      <c r="AS130" s="101"/>
      <c r="AT130" s="101"/>
      <c r="AU130" s="101"/>
      <c r="AV130" s="101"/>
      <c r="AW130" s="101"/>
      <c r="AX130" s="101"/>
    </row>
    <row r="141" spans="15:51" x14ac:dyDescent="0.25">
      <c r="AY141" s="101"/>
    </row>
    <row r="142" spans="15:51" x14ac:dyDescent="0.25">
      <c r="AS142" s="101"/>
      <c r="AT142" s="101"/>
      <c r="AU142" s="101"/>
      <c r="AV142" s="101"/>
      <c r="AW142" s="101"/>
      <c r="AX142" s="101"/>
    </row>
  </sheetData>
  <protectedRanges>
    <protectedRange sqref="N86:R86 B99 S88:T94 B91:B96 S84:T85 N89:R94 T76:T83 T51:T57 T60:T67" name="Range2_12_5_1_1"/>
    <protectedRange sqref="L10 L6 D6 D8 AD8 AF8 O8:U8 AJ8:AR8 AF10 AR11:AR34 L24:N31 N32:P34 E11:E34 G11:G34 X11:AA11 N10:N23 R11:V34 X12:Y16 AA12:AA16 O14:Q31 AC11:AF34 P11:Q13 Z12:Z31 AB11:AB33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5:H95 F94 E93" name="Range2_2_2_9_2_1_1"/>
    <protectedRange sqref="D91 D94:D95" name="Range2_1_1_1_1_1_9_2_1_1"/>
    <protectedRange sqref="AG11:AG34" name="Range1_18_1_1_1"/>
    <protectedRange sqref="C92 C94" name="Range2_4_1_1_1"/>
    <protectedRange sqref="AS16:AS34" name="Range1_1_1_1"/>
    <protectedRange sqref="P3:U5" name="Range1_16_1_1_1_1"/>
    <protectedRange sqref="C95 C93 C90" name="Range2_1_3_1_1"/>
    <protectedRange sqref="H11:H34" name="Range1_1_1_1_1_1_1"/>
    <protectedRange sqref="B97:B98 J87:R88 D92:D93 I92:I93 Z85:Z86 S86:Y87 AA86:AU87 E94:E95 G96:H97 F95" name="Range2_2_1_10_1_1_1_2"/>
    <protectedRange sqref="C91" name="Range2_2_1_10_2_1_1_1"/>
    <protectedRange sqref="N84:R85 G92:H92 D88 F91 E90" name="Range2_12_1_6_1_1"/>
    <protectedRange sqref="D83:D84 I88:I90 I84:M85 G93:H94 G86:H88 E91:E92 F92:F93 F85:F87 E84:E86" name="Range2_2_12_1_7_1_1"/>
    <protectedRange sqref="D89:D90" name="Range2_1_1_1_1_11_1_2_1_1"/>
    <protectedRange sqref="E87 G89:H89 F88" name="Range2_2_2_9_1_1_1_1"/>
    <protectedRange sqref="D85" name="Range2_1_1_1_1_1_9_1_1_1_1"/>
    <protectedRange sqref="C89 C84" name="Range2_1_1_2_1_1"/>
    <protectedRange sqref="C88" name="Range2_1_2_2_1_1"/>
    <protectedRange sqref="C87" name="Range2_3_2_1_1"/>
    <protectedRange sqref="F83:F84 E83 G85:H85" name="Range2_2_12_1_1_1_1_1"/>
    <protectedRange sqref="C83" name="Range2_1_4_2_1_1_1"/>
    <protectedRange sqref="C85:C86" name="Range2_5_1_1_1"/>
    <protectedRange sqref="E88:E89 F89:F90 G90:H91 I86:I87" name="Range2_2_1_1_1_1"/>
    <protectedRange sqref="D86:D87" name="Range2_1_1_1_1_1_1_1_1"/>
    <protectedRange sqref="AS11:AS15" name="Range1_4_1_1_1_1"/>
    <protectedRange sqref="J11:J15 J26:J34" name="Range1_1_2_1_10_1_1_1_1"/>
    <protectedRange sqref="R101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8:B90" name="Range2_12_5_1_1_2"/>
    <protectedRange sqref="B87" name="Range2_12_5_1_1_2_1_4_1_1_1_2_1_1_1_1_1_1_1"/>
    <protectedRange sqref="F82 G84:H84" name="Range2_2_12_1_1_1_1_1_1"/>
    <protectedRange sqref="D82:E82" name="Range2_2_12_1_7_1_1_2_1"/>
    <protectedRange sqref="C82" name="Range2_1_1_2_1_1_1"/>
    <protectedRange sqref="B85:B86" name="Range2_12_5_1_1_2_1"/>
    <protectedRange sqref="B84" name="Range2_12_5_1_1_2_1_2_1"/>
    <protectedRange sqref="B83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83:H83" name="Range2_2_12_1_3_1_2_1_1_1_2_1_1_1_1_1_1_2_1_1_1_1_1_1_1_1_1"/>
    <protectedRange sqref="F81 G80:H82" name="Range2_2_12_1_3_3_1_1_1_2_1_1_1_1_1_1_1_1_1_1_1_1_1_1_1_1"/>
    <protectedRange sqref="G77:H77" name="Range2_2_12_1_3_1_2_1_1_1_2_1_1_1_1_1_1_2_1_1_1_1_1_2_1"/>
    <protectedRange sqref="F77:F80" name="Range2_2_12_1_3_1_2_1_1_1_3_1_1_1_1_1_3_1_1_1_1_1_1_1_1_1"/>
    <protectedRange sqref="G78:H79" name="Range2_2_12_1_3_1_2_1_1_1_1_2_1_1_1_1_1_1_1_1_1_1_1"/>
    <protectedRange sqref="D77:E78" name="Range2_2_12_1_3_1_2_1_1_1_3_1_1_1_1_1_1_1_2_1_1_1_1_1_1_1"/>
    <protectedRange sqref="B81" name="Range2_12_5_1_1_2_1_4_1_1_1_2_1_1_1_1_1_1_1_1_1_2_1_1_1_1_1"/>
    <protectedRange sqref="B82" name="Range2_12_5_1_1_2_1_2_2_1_1_1_1_1"/>
    <protectedRange sqref="D81:E81" name="Range2_2_12_1_7_1_1_2_1_1"/>
    <protectedRange sqref="C81" name="Range2_1_1_2_1_1_1_1"/>
    <protectedRange sqref="D80" name="Range2_2_12_1_7_1_1_2_1_1_1_1_1_1"/>
    <protectedRange sqref="E80" name="Range2_2_12_1_1_1_1_1_1_1_1_1_1_1_1"/>
    <protectedRange sqref="C80" name="Range2_1_4_2_1_1_1_1_1_1_1_1_1"/>
    <protectedRange sqref="D79:E79" name="Range2_2_12_1_3_1_2_1_1_1_3_1_1_1_1_1_1_1_2_1_1_1_1_1_1_1_1"/>
    <protectedRange sqref="B80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79" name="Range2_12_5_1_1_2_1_2_2_1_1_1_1_2_1_1_1"/>
    <protectedRange sqref="B78" name="Range2_12_5_1_1_2_1_2_2_1_1_1_1_2_1_1_1_2"/>
    <protectedRange sqref="B77" name="Range2_12_5_1_1_2_1_2_2_1_1_1_1_2_1_1_1_2_1_1"/>
    <protectedRange sqref="B41" name="Range2_12_5_1_1_1_1_1_2"/>
    <protectedRange sqref="G54:H55" name="Range2_2_12_1_3_1_1_1_1_1_4_1_1_2"/>
    <protectedRange sqref="E54:F55" name="Range2_2_12_1_7_1_1_3_1_1_2"/>
    <protectedRange sqref="S54:S57 S60:S67" name="Range2_12_5_1_1_2_3_1_1"/>
    <protectedRange sqref="Q54:R57" name="Range2_12_1_6_1_1_1_1_2_1_2"/>
    <protectedRange sqref="N54:P57" name="Range2_12_1_2_3_1_1_1_1_2_1_2"/>
    <protectedRange sqref="I54:M55 L56:M57" name="Range2_2_12_1_4_3_1_1_1_1_2_1_2"/>
    <protectedRange sqref="D54:D55" name="Range2_2_12_1_3_1_2_1_1_1_2_1_2_1_2"/>
    <protectedRange sqref="Q60:R63" name="Range2_12_1_6_1_1_1_1_2_1_1_1"/>
    <protectedRange sqref="N60:P63" name="Range2_12_1_2_3_1_1_1_1_2_1_1_1"/>
    <protectedRange sqref="L60:M63" name="Range2_2_12_1_4_3_1_1_1_1_2_1_1_1"/>
    <protectedRange sqref="B76" name="Range2_12_5_1_1_2_1_2_2_1_1_1_1_2_1_1_1_2_1_1_1_2"/>
    <protectedRange sqref="N64:R70" name="Range2_12_1_6_1_1_1_1_1"/>
    <protectedRange sqref="J66:M67 L68:M70 L64:M65" name="Range2_2_12_1_7_1_1_2_2_1"/>
    <protectedRange sqref="G66:H67" name="Range2_2_12_1_3_1_2_1_1_1_2_1_1_1_1_1_1_2_1_1_1_1"/>
    <protectedRange sqref="I66:I67" name="Range2_2_12_1_4_3_1_1_1_2_1_2_1_1_3_1_1_1_1_1_1_1_1"/>
    <protectedRange sqref="D66:E67" name="Range2_2_12_1_3_1_2_1_1_1_2_1_1_1_1_3_1_1_1_1_1_1_1"/>
    <protectedRange sqref="F66:F67" name="Range2_2_12_1_3_1_2_1_1_1_3_1_1_1_1_1_3_1_1_1_1_1_1_1"/>
    <protectedRange sqref="G76:H76" name="Range2_2_12_1_3_1_2_1_1_1_1_2_1_1_1_1_1_1_2_1_1_2"/>
    <protectedRange sqref="F76" name="Range2_2_12_1_3_1_2_1_1_1_1_2_1_1_1_1_1_1_1_1_1_1_1_2"/>
    <protectedRange sqref="D76:E76" name="Range2_2_12_1_3_1_2_1_1_1_2_1_1_1_1_3_1_1_1_1_1_1_1_1_1_1_2"/>
    <protectedRange sqref="G75:H75" name="Range2_2_12_1_3_1_2_1_1_1_1_2_1_1_1_1_1_1_2_1_1_1_1"/>
    <protectedRange sqref="F75" name="Range2_2_12_1_3_1_2_1_1_1_1_2_1_1_1_1_1_1_1_1_1_1_1_1_1"/>
    <protectedRange sqref="D75:E75" name="Range2_2_12_1_3_1_2_1_1_1_2_1_1_1_1_3_1_1_1_1_1_1_1_1_1_1_1_1"/>
    <protectedRange sqref="D74" name="Range2_2_12_1_7_1_1_1_1"/>
    <protectedRange sqref="E74:F74" name="Range2_2_12_1_1_1_1_1_2_1"/>
    <protectedRange sqref="C74" name="Range2_1_4_2_1_1_1_1_1"/>
    <protectedRange sqref="G74:H74" name="Range2_2_12_1_3_1_2_1_1_1_2_1_1_1_1_1_1_2_1_1_1_1_1_1_1_1_1_1_1"/>
    <protectedRange sqref="F73:H73" name="Range2_2_12_1_3_3_1_1_1_2_1_1_1_1_1_1_1_1_1_1_1_1_1_1_1_1_1_2"/>
    <protectedRange sqref="D73:E73" name="Range2_2_12_1_7_1_1_2_1_1_1_2"/>
    <protectedRange sqref="C73" name="Range2_1_1_2_1_1_1_1_1_2"/>
    <protectedRange sqref="B74" name="Range2_12_5_1_1_2_1_4_1_1_1_2_1_1_1_1_1_1_1_1_1_2_1_1_1_1_2_1_1_1_2_1_1_1_2_2_2_1"/>
    <protectedRange sqref="B75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72:H72" name="Range2_2_12_1_3_1_2_1_1_1_2_1_1_1_1_1_1_2_1_1_1_1_1_2_1_1"/>
    <protectedRange sqref="F72" name="Range2_2_12_1_3_1_2_1_1_1_3_1_1_1_1_1_3_1_1_1_1_1_1_1_1_1_2"/>
    <protectedRange sqref="D72:E72" name="Range2_2_12_1_3_1_2_1_1_1_3_1_1_1_1_1_1_1_2_1_1_1_1_1_1_1_2"/>
    <protectedRange sqref="J68:K69" name="Range2_2_12_1_7_1_1_2_2_2"/>
    <protectedRange sqref="I68:I69" name="Range2_2_12_1_7_1_1_2_2_1_1_1_2"/>
    <protectedRange sqref="G71:H71" name="Range2_2_12_1_3_1_2_1_1_1_1_2_1_1_1_1_1_1_2_1_1_2_1"/>
    <protectedRange sqref="F71" name="Range2_2_12_1_3_1_2_1_1_1_1_2_1_1_1_1_1_1_1_1_1_1_1_2_1"/>
    <protectedRange sqref="D71:E71" name="Range2_2_12_1_3_1_2_1_1_1_2_1_1_1_1_3_1_1_1_1_1_1_1_1_1_1_2_1"/>
    <protectedRange sqref="G70:H70" name="Range2_2_12_1_3_1_2_1_1_1_1_2_1_1_1_1_1_1_2_1_1_1_1_1"/>
    <protectedRange sqref="F70" name="Range2_2_12_1_3_1_2_1_1_1_1_2_1_1_1_1_1_1_1_1_1_1_1_1_1_1"/>
    <protectedRange sqref="D70:E70" name="Range2_2_12_1_3_1_2_1_1_1_2_1_1_1_1_3_1_1_1_1_1_1_1_1_1_1_1_1_1"/>
    <protectedRange sqref="D69" name="Range2_2_12_1_7_1_1_1_1_1"/>
    <protectedRange sqref="E69:F69" name="Range2_2_12_1_1_1_1_1_2_1_1"/>
    <protectedRange sqref="C69" name="Range2_1_4_2_1_1_1_1_1_1"/>
    <protectedRange sqref="G69:H69" name="Range2_2_12_1_3_1_2_1_1_1_2_1_1_1_1_1_1_2_1_1_1_1_1_1_1_1_1_1_1_1"/>
    <protectedRange sqref="F68:H68" name="Range2_2_12_1_3_3_1_1_1_2_1_1_1_1_1_1_1_1_1_1_1_1_1_1_1_1_1_2_1"/>
    <protectedRange sqref="D68:E68" name="Range2_2_12_1_7_1_1_2_1_1_1_2_1"/>
    <protectedRange sqref="C68" name="Range2_1_1_2_1_1_1_1_1_2_1"/>
    <protectedRange sqref="B70" name="Range2_12_5_1_1_2_1_4_1_1_1_2_1_1_1_1_1_1_1_1_1_2_1_1_1_1_2_1_1_1_2_1_1_1_2_2_2_1_1"/>
    <protectedRange sqref="B71" name="Range2_12_5_1_1_2_1_2_2_1_1_1_1_2_1_1_1_2_1_1_1_2_2_2_1_1"/>
    <protectedRange sqref="B67" name="Range2_12_5_1_1_2_1_4_1_1_1_2_1_1_1_1_1_1_1_1_1_2_1_1_1_1_2_1_1_1_2_1_1_1_2_2_2_1_1_1"/>
    <protectedRange sqref="B68" name="Range2_12_5_1_1_2_1_2_2_1_1_1_1_2_1_1_1_2_1_1_1_2_2_2_1_1_1"/>
    <protectedRange sqref="S42:S47" name="Range2_12_3_1_1_1_1_2"/>
    <protectedRange sqref="N42:R47" name="Range2_12_1_3_1_1_1_1_2"/>
    <protectedRange sqref="E42:M47" name="Range2_2_12_1_6_1_1_1_1_2"/>
    <protectedRange sqref="D42:D47" name="Range2_1_1_1_1_11_1_1_1_1_1_1_2"/>
    <protectedRange sqref="G48:H48" name="Range2_2_12_1_3_1_1_1_1_1_4_1_1"/>
    <protectedRange sqref="E48:F48" name="Range2_2_12_1_7_1_1_3_1_1"/>
    <protectedRange sqref="S48:S52" name="Range2_12_5_1_1_2_3_1"/>
    <protectedRange sqref="Q48:R48" name="Range2_12_1_6_1_1_1_1_2_1"/>
    <protectedRange sqref="N48:P48" name="Range2_12_1_2_3_1_1_1_1_2_1"/>
    <protectedRange sqref="I48:M48" name="Range2_2_12_1_4_3_1_1_1_1_2_1"/>
    <protectedRange sqref="D48" name="Range2_2_12_1_3_1_2_1_1_1_2_1_2_1"/>
    <protectedRange sqref="S53" name="Range2_12_4_1_1_1_4_2_2_1_1_1"/>
    <protectedRange sqref="G49:H52" name="Range2_2_12_1_3_1_1_1_1_1_4_1_1_1"/>
    <protectedRange sqref="E49:F52" name="Range2_2_12_1_7_1_1_3_1_1_1"/>
    <protectedRange sqref="Q49:R52" name="Range2_12_1_6_1_1_1_1_2_1_1"/>
    <protectedRange sqref="N49:P52" name="Range2_12_1_2_3_1_1_1_1_2_1_1"/>
    <protectedRange sqref="I49:M52" name="Range2_2_12_1_4_3_1_1_1_1_2_1_1"/>
    <protectedRange sqref="D49:D52" name="Range2_2_12_1_3_1_2_1_1_1_2_1_2_1_1"/>
    <protectedRange sqref="E53:H53" name="Range2_2_12_1_3_1_2_1_1_1_1_2_1_1_1_1_1_1_1"/>
    <protectedRange sqref="D53" name="Range2_2_12_1_3_1_2_1_1_1_2_1_2_3_1_1_1_1_2"/>
    <protectedRange sqref="Q53:R53" name="Range2_12_1_6_1_1_1_2_3_2_1_1_1_1_1"/>
    <protectedRange sqref="N53:P53" name="Range2_12_1_2_3_1_1_1_2_3_2_1_1_1_1_1"/>
    <protectedRange sqref="K53:M53" name="Range2_2_12_1_4_3_1_1_1_3_3_2_1_1_1_1_1"/>
    <protectedRange sqref="J53" name="Range2_2_12_1_4_3_1_1_1_3_2_1_2_1_1_1"/>
    <protectedRange sqref="I53" name="Range2_2_12_1_4_2_1_1_1_4_1_2_1_1_1_2_1_1_1"/>
    <protectedRange sqref="C42:C47" name="Range2_1_2_1_1_1_1_1_1_2"/>
    <protectedRange sqref="Q32:Q34" name="Range1_16_3_1_1_1"/>
    <protectedRange sqref="T58:T59" name="Range2_12_5_1_1_1"/>
    <protectedRange sqref="S58:S59" name="Range2_12_5_1_1_2_3_1_1_1"/>
    <protectedRange sqref="Q58:R59" name="Range2_12_1_6_1_1_1_1_2_1_1_1_1"/>
    <protectedRange sqref="N58:P59" name="Range2_12_1_2_3_1_1_1_1_2_1_1_1_1"/>
    <protectedRange sqref="L58:M59" name="Range2_2_12_1_4_3_1_1_1_1_2_1_1_1_1"/>
    <protectedRange sqref="J56:K57" name="Range2_2_12_1_7_1_1_2_2_3"/>
    <protectedRange sqref="G56:H57" name="Range2_2_12_1_3_1_2_1_1_1_2_1_1_1_1_1_1_2_1_1_1"/>
    <protectedRange sqref="I56:I57" name="Range2_2_12_1_4_3_1_1_1_2_1_2_1_1_3_1_1_1_1_1_1_1"/>
    <protectedRange sqref="D56:E57" name="Range2_2_12_1_3_1_2_1_1_1_2_1_1_1_1_3_1_1_1_1_1_1"/>
    <protectedRange sqref="F56:F57" name="Range2_2_12_1_3_1_2_1_1_1_3_1_1_1_1_1_3_1_1_1_1_1_1"/>
    <protectedRange sqref="AG10" name="Range1_18_1_1_1_1"/>
    <protectedRange sqref="Q10" name="Range1_17_1_1_1_2"/>
    <protectedRange sqref="F11:F34" name="Range1_16_3_1_1_2"/>
    <protectedRange sqref="W11:W16 W30:W34" name="Range1_16_3_1_1_4"/>
    <protectedRange sqref="X34:AB34 X17:Y31 X32:AA33 AA17:AA31" name="Range1_16_3_1_1_6"/>
    <protectedRange sqref="B42" name="Range2_12_5_1_1_1_1_1_2_1"/>
    <protectedRange sqref="B43" name="Range2_12_5_1_1_1_2_1_1_1"/>
    <protectedRange sqref="B44" name="Range2_12_5_1_1_1_1_1_1_1_1"/>
    <protectedRange sqref="B45" name="Range2_12_5_1_1_1_2_2_1_1"/>
    <protectedRange sqref="B46:B48" name="Range2_12_5_1_1_1_2_2_1_1_1_1_1_1_1_1_1_1_1_2_1_1_1"/>
    <protectedRange sqref="G58:H64" name="Range2_2_12_1_3_1_1_1_1_1_4_1_1_1_1_2"/>
    <protectedRange sqref="E58:F64" name="Range2_2_12_1_7_1_1_3_1_1_1_1_2"/>
    <protectedRange sqref="I58:K64" name="Range2_2_12_1_4_3_1_1_1_1_2_1_1_1_2"/>
    <protectedRange sqref="D58:D64" name="Range2_2_12_1_3_1_2_1_1_1_2_1_2_1_1_1_2"/>
    <protectedRange sqref="J65:K65" name="Range2_2_12_1_7_1_1_2_2_1_2"/>
    <protectedRange sqref="I65" name="Range2_2_12_1_7_1_1_2_2_1_1_1_1_1"/>
    <protectedRange sqref="G65:H65" name="Range2_2_12_1_3_3_1_1_1_2_1_1_1_1_1_1_1_1_1_1_1_1_1_1_1_1_1_1_1"/>
    <protectedRange sqref="F65" name="Range2_2_12_1_3_1_2_1_1_1_3_1_1_1_1_1_3_1_1_1_1_1_1_1_1_1_1_1"/>
    <protectedRange sqref="D65" name="Range2_2_12_1_7_1_1_2_1_1_1_1_1_1_1_1"/>
    <protectedRange sqref="E65" name="Range2_2_12_1_1_1_1_1_1_1_1_1_1_1_1_1_1"/>
    <protectedRange sqref="C65" name="Range2_1_4_2_1_1_1_1_1_1_1_1_1_1_1"/>
    <protectedRange sqref="B63" name="Range2_12_5_1_1_2_1_4_1_1_1_2_1_1_1_1_1_1_1_1_1_2_1_1_1_1_2_1_1_1_2_1_1_1_2_2_2_1_1_1_1_1"/>
    <protectedRange sqref="B64" name="Range2_12_5_1_1_2_1_2_2_1_1_1_1_2_1_1_1_2_1_1_1_2_2_2_1_1_1_1_1"/>
    <protectedRange sqref="O11:O13" name="Range1_16_3_1_1_3"/>
    <protectedRange sqref="W17:W29" name="Range1_16_3_1_1_4_1"/>
    <protectedRange sqref="B52" name="Range2_12_5_1_1_1_2_1_1_1_2"/>
    <protectedRange sqref="B51 B55" name="Range2_12_5_1_1_1_2_2_1_1_1_1_1_1_1_1_1_1_1_2_1_1_1_2"/>
    <protectedRange sqref="B49" name="Range2_12_5_1_1_1_2_2_1_1_1_1_1_1_1_1_1_1_1_2_2_1_1_2"/>
    <protectedRange sqref="B50" name="Range2_12_5_1_1_1_2_2_1_1_1_1_1_1_1_1_1_1_1_1_1_1_1_1_2"/>
    <protectedRange sqref="B59" name="Range2_12_5_1_1_2_1_4_1_1_1_2_1_1_1_1_1_1_1_1_1_2_1_1_1_1_2_1_1_1_2_1_1_1_2_2_2_1_1_1_1_1_1"/>
    <protectedRange sqref="B60" name="Range2_12_5_1_1_2_1_2_2_1_1_1_1_2_1_1_1_2_1_1_1_2_2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A11 X12:Y16 AA12:AA16 AC11:AE34 Z12:Z31 AB11:AB33">
    <cfRule type="containsText" dxfId="1057" priority="17" operator="containsText" text="N/A">
      <formula>NOT(ISERROR(SEARCH("N/A",X11)))</formula>
    </cfRule>
    <cfRule type="cellIs" dxfId="1056" priority="35" operator="equal">
      <formula>0</formula>
    </cfRule>
  </conditionalFormatting>
  <conditionalFormatting sqref="X11:AA11 X12:Y16 AA12:AA16 AC11:AE34 Z12:Z31 AB11:AB33">
    <cfRule type="cellIs" dxfId="1055" priority="34" operator="greaterThanOrEqual">
      <formula>1185</formula>
    </cfRule>
  </conditionalFormatting>
  <conditionalFormatting sqref="X11:AA11 X12:Y16 AA12:AA16 AC11:AE34 Z12:Z31 AB11:AB33">
    <cfRule type="cellIs" dxfId="1054" priority="33" operator="between">
      <formula>0.1</formula>
      <formula>1184</formula>
    </cfRule>
  </conditionalFormatting>
  <conditionalFormatting sqref="X8 AJ16:AJ34 AJ11:AO11 AJ12:AK15 AM12:AM15 AL12:AL34 AN12:AO34">
    <cfRule type="cellIs" dxfId="1053" priority="32" operator="equal">
      <formula>0</formula>
    </cfRule>
  </conditionalFormatting>
  <conditionalFormatting sqref="X8 AJ16:AJ34 AJ11:AO11 AJ12:AK15 AM12:AM15 AL12:AL34 AN12:AO34">
    <cfRule type="cellIs" dxfId="1052" priority="31" operator="greaterThan">
      <formula>1179</formula>
    </cfRule>
  </conditionalFormatting>
  <conditionalFormatting sqref="X8 AJ16:AJ34 AJ11:AO11 AJ12:AK15 AM12:AM15 AL12:AL34 AN12:AO34">
    <cfRule type="cellIs" dxfId="1051" priority="30" operator="greaterThan">
      <formula>99</formula>
    </cfRule>
  </conditionalFormatting>
  <conditionalFormatting sqref="X8 AJ16:AJ34 AJ11:AO11 AJ12:AK15 AM12:AM15 AL12:AL34 AN12:AO34">
    <cfRule type="cellIs" dxfId="1050" priority="29" operator="greaterThan">
      <formula>0.99</formula>
    </cfRule>
  </conditionalFormatting>
  <conditionalFormatting sqref="AB8">
    <cfRule type="cellIs" dxfId="1049" priority="28" operator="equal">
      <formula>0</formula>
    </cfRule>
  </conditionalFormatting>
  <conditionalFormatting sqref="AB8">
    <cfRule type="cellIs" dxfId="1048" priority="27" operator="greaterThan">
      <formula>1179</formula>
    </cfRule>
  </conditionalFormatting>
  <conditionalFormatting sqref="AB8">
    <cfRule type="cellIs" dxfId="1047" priority="26" operator="greaterThan">
      <formula>99</formula>
    </cfRule>
  </conditionalFormatting>
  <conditionalFormatting sqref="AB8">
    <cfRule type="cellIs" dxfId="1046" priority="25" operator="greaterThan">
      <formula>0.99</formula>
    </cfRule>
  </conditionalFormatting>
  <conditionalFormatting sqref="AQ11:AQ34">
    <cfRule type="cellIs" dxfId="1045" priority="24" operator="equal">
      <formula>0</formula>
    </cfRule>
  </conditionalFormatting>
  <conditionalFormatting sqref="AQ11:AQ34">
    <cfRule type="cellIs" dxfId="1044" priority="23" operator="greaterThan">
      <formula>1179</formula>
    </cfRule>
  </conditionalFormatting>
  <conditionalFormatting sqref="AQ11:AQ34">
    <cfRule type="cellIs" dxfId="1043" priority="22" operator="greaterThan">
      <formula>99</formula>
    </cfRule>
  </conditionalFormatting>
  <conditionalFormatting sqref="AQ11:AQ34">
    <cfRule type="cellIs" dxfId="1042" priority="21" operator="greaterThan">
      <formula>0.99</formula>
    </cfRule>
  </conditionalFormatting>
  <conditionalFormatting sqref="AI11:AI34">
    <cfRule type="cellIs" dxfId="1041" priority="20" operator="greaterThan">
      <formula>$AI$8</formula>
    </cfRule>
  </conditionalFormatting>
  <conditionalFormatting sqref="AH11:AH34">
    <cfRule type="cellIs" dxfId="1040" priority="18" operator="greaterThan">
      <formula>$AH$8</formula>
    </cfRule>
    <cfRule type="cellIs" dxfId="1039" priority="19" operator="greaterThan">
      <formula>$AH$8</formula>
    </cfRule>
  </conditionalFormatting>
  <conditionalFormatting sqref="AP11:AP34">
    <cfRule type="cellIs" dxfId="1038" priority="16" operator="equal">
      <formula>0</formula>
    </cfRule>
  </conditionalFormatting>
  <conditionalFormatting sqref="AP11:AP34">
    <cfRule type="cellIs" dxfId="1037" priority="15" operator="greaterThan">
      <formula>1179</formula>
    </cfRule>
  </conditionalFormatting>
  <conditionalFormatting sqref="AP11:AP34">
    <cfRule type="cellIs" dxfId="1036" priority="14" operator="greaterThan">
      <formula>99</formula>
    </cfRule>
  </conditionalFormatting>
  <conditionalFormatting sqref="AP11:AP34">
    <cfRule type="cellIs" dxfId="1035" priority="13" operator="greaterThan">
      <formula>0.99</formula>
    </cfRule>
  </conditionalFormatting>
  <conditionalFormatting sqref="X34:AB34 X17:Y31 X32:AA33 AA17:AA31">
    <cfRule type="containsText" dxfId="1034" priority="9" operator="containsText" text="N/A">
      <formula>NOT(ISERROR(SEARCH("N/A",X17)))</formula>
    </cfRule>
    <cfRule type="cellIs" dxfId="1033" priority="12" operator="equal">
      <formula>0</formula>
    </cfRule>
  </conditionalFormatting>
  <conditionalFormatting sqref="X34:AB34 X17:Y31 X32:AA33 AA17:AA31">
    <cfRule type="cellIs" dxfId="1032" priority="11" operator="greaterThanOrEqual">
      <formula>1185</formula>
    </cfRule>
  </conditionalFormatting>
  <conditionalFormatting sqref="X34:AB34 X17:Y31 X32:AA33 AA17:AA31">
    <cfRule type="cellIs" dxfId="1031" priority="10" operator="between">
      <formula>0.1</formula>
      <formula>1184</formula>
    </cfRule>
  </conditionalFormatting>
  <conditionalFormatting sqref="AK33:AK34 AM16:AM34">
    <cfRule type="cellIs" dxfId="1030" priority="8" operator="equal">
      <formula>0</formula>
    </cfRule>
  </conditionalFormatting>
  <conditionalFormatting sqref="AK33:AK34 AM16:AM34">
    <cfRule type="cellIs" dxfId="1029" priority="7" operator="greaterThan">
      <formula>1179</formula>
    </cfRule>
  </conditionalFormatting>
  <conditionalFormatting sqref="AK33:AK34 AM16:AM34">
    <cfRule type="cellIs" dxfId="1028" priority="6" operator="greaterThan">
      <formula>99</formula>
    </cfRule>
  </conditionalFormatting>
  <conditionalFormatting sqref="AK33:AK34 AM16:AM34">
    <cfRule type="cellIs" dxfId="1027" priority="5" operator="greaterThan">
      <formula>0.99</formula>
    </cfRule>
  </conditionalFormatting>
  <conditionalFormatting sqref="AK16:AK32">
    <cfRule type="cellIs" dxfId="1026" priority="4" operator="equal">
      <formula>0</formula>
    </cfRule>
  </conditionalFormatting>
  <conditionalFormatting sqref="AK16:AK32">
    <cfRule type="cellIs" dxfId="1025" priority="3" operator="greaterThan">
      <formula>1179</formula>
    </cfRule>
  </conditionalFormatting>
  <conditionalFormatting sqref="AK16:AK32">
    <cfRule type="cellIs" dxfId="1024" priority="2" operator="greaterThan">
      <formula>99</formula>
    </cfRule>
  </conditionalFormatting>
  <conditionalFormatting sqref="AK16:AK32">
    <cfRule type="cellIs" dxfId="1023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7"/>
  <sheetViews>
    <sheetView showGridLines="0" topLeftCell="A7" zoomScaleNormal="100" workbookViewId="0">
      <selection activeCell="B50" sqref="B50:B54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19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14" t="s">
        <v>10</v>
      </c>
      <c r="I7" s="215" t="s">
        <v>11</v>
      </c>
      <c r="J7" s="215" t="s">
        <v>12</v>
      </c>
      <c r="K7" s="215" t="s">
        <v>13</v>
      </c>
      <c r="L7" s="11"/>
      <c r="M7" s="11"/>
      <c r="N7" s="11"/>
      <c r="O7" s="214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15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15" t="s">
        <v>22</v>
      </c>
      <c r="AG7" s="215" t="s">
        <v>23</v>
      </c>
      <c r="AH7" s="215" t="s">
        <v>24</v>
      </c>
      <c r="AI7" s="215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15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42083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26326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15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16" t="s">
        <v>51</v>
      </c>
      <c r="V9" s="216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18" t="s">
        <v>55</v>
      </c>
      <c r="AG9" s="218" t="s">
        <v>56</v>
      </c>
      <c r="AH9" s="251" t="s">
        <v>57</v>
      </c>
      <c r="AI9" s="266" t="s">
        <v>58</v>
      </c>
      <c r="AJ9" s="216" t="s">
        <v>59</v>
      </c>
      <c r="AK9" s="216" t="s">
        <v>60</v>
      </c>
      <c r="AL9" s="216" t="s">
        <v>61</v>
      </c>
      <c r="AM9" s="216" t="s">
        <v>62</v>
      </c>
      <c r="AN9" s="216" t="s">
        <v>63</v>
      </c>
      <c r="AO9" s="216" t="s">
        <v>64</v>
      </c>
      <c r="AP9" s="216" t="s">
        <v>65</v>
      </c>
      <c r="AQ9" s="268" t="s">
        <v>66</v>
      </c>
      <c r="AR9" s="216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16" t="s">
        <v>72</v>
      </c>
      <c r="C10" s="216" t="s">
        <v>73</v>
      </c>
      <c r="D10" s="216" t="s">
        <v>74</v>
      </c>
      <c r="E10" s="216" t="s">
        <v>75</v>
      </c>
      <c r="F10" s="216" t="s">
        <v>74</v>
      </c>
      <c r="G10" s="216" t="s">
        <v>75</v>
      </c>
      <c r="H10" s="277"/>
      <c r="I10" s="216" t="s">
        <v>75</v>
      </c>
      <c r="J10" s="216" t="s">
        <v>75</v>
      </c>
      <c r="K10" s="216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19'!Q34</f>
        <v>29601768</v>
      </c>
      <c r="R10" s="259"/>
      <c r="S10" s="260"/>
      <c r="T10" s="261"/>
      <c r="U10" s="216" t="s">
        <v>75</v>
      </c>
      <c r="V10" s="216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19'!AG34</f>
        <v>35581956</v>
      </c>
      <c r="AH10" s="251"/>
      <c r="AI10" s="267"/>
      <c r="AJ10" s="216" t="s">
        <v>84</v>
      </c>
      <c r="AK10" s="216" t="s">
        <v>84</v>
      </c>
      <c r="AL10" s="216" t="s">
        <v>84</v>
      </c>
      <c r="AM10" s="216" t="s">
        <v>84</v>
      </c>
      <c r="AN10" s="216" t="s">
        <v>84</v>
      </c>
      <c r="AO10" s="216" t="s">
        <v>84</v>
      </c>
      <c r="AP10" s="145">
        <f>'MAR 19'!AP34</f>
        <v>7948258</v>
      </c>
      <c r="AQ10" s="269"/>
      <c r="AR10" s="217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13</v>
      </c>
      <c r="E11" s="40">
        <f>D11/1.42</f>
        <v>9.1549295774647899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110</v>
      </c>
      <c r="P11" s="119">
        <v>88</v>
      </c>
      <c r="Q11" s="119">
        <v>29605593</v>
      </c>
      <c r="R11" s="45">
        <f>Q11-Q10</f>
        <v>3825</v>
      </c>
      <c r="S11" s="46">
        <f>R11*24/1000</f>
        <v>91.8</v>
      </c>
      <c r="T11" s="46">
        <f>R11/1000</f>
        <v>3.8250000000000002</v>
      </c>
      <c r="U11" s="120">
        <v>5</v>
      </c>
      <c r="V11" s="120">
        <f>U11</f>
        <v>5</v>
      </c>
      <c r="W11" s="121" t="s">
        <v>127</v>
      </c>
      <c r="X11" s="123">
        <v>0</v>
      </c>
      <c r="Y11" s="123">
        <v>0</v>
      </c>
      <c r="Z11" s="123">
        <v>1038</v>
      </c>
      <c r="AA11" s="123">
        <v>0</v>
      </c>
      <c r="AB11" s="123">
        <v>1110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35582708</v>
      </c>
      <c r="AH11" s="48">
        <f>IF(ISBLANK(AG11),"-",AG11-AG10)</f>
        <v>752</v>
      </c>
      <c r="AI11" s="49">
        <f>AH11/T11</f>
        <v>196.60130718954247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</v>
      </c>
      <c r="AP11" s="123">
        <v>7948258</v>
      </c>
      <c r="AQ11" s="123">
        <f>AP11-AP10</f>
        <v>0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16</v>
      </c>
      <c r="E12" s="40">
        <f t="shared" ref="E12:E34" si="0">D12/1.42</f>
        <v>11.267605633802818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114</v>
      </c>
      <c r="P12" s="119">
        <v>87</v>
      </c>
      <c r="Q12" s="119">
        <v>29609387</v>
      </c>
      <c r="R12" s="45">
        <f t="shared" ref="R12:R34" si="3">Q12-Q11</f>
        <v>3794</v>
      </c>
      <c r="S12" s="46">
        <f t="shared" ref="S12:S34" si="4">R12*24/1000</f>
        <v>91.055999999999997</v>
      </c>
      <c r="T12" s="46">
        <f t="shared" ref="T12:T34" si="5">R12/1000</f>
        <v>3.794</v>
      </c>
      <c r="U12" s="120">
        <v>5.9</v>
      </c>
      <c r="V12" s="120">
        <f t="shared" ref="V12:V34" si="6">U12</f>
        <v>5.9</v>
      </c>
      <c r="W12" s="121" t="s">
        <v>127</v>
      </c>
      <c r="X12" s="123">
        <v>0</v>
      </c>
      <c r="Y12" s="123">
        <v>0</v>
      </c>
      <c r="Z12" s="123">
        <v>1081</v>
      </c>
      <c r="AA12" s="123">
        <v>0</v>
      </c>
      <c r="AB12" s="123">
        <v>1059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35583368</v>
      </c>
      <c r="AH12" s="48">
        <f>IF(ISBLANK(AG12),"-",AG12-AG11)</f>
        <v>660</v>
      </c>
      <c r="AI12" s="49">
        <f t="shared" ref="AI12:AI34" si="7">AH12/T12</f>
        <v>173.9588824459673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</v>
      </c>
      <c r="AP12" s="123">
        <v>7948258</v>
      </c>
      <c r="AQ12" s="123">
        <f>AP12-AP11</f>
        <v>0</v>
      </c>
      <c r="AR12" s="52">
        <v>0.98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16</v>
      </c>
      <c r="E13" s="40">
        <f t="shared" si="0"/>
        <v>11.267605633802818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114</v>
      </c>
      <c r="P13" s="119">
        <v>86</v>
      </c>
      <c r="Q13" s="119">
        <v>29612999</v>
      </c>
      <c r="R13" s="45">
        <f t="shared" si="3"/>
        <v>3612</v>
      </c>
      <c r="S13" s="46">
        <f t="shared" si="4"/>
        <v>86.688000000000002</v>
      </c>
      <c r="T13" s="46">
        <f t="shared" si="5"/>
        <v>3.6120000000000001</v>
      </c>
      <c r="U13" s="120">
        <v>6.9</v>
      </c>
      <c r="V13" s="120">
        <f t="shared" si="6"/>
        <v>6.9</v>
      </c>
      <c r="W13" s="121" t="s">
        <v>127</v>
      </c>
      <c r="X13" s="123">
        <v>0</v>
      </c>
      <c r="Y13" s="123">
        <v>0</v>
      </c>
      <c r="Z13" s="123">
        <v>1062</v>
      </c>
      <c r="AA13" s="123">
        <v>0</v>
      </c>
      <c r="AB13" s="123">
        <v>1110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35584070</v>
      </c>
      <c r="AH13" s="48">
        <f>IF(ISBLANK(AG13),"-",AG13-AG12)</f>
        <v>702</v>
      </c>
      <c r="AI13" s="49">
        <f t="shared" si="7"/>
        <v>194.35215946843854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</v>
      </c>
      <c r="AP13" s="123">
        <v>7948258</v>
      </c>
      <c r="AQ13" s="123">
        <f>AP13-AP12</f>
        <v>0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15</v>
      </c>
      <c r="E14" s="40">
        <f t="shared" si="0"/>
        <v>10.563380281690142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115</v>
      </c>
      <c r="P14" s="119">
        <v>85</v>
      </c>
      <c r="Q14" s="119">
        <v>29616561</v>
      </c>
      <c r="R14" s="45">
        <f t="shared" si="3"/>
        <v>3562</v>
      </c>
      <c r="S14" s="46">
        <f t="shared" si="4"/>
        <v>85.488</v>
      </c>
      <c r="T14" s="46">
        <f t="shared" si="5"/>
        <v>3.5619999999999998</v>
      </c>
      <c r="U14" s="120">
        <v>8</v>
      </c>
      <c r="V14" s="120">
        <f t="shared" si="6"/>
        <v>8</v>
      </c>
      <c r="W14" s="121" t="s">
        <v>127</v>
      </c>
      <c r="X14" s="123">
        <v>0</v>
      </c>
      <c r="Y14" s="123">
        <v>0</v>
      </c>
      <c r="Z14" s="123">
        <v>1105</v>
      </c>
      <c r="AA14" s="123">
        <v>0</v>
      </c>
      <c r="AB14" s="123">
        <v>1110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35584772</v>
      </c>
      <c r="AH14" s="48">
        <f t="shared" ref="AH14:AH34" si="8">IF(ISBLANK(AG14),"-",AG14-AG13)</f>
        <v>702</v>
      </c>
      <c r="AI14" s="49">
        <f t="shared" si="7"/>
        <v>197.08029197080293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</v>
      </c>
      <c r="AP14" s="123">
        <v>7948258</v>
      </c>
      <c r="AQ14" s="123">
        <f>AP14-AP13</f>
        <v>0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22</v>
      </c>
      <c r="E15" s="40">
        <f t="shared" si="0"/>
        <v>15.492957746478874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100</v>
      </c>
      <c r="P15" s="119">
        <v>92</v>
      </c>
      <c r="Q15" s="119">
        <v>29620448</v>
      </c>
      <c r="R15" s="45">
        <f t="shared" si="3"/>
        <v>3887</v>
      </c>
      <c r="S15" s="46">
        <f t="shared" si="4"/>
        <v>93.287999999999997</v>
      </c>
      <c r="T15" s="46">
        <f t="shared" si="5"/>
        <v>3.887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975</v>
      </c>
      <c r="AA15" s="123">
        <v>0</v>
      </c>
      <c r="AB15" s="123">
        <v>988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35585604</v>
      </c>
      <c r="AH15" s="48">
        <f t="shared" si="8"/>
        <v>832</v>
      </c>
      <c r="AI15" s="49">
        <f t="shared" si="7"/>
        <v>214.04682274247492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7948258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17</v>
      </c>
      <c r="E16" s="40">
        <f t="shared" si="0"/>
        <v>11.971830985915494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120</v>
      </c>
      <c r="P16" s="119">
        <v>116</v>
      </c>
      <c r="Q16" s="119">
        <v>29624941</v>
      </c>
      <c r="R16" s="45">
        <f t="shared" si="3"/>
        <v>4493</v>
      </c>
      <c r="S16" s="46">
        <f t="shared" si="4"/>
        <v>107.83199999999999</v>
      </c>
      <c r="T16" s="46">
        <f t="shared" si="5"/>
        <v>4.4930000000000003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1174</v>
      </c>
      <c r="AA16" s="123">
        <v>0</v>
      </c>
      <c r="AB16" s="123">
        <v>1058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35586252</v>
      </c>
      <c r="AH16" s="48">
        <f t="shared" si="8"/>
        <v>648</v>
      </c>
      <c r="AI16" s="49">
        <f t="shared" si="7"/>
        <v>144.22434898731359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7948258</v>
      </c>
      <c r="AQ16" s="123">
        <f t="shared" ref="AQ16:AQ34" si="10">AP16-AP15</f>
        <v>0</v>
      </c>
      <c r="AR16" s="52">
        <v>1.23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139</v>
      </c>
      <c r="P17" s="119">
        <v>146</v>
      </c>
      <c r="Q17" s="119">
        <v>29630940</v>
      </c>
      <c r="R17" s="45">
        <f t="shared" si="3"/>
        <v>5999</v>
      </c>
      <c r="S17" s="46">
        <f t="shared" si="4"/>
        <v>143.976</v>
      </c>
      <c r="T17" s="46">
        <f t="shared" si="5"/>
        <v>5.9989999999999997</v>
      </c>
      <c r="U17" s="120">
        <v>9.4</v>
      </c>
      <c r="V17" s="120">
        <f t="shared" si="6"/>
        <v>9.4</v>
      </c>
      <c r="W17" s="121" t="s">
        <v>135</v>
      </c>
      <c r="X17" s="123">
        <v>0</v>
      </c>
      <c r="Y17" s="123">
        <v>1027</v>
      </c>
      <c r="Z17" s="123">
        <v>1195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35587528</v>
      </c>
      <c r="AH17" s="48">
        <f t="shared" si="8"/>
        <v>1276</v>
      </c>
      <c r="AI17" s="49">
        <f t="shared" si="7"/>
        <v>212.70211701950325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7948258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135</v>
      </c>
      <c r="P18" s="119">
        <v>150</v>
      </c>
      <c r="Q18" s="119">
        <v>29637142</v>
      </c>
      <c r="R18" s="45">
        <f t="shared" si="3"/>
        <v>6202</v>
      </c>
      <c r="S18" s="46">
        <f t="shared" si="4"/>
        <v>148.84800000000001</v>
      </c>
      <c r="T18" s="46">
        <f t="shared" si="5"/>
        <v>6.202</v>
      </c>
      <c r="U18" s="120">
        <v>8.6999999999999993</v>
      </c>
      <c r="V18" s="120">
        <f t="shared" si="6"/>
        <v>8.6999999999999993</v>
      </c>
      <c r="W18" s="121" t="s">
        <v>135</v>
      </c>
      <c r="X18" s="123">
        <v>0</v>
      </c>
      <c r="Y18" s="123">
        <v>1097</v>
      </c>
      <c r="Z18" s="123">
        <v>1196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35588896</v>
      </c>
      <c r="AH18" s="48">
        <f t="shared" si="8"/>
        <v>1368</v>
      </c>
      <c r="AI18" s="49">
        <f t="shared" si="7"/>
        <v>220.57400838439213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7948258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135</v>
      </c>
      <c r="P19" s="119">
        <v>150</v>
      </c>
      <c r="Q19" s="119">
        <v>29643493</v>
      </c>
      <c r="R19" s="45">
        <f t="shared" si="3"/>
        <v>6351</v>
      </c>
      <c r="S19" s="46">
        <f t="shared" si="4"/>
        <v>152.42400000000001</v>
      </c>
      <c r="T19" s="46">
        <f t="shared" si="5"/>
        <v>6.351</v>
      </c>
      <c r="U19" s="120">
        <v>7.9</v>
      </c>
      <c r="V19" s="120">
        <f t="shared" si="6"/>
        <v>7.9</v>
      </c>
      <c r="W19" s="121" t="s">
        <v>135</v>
      </c>
      <c r="X19" s="123">
        <v>0</v>
      </c>
      <c r="Y19" s="123">
        <v>1109</v>
      </c>
      <c r="Z19" s="123">
        <v>1196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35590324</v>
      </c>
      <c r="AH19" s="48">
        <f t="shared" si="8"/>
        <v>1428</v>
      </c>
      <c r="AI19" s="49">
        <f t="shared" si="7"/>
        <v>224.84648086915448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7948258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134</v>
      </c>
      <c r="P20" s="119">
        <v>145</v>
      </c>
      <c r="Q20" s="119">
        <v>29649734</v>
      </c>
      <c r="R20" s="45">
        <f t="shared" si="3"/>
        <v>6241</v>
      </c>
      <c r="S20" s="46">
        <f t="shared" si="4"/>
        <v>149.78399999999999</v>
      </c>
      <c r="T20" s="46">
        <f t="shared" si="5"/>
        <v>6.2409999999999997</v>
      </c>
      <c r="U20" s="120">
        <v>7.1</v>
      </c>
      <c r="V20" s="120">
        <f t="shared" si="6"/>
        <v>7.1</v>
      </c>
      <c r="W20" s="121" t="s">
        <v>135</v>
      </c>
      <c r="X20" s="123">
        <v>0</v>
      </c>
      <c r="Y20" s="123">
        <v>1105</v>
      </c>
      <c r="Z20" s="123">
        <v>1196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35591740</v>
      </c>
      <c r="AH20" s="48">
        <f>IF(ISBLANK(AG20),"-",AG20-AG19)</f>
        <v>1416</v>
      </c>
      <c r="AI20" s="49">
        <f t="shared" si="7"/>
        <v>226.88671687229612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7948258</v>
      </c>
      <c r="AQ20" s="123">
        <f t="shared" si="10"/>
        <v>0</v>
      </c>
      <c r="AR20" s="52">
        <v>1.21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139</v>
      </c>
      <c r="P21" s="119">
        <v>149</v>
      </c>
      <c r="Q21" s="119">
        <v>29656075</v>
      </c>
      <c r="R21" s="45">
        <f>Q21-Q20</f>
        <v>6341</v>
      </c>
      <c r="S21" s="46">
        <f t="shared" si="4"/>
        <v>152.184</v>
      </c>
      <c r="T21" s="46">
        <f t="shared" si="5"/>
        <v>6.3410000000000002</v>
      </c>
      <c r="U21" s="120">
        <v>6.5</v>
      </c>
      <c r="V21" s="120">
        <f t="shared" si="6"/>
        <v>6.5</v>
      </c>
      <c r="W21" s="121" t="s">
        <v>135</v>
      </c>
      <c r="X21" s="123">
        <v>0</v>
      </c>
      <c r="Y21" s="123">
        <v>1040</v>
      </c>
      <c r="Z21" s="123">
        <v>1195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35593148</v>
      </c>
      <c r="AH21" s="48">
        <f t="shared" si="8"/>
        <v>1408</v>
      </c>
      <c r="AI21" s="49">
        <f t="shared" si="7"/>
        <v>222.04699574199651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7948258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0"/>
        <v>4.9295774647887329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130</v>
      </c>
      <c r="P22" s="119">
        <v>140</v>
      </c>
      <c r="Q22" s="119">
        <v>29662007</v>
      </c>
      <c r="R22" s="45">
        <f t="shared" si="3"/>
        <v>5932</v>
      </c>
      <c r="S22" s="46">
        <f t="shared" si="4"/>
        <v>142.36799999999999</v>
      </c>
      <c r="T22" s="46">
        <f t="shared" si="5"/>
        <v>5.9320000000000004</v>
      </c>
      <c r="U22" s="120">
        <v>6</v>
      </c>
      <c r="V22" s="120">
        <f t="shared" si="6"/>
        <v>6</v>
      </c>
      <c r="W22" s="121" t="s">
        <v>135</v>
      </c>
      <c r="X22" s="123">
        <v>0</v>
      </c>
      <c r="Y22" s="123">
        <v>1094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35594508</v>
      </c>
      <c r="AH22" s="48">
        <f t="shared" si="8"/>
        <v>1360</v>
      </c>
      <c r="AI22" s="49">
        <f t="shared" si="7"/>
        <v>229.26500337154414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7948258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136</v>
      </c>
      <c r="P23" s="119">
        <v>140</v>
      </c>
      <c r="Q23" s="119">
        <v>29667928</v>
      </c>
      <c r="R23" s="45">
        <f t="shared" si="3"/>
        <v>5921</v>
      </c>
      <c r="S23" s="46">
        <f t="shared" si="4"/>
        <v>142.10400000000001</v>
      </c>
      <c r="T23" s="46">
        <f t="shared" si="5"/>
        <v>5.9210000000000003</v>
      </c>
      <c r="U23" s="120">
        <v>5.7</v>
      </c>
      <c r="V23" s="120">
        <f t="shared" si="6"/>
        <v>5.7</v>
      </c>
      <c r="W23" s="121" t="s">
        <v>135</v>
      </c>
      <c r="X23" s="123">
        <v>0</v>
      </c>
      <c r="Y23" s="123">
        <v>1016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35595864</v>
      </c>
      <c r="AH23" s="48">
        <f t="shared" si="8"/>
        <v>1356</v>
      </c>
      <c r="AI23" s="49">
        <f t="shared" si="7"/>
        <v>229.01536902550245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7948258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7</v>
      </c>
      <c r="E24" s="40">
        <f t="shared" si="0"/>
        <v>4.9295774647887329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137</v>
      </c>
      <c r="P24" s="119">
        <v>134</v>
      </c>
      <c r="Q24" s="119">
        <v>29673729</v>
      </c>
      <c r="R24" s="45">
        <f t="shared" si="3"/>
        <v>5801</v>
      </c>
      <c r="S24" s="46">
        <f t="shared" si="4"/>
        <v>139.22399999999999</v>
      </c>
      <c r="T24" s="46">
        <f t="shared" si="5"/>
        <v>5.8010000000000002</v>
      </c>
      <c r="U24" s="120">
        <v>5.6</v>
      </c>
      <c r="V24" s="120">
        <f t="shared" si="6"/>
        <v>5.6</v>
      </c>
      <c r="W24" s="121" t="s">
        <v>135</v>
      </c>
      <c r="X24" s="123">
        <v>0</v>
      </c>
      <c r="Y24" s="123">
        <v>1010</v>
      </c>
      <c r="Z24" s="123">
        <v>1196</v>
      </c>
      <c r="AA24" s="123">
        <v>1185</v>
      </c>
      <c r="AB24" s="123">
        <v>1190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35597184</v>
      </c>
      <c r="AH24" s="48">
        <f t="shared" si="8"/>
        <v>1320</v>
      </c>
      <c r="AI24" s="49">
        <f t="shared" si="7"/>
        <v>227.54697465954146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7948258</v>
      </c>
      <c r="AQ24" s="123">
        <f t="shared" si="10"/>
        <v>0</v>
      </c>
      <c r="AR24" s="52">
        <v>0.85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135</v>
      </c>
      <c r="P25" s="119">
        <v>135</v>
      </c>
      <c r="Q25" s="119">
        <v>29679314</v>
      </c>
      <c r="R25" s="45">
        <f t="shared" si="3"/>
        <v>5585</v>
      </c>
      <c r="S25" s="46">
        <f t="shared" si="4"/>
        <v>134.04</v>
      </c>
      <c r="T25" s="46">
        <f t="shared" si="5"/>
        <v>5.585</v>
      </c>
      <c r="U25" s="120">
        <v>5.5</v>
      </c>
      <c r="V25" s="120">
        <f t="shared" si="6"/>
        <v>5.5</v>
      </c>
      <c r="W25" s="121" t="s">
        <v>135</v>
      </c>
      <c r="X25" s="123">
        <v>0</v>
      </c>
      <c r="Y25" s="123">
        <v>995</v>
      </c>
      <c r="Z25" s="123">
        <v>1196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35598468</v>
      </c>
      <c r="AH25" s="48">
        <f t="shared" si="8"/>
        <v>1284</v>
      </c>
      <c r="AI25" s="49">
        <f t="shared" si="7"/>
        <v>229.90152193375113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7948258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6</v>
      </c>
      <c r="E26" s="40">
        <f t="shared" si="0"/>
        <v>4.2253521126760569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133</v>
      </c>
      <c r="P26" s="119">
        <v>136</v>
      </c>
      <c r="Q26" s="119">
        <v>29684905</v>
      </c>
      <c r="R26" s="45">
        <f t="shared" si="3"/>
        <v>5591</v>
      </c>
      <c r="S26" s="46">
        <f t="shared" si="4"/>
        <v>134.184</v>
      </c>
      <c r="T26" s="46">
        <f t="shared" si="5"/>
        <v>5.5910000000000002</v>
      </c>
      <c r="U26" s="120">
        <v>5.4</v>
      </c>
      <c r="V26" s="120">
        <f t="shared" si="6"/>
        <v>5.4</v>
      </c>
      <c r="W26" s="121" t="s">
        <v>135</v>
      </c>
      <c r="X26" s="123">
        <v>0</v>
      </c>
      <c r="Y26" s="123">
        <v>995</v>
      </c>
      <c r="Z26" s="123">
        <v>1196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35599772</v>
      </c>
      <c r="AH26" s="48">
        <f t="shared" si="8"/>
        <v>1304</v>
      </c>
      <c r="AI26" s="49">
        <f t="shared" si="7"/>
        <v>233.23197996780539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7948258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134</v>
      </c>
      <c r="P27" s="119">
        <v>140</v>
      </c>
      <c r="Q27" s="119">
        <v>29690615</v>
      </c>
      <c r="R27" s="45">
        <f t="shared" si="3"/>
        <v>5710</v>
      </c>
      <c r="S27" s="46">
        <f t="shared" si="4"/>
        <v>137.04</v>
      </c>
      <c r="T27" s="46">
        <f t="shared" si="5"/>
        <v>5.71</v>
      </c>
      <c r="U27" s="120">
        <v>5.3</v>
      </c>
      <c r="V27" s="120">
        <f t="shared" si="6"/>
        <v>5.3</v>
      </c>
      <c r="W27" s="121" t="s">
        <v>135</v>
      </c>
      <c r="X27" s="123">
        <v>0</v>
      </c>
      <c r="Y27" s="123">
        <v>1023</v>
      </c>
      <c r="Z27" s="123">
        <v>1196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35601092</v>
      </c>
      <c r="AH27" s="48">
        <f t="shared" si="8"/>
        <v>1320</v>
      </c>
      <c r="AI27" s="49">
        <f t="shared" si="7"/>
        <v>231.17338003502627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7948258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5</v>
      </c>
      <c r="E28" s="40">
        <f t="shared" si="0"/>
        <v>3.5211267605633805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134</v>
      </c>
      <c r="P28" s="119">
        <v>135</v>
      </c>
      <c r="Q28" s="119">
        <v>29696211</v>
      </c>
      <c r="R28" s="45">
        <f t="shared" si="3"/>
        <v>5596</v>
      </c>
      <c r="S28" s="46">
        <f t="shared" si="4"/>
        <v>134.304</v>
      </c>
      <c r="T28" s="46">
        <f t="shared" si="5"/>
        <v>5.5960000000000001</v>
      </c>
      <c r="U28" s="120">
        <v>5.2</v>
      </c>
      <c r="V28" s="120">
        <f t="shared" si="6"/>
        <v>5.2</v>
      </c>
      <c r="W28" s="121" t="s">
        <v>135</v>
      </c>
      <c r="X28" s="123">
        <v>0</v>
      </c>
      <c r="Y28" s="123">
        <v>977</v>
      </c>
      <c r="Z28" s="123">
        <v>1175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35602372</v>
      </c>
      <c r="AH28" s="48">
        <f t="shared" si="8"/>
        <v>1280</v>
      </c>
      <c r="AI28" s="49">
        <f t="shared" si="7"/>
        <v>228.73481057898499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7948258</v>
      </c>
      <c r="AQ28" s="123">
        <f t="shared" si="10"/>
        <v>0</v>
      </c>
      <c r="AR28" s="52">
        <v>0.95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132</v>
      </c>
      <c r="P29" s="119">
        <v>134</v>
      </c>
      <c r="Q29" s="119">
        <v>29701766</v>
      </c>
      <c r="R29" s="45">
        <f t="shared" si="3"/>
        <v>5555</v>
      </c>
      <c r="S29" s="46">
        <f t="shared" si="4"/>
        <v>133.32</v>
      </c>
      <c r="T29" s="46">
        <f t="shared" si="5"/>
        <v>5.5549999999999997</v>
      </c>
      <c r="U29" s="120">
        <v>5.0999999999999996</v>
      </c>
      <c r="V29" s="120">
        <f t="shared" si="6"/>
        <v>5.0999999999999996</v>
      </c>
      <c r="W29" s="121" t="s">
        <v>135</v>
      </c>
      <c r="X29" s="123">
        <v>0</v>
      </c>
      <c r="Y29" s="123">
        <v>989</v>
      </c>
      <c r="Z29" s="123">
        <v>1175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35603652</v>
      </c>
      <c r="AH29" s="48">
        <f t="shared" si="8"/>
        <v>1280</v>
      </c>
      <c r="AI29" s="49">
        <f t="shared" si="7"/>
        <v>230.42304230423042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7948258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9</v>
      </c>
      <c r="E30" s="40">
        <f t="shared" si="0"/>
        <v>6.3380281690140849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112</v>
      </c>
      <c r="P30" s="119">
        <v>131</v>
      </c>
      <c r="Q30" s="119">
        <v>29707211</v>
      </c>
      <c r="R30" s="45">
        <f t="shared" si="3"/>
        <v>5445</v>
      </c>
      <c r="S30" s="46">
        <f t="shared" si="4"/>
        <v>130.68</v>
      </c>
      <c r="T30" s="46">
        <f t="shared" si="5"/>
        <v>5.4450000000000003</v>
      </c>
      <c r="U30" s="120">
        <v>4.2</v>
      </c>
      <c r="V30" s="120">
        <f t="shared" si="6"/>
        <v>4.2</v>
      </c>
      <c r="W30" s="121" t="s">
        <v>136</v>
      </c>
      <c r="X30" s="123">
        <v>0</v>
      </c>
      <c r="Y30" s="123">
        <v>1078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35604760</v>
      </c>
      <c r="AH30" s="48">
        <f t="shared" si="8"/>
        <v>1108</v>
      </c>
      <c r="AI30" s="49">
        <f t="shared" si="7"/>
        <v>203.48943985307622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7948258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116</v>
      </c>
      <c r="P31" s="119">
        <v>124</v>
      </c>
      <c r="Q31" s="119">
        <v>29712405</v>
      </c>
      <c r="R31" s="45">
        <f t="shared" si="3"/>
        <v>5194</v>
      </c>
      <c r="S31" s="46">
        <f t="shared" si="4"/>
        <v>124.65600000000001</v>
      </c>
      <c r="T31" s="46">
        <f t="shared" si="5"/>
        <v>5.194</v>
      </c>
      <c r="U31" s="120">
        <v>3.4</v>
      </c>
      <c r="V31" s="120">
        <f t="shared" si="6"/>
        <v>3.4</v>
      </c>
      <c r="W31" s="121" t="s">
        <v>136</v>
      </c>
      <c r="X31" s="123">
        <v>0</v>
      </c>
      <c r="Y31" s="123">
        <v>1030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35605796</v>
      </c>
      <c r="AH31" s="48">
        <f t="shared" si="8"/>
        <v>1036</v>
      </c>
      <c r="AI31" s="49">
        <f t="shared" si="7"/>
        <v>199.46091644204853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7948258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10</v>
      </c>
      <c r="E32" s="40">
        <f t="shared" si="0"/>
        <v>7.042253521126761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112</v>
      </c>
      <c r="P32" s="119">
        <v>114</v>
      </c>
      <c r="Q32" s="119">
        <v>29717472</v>
      </c>
      <c r="R32" s="45">
        <f t="shared" si="3"/>
        <v>5067</v>
      </c>
      <c r="S32" s="46">
        <f t="shared" si="4"/>
        <v>121.608</v>
      </c>
      <c r="T32" s="46">
        <f t="shared" si="5"/>
        <v>5.0670000000000002</v>
      </c>
      <c r="U32" s="120">
        <v>3.2</v>
      </c>
      <c r="V32" s="120">
        <f t="shared" si="6"/>
        <v>3.2</v>
      </c>
      <c r="W32" s="121" t="s">
        <v>136</v>
      </c>
      <c r="X32" s="123">
        <v>0</v>
      </c>
      <c r="Y32" s="123">
        <v>1010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35606820</v>
      </c>
      <c r="AH32" s="48">
        <f t="shared" si="8"/>
        <v>1024</v>
      </c>
      <c r="AI32" s="49">
        <f t="shared" si="7"/>
        <v>202.09196763370829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7948258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10</v>
      </c>
      <c r="E33" s="40">
        <f t="shared" si="0"/>
        <v>7.042253521126761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117</v>
      </c>
      <c r="P33" s="119">
        <v>103</v>
      </c>
      <c r="Q33" s="119">
        <v>29721673</v>
      </c>
      <c r="R33" s="45">
        <f t="shared" si="3"/>
        <v>4201</v>
      </c>
      <c r="S33" s="46">
        <f t="shared" si="4"/>
        <v>100.824</v>
      </c>
      <c r="T33" s="46">
        <f t="shared" si="5"/>
        <v>4.2009999999999996</v>
      </c>
      <c r="U33" s="120">
        <v>3.4</v>
      </c>
      <c r="V33" s="120">
        <f t="shared" si="6"/>
        <v>3.4</v>
      </c>
      <c r="W33" s="121" t="s">
        <v>127</v>
      </c>
      <c r="X33" s="123">
        <v>0</v>
      </c>
      <c r="Y33" s="123">
        <v>0</v>
      </c>
      <c r="Z33" s="123">
        <v>1084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35607540</v>
      </c>
      <c r="AH33" s="48">
        <f t="shared" si="8"/>
        <v>720</v>
      </c>
      <c r="AI33" s="49">
        <f t="shared" si="7"/>
        <v>171.38776481790052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7948589</v>
      </c>
      <c r="AQ33" s="123">
        <f t="shared" si="10"/>
        <v>331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11</v>
      </c>
      <c r="E34" s="40">
        <f t="shared" si="0"/>
        <v>7.746478873239437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112</v>
      </c>
      <c r="P34" s="119">
        <v>100</v>
      </c>
      <c r="Q34" s="119">
        <v>29725801</v>
      </c>
      <c r="R34" s="45">
        <f t="shared" si="3"/>
        <v>4128</v>
      </c>
      <c r="S34" s="46">
        <f t="shared" si="4"/>
        <v>99.072000000000003</v>
      </c>
      <c r="T34" s="46">
        <f t="shared" si="5"/>
        <v>4.1280000000000001</v>
      </c>
      <c r="U34" s="120">
        <v>4</v>
      </c>
      <c r="V34" s="120">
        <f t="shared" si="6"/>
        <v>4</v>
      </c>
      <c r="W34" s="121" t="s">
        <v>127</v>
      </c>
      <c r="X34" s="123">
        <v>0</v>
      </c>
      <c r="Y34" s="123">
        <v>0</v>
      </c>
      <c r="Z34" s="123">
        <v>1045</v>
      </c>
      <c r="AA34" s="123">
        <v>0</v>
      </c>
      <c r="AB34" s="123">
        <v>1110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35608282</v>
      </c>
      <c r="AH34" s="48">
        <f t="shared" si="8"/>
        <v>742</v>
      </c>
      <c r="AI34" s="49">
        <f t="shared" si="7"/>
        <v>179.74806201550388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7949118</v>
      </c>
      <c r="AQ34" s="123">
        <f t="shared" si="10"/>
        <v>529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123.33333333333333</v>
      </c>
      <c r="Q35" s="63">
        <f>Q34-Q10</f>
        <v>124033</v>
      </c>
      <c r="R35" s="64">
        <f>SUM(R11:R34)</f>
        <v>124033</v>
      </c>
      <c r="S35" s="124">
        <f>AVERAGE(S11:S34)</f>
        <v>124.03300000000002</v>
      </c>
      <c r="T35" s="124">
        <f>SUM(T11:T34)</f>
        <v>124.03299999999997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26326</v>
      </c>
      <c r="AH35" s="66">
        <f>SUM(AH11:AH34)</f>
        <v>26326</v>
      </c>
      <c r="AI35" s="67">
        <f>$AH$35/$T35</f>
        <v>212.24996573492544</v>
      </c>
      <c r="AJ35" s="93"/>
      <c r="AK35" s="94"/>
      <c r="AL35" s="94"/>
      <c r="AM35" s="94"/>
      <c r="AN35" s="95"/>
      <c r="AO35" s="68"/>
      <c r="AP35" s="69">
        <f>AP34-AP10</f>
        <v>860</v>
      </c>
      <c r="AQ35" s="70">
        <f>SUM(AQ11:AQ34)</f>
        <v>860</v>
      </c>
      <c r="AR35" s="71">
        <f>AVERAGE(AR11:AR34)</f>
        <v>1.0333333333333332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109" t="s">
        <v>298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137"/>
      <c r="AW40" s="137"/>
      <c r="AY40" s="105"/>
    </row>
    <row r="41" spans="2:51" x14ac:dyDescent="0.25">
      <c r="B41" s="85" t="s">
        <v>297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261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299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300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214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151</v>
      </c>
      <c r="C52" s="112"/>
      <c r="D52" s="110"/>
      <c r="E52" s="88"/>
      <c r="F52" s="110"/>
      <c r="G52" s="110"/>
      <c r="H52" s="110"/>
      <c r="I52" s="110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2" t="s">
        <v>152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267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156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5" t="s">
        <v>154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9" t="s">
        <v>301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114"/>
      <c r="V62" s="114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8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1:51" x14ac:dyDescent="0.25">
      <c r="B71" s="89"/>
      <c r="C71" s="109"/>
      <c r="D71" s="88"/>
      <c r="E71" s="110"/>
      <c r="F71" s="110"/>
      <c r="G71" s="110"/>
      <c r="H71" s="110"/>
      <c r="I71" s="88"/>
      <c r="J71" s="111"/>
      <c r="K71" s="111"/>
      <c r="L71" s="111"/>
      <c r="M71" s="111"/>
      <c r="N71" s="111"/>
      <c r="O71" s="111"/>
      <c r="P71" s="111"/>
      <c r="Q71" s="111"/>
      <c r="R71" s="111"/>
      <c r="S71" s="86"/>
      <c r="T71" s="86"/>
      <c r="U71" s="86"/>
      <c r="V71" s="86"/>
      <c r="W71" s="86"/>
      <c r="X71" s="86"/>
      <c r="Y71" s="86"/>
      <c r="Z71" s="79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105"/>
      <c r="AW71" s="101"/>
      <c r="AX71" s="101"/>
      <c r="AY71" s="101"/>
    </row>
    <row r="72" spans="1:51" x14ac:dyDescent="0.25">
      <c r="B72" s="89"/>
      <c r="C72" s="116"/>
      <c r="D72" s="88"/>
      <c r="E72" s="110"/>
      <c r="F72" s="110"/>
      <c r="G72" s="110"/>
      <c r="H72" s="110"/>
      <c r="I72" s="88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79"/>
      <c r="X72" s="79"/>
      <c r="Y72" s="79"/>
      <c r="Z72" s="106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105"/>
      <c r="AW72" s="101"/>
      <c r="AX72" s="101"/>
      <c r="AY72" s="101"/>
    </row>
    <row r="73" spans="1:51" x14ac:dyDescent="0.25">
      <c r="B73" s="89"/>
      <c r="C73" s="116"/>
      <c r="D73" s="110"/>
      <c r="E73" s="88"/>
      <c r="F73" s="110"/>
      <c r="G73" s="110"/>
      <c r="H73" s="110"/>
      <c r="I73" s="110"/>
      <c r="J73" s="86"/>
      <c r="K73" s="86"/>
      <c r="L73" s="86"/>
      <c r="M73" s="86"/>
      <c r="N73" s="86"/>
      <c r="O73" s="86"/>
      <c r="P73" s="86"/>
      <c r="Q73" s="86"/>
      <c r="R73" s="86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88"/>
      <c r="F74" s="88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89"/>
      <c r="C75" s="112"/>
      <c r="D75" s="110"/>
      <c r="E75" s="110"/>
      <c r="F75" s="88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86"/>
      <c r="D76" s="110"/>
      <c r="E76" s="110"/>
      <c r="F76" s="110"/>
      <c r="G76" s="88"/>
      <c r="H76" s="88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6"/>
      <c r="C77" s="116"/>
      <c r="D77" s="86"/>
      <c r="E77" s="110"/>
      <c r="F77" s="110"/>
      <c r="G77" s="110"/>
      <c r="H77" s="110"/>
      <c r="I77" s="86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1:51" x14ac:dyDescent="0.25">
      <c r="B78" s="129"/>
      <c r="C78" s="132"/>
      <c r="D78" s="79"/>
      <c r="E78" s="127"/>
      <c r="F78" s="127"/>
      <c r="G78" s="127"/>
      <c r="H78" s="127"/>
      <c r="I78" s="79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U78" s="101"/>
      <c r="AV78" s="105"/>
      <c r="AW78" s="101"/>
      <c r="AX78" s="101"/>
      <c r="AY78" s="131"/>
    </row>
    <row r="79" spans="1:51" s="131" customFormat="1" x14ac:dyDescent="0.25">
      <c r="B79" s="129"/>
      <c r="C79" s="135"/>
      <c r="D79" s="127"/>
      <c r="E79" s="79"/>
      <c r="F79" s="127"/>
      <c r="G79" s="127"/>
      <c r="H79" s="127"/>
      <c r="I79" s="127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33"/>
      <c r="U79" s="134"/>
      <c r="V79" s="134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T79" s="19"/>
      <c r="AV79" s="105"/>
      <c r="AY79" s="101"/>
    </row>
    <row r="80" spans="1:51" x14ac:dyDescent="0.25">
      <c r="A80" s="106"/>
      <c r="B80" s="129"/>
      <c r="C80" s="130"/>
      <c r="D80" s="127"/>
      <c r="E80" s="79"/>
      <c r="F80" s="79"/>
      <c r="G80" s="127"/>
      <c r="H80" s="127"/>
      <c r="I80" s="107"/>
      <c r="J80" s="107"/>
      <c r="K80" s="107"/>
      <c r="L80" s="107"/>
      <c r="M80" s="107"/>
      <c r="N80" s="107"/>
      <c r="O80" s="108"/>
      <c r="P80" s="103"/>
      <c r="R80" s="105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12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79"/>
      <c r="H82" s="79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7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B84" s="129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C86" s="131"/>
      <c r="D86" s="131"/>
      <c r="E86" s="131"/>
      <c r="F86" s="131"/>
      <c r="G86" s="131"/>
      <c r="H86" s="131"/>
      <c r="I86" s="107"/>
      <c r="J86" s="107"/>
      <c r="K86" s="107"/>
      <c r="L86" s="107"/>
      <c r="M86" s="107"/>
      <c r="N86" s="107"/>
      <c r="O86" s="108"/>
      <c r="P86" s="103"/>
      <c r="R86" s="79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I87" s="107"/>
      <c r="J87" s="107"/>
      <c r="K87" s="107"/>
      <c r="L87" s="107"/>
      <c r="M87" s="107"/>
      <c r="N87" s="107"/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03"/>
      <c r="Q112" s="103"/>
      <c r="R112" s="103"/>
      <c r="S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U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T115" s="103"/>
      <c r="U115" s="103"/>
      <c r="AS115" s="101"/>
      <c r="AT115" s="101"/>
      <c r="AU115" s="101"/>
      <c r="AV115" s="101"/>
      <c r="AW115" s="101"/>
      <c r="AX115" s="101"/>
    </row>
    <row r="126" spans="15:51" x14ac:dyDescent="0.25">
      <c r="AY126" s="101"/>
    </row>
    <row r="127" spans="15:51" x14ac:dyDescent="0.25">
      <c r="AS127" s="101"/>
      <c r="AT127" s="101"/>
      <c r="AU127" s="101"/>
      <c r="AV127" s="101"/>
      <c r="AW127" s="101"/>
      <c r="AX127" s="101"/>
    </row>
  </sheetData>
  <protectedRanges>
    <protectedRange sqref="N71:R71 B84 S73:T79 B76:B81 S69:T70 N74:R79 T61:T68 T48:T55" name="Range2_12_5_1_1"/>
    <protectedRange sqref="N10 L10 L6 D6 D8 AD8 AF8 O8:U8 AJ8:AR8 AF10 AR11:AR34 L24:N31 N12:N23 N34:P34 E11:E34 G11:G34 X11:AA11 X12:Y16 AA12:AA16 AC11:AF34 N11:Q11 N32:N33 R11:V34 Z12:Z32 O12:Q33 AB11:AB33" name="Range1_16_3_1_1"/>
    <protectedRange sqref="I76 J74:M79 J71:M71 I7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0:H80 F79 E78" name="Range2_2_2_9_2_1_1"/>
    <protectedRange sqref="D76 D79:D80" name="Range2_1_1_1_1_1_9_2_1_1"/>
    <protectedRange sqref="AG11:AG34" name="Range1_18_1_1_1"/>
    <protectedRange sqref="C77 C79" name="Range2_4_1_1_1"/>
    <protectedRange sqref="AS16:AS34" name="Range1_1_1_1"/>
    <protectedRange sqref="P3:U5" name="Range1_16_1_1_1_1"/>
    <protectedRange sqref="C80 C78 C75" name="Range2_1_3_1_1"/>
    <protectedRange sqref="H11:H34" name="Range1_1_1_1_1_1_1"/>
    <protectedRange sqref="B82:B83 J72:R73 D77:D78 I77:I78 Z70:Z71 S71:Y72 AA71:AU72 E79:E80 G81:H82 F80" name="Range2_2_1_10_1_1_1_2"/>
    <protectedRange sqref="C76" name="Range2_2_1_10_2_1_1_1"/>
    <protectedRange sqref="N69:R70 G77:H77 D73 F76 E75" name="Range2_12_1_6_1_1"/>
    <protectedRange sqref="D68:D69 I73:I75 I69:M70 G78:H79 G71:H73 E76:E77 F77:F78 F70:F72 E69:E71" name="Range2_2_12_1_7_1_1"/>
    <protectedRange sqref="D74:D75" name="Range2_1_1_1_1_11_1_2_1_1"/>
    <protectedRange sqref="E72 G74:H74 F73" name="Range2_2_2_9_1_1_1_1"/>
    <protectedRange sqref="D70" name="Range2_1_1_1_1_1_9_1_1_1_1"/>
    <protectedRange sqref="C74 C69" name="Range2_1_1_2_1_1"/>
    <protectedRange sqref="C73" name="Range2_1_2_2_1_1"/>
    <protectedRange sqref="C72" name="Range2_3_2_1_1"/>
    <protectedRange sqref="F68:F69 E68 G70:H70" name="Range2_2_12_1_1_1_1_1"/>
    <protectedRange sqref="C68" name="Range2_1_4_2_1_1_1"/>
    <protectedRange sqref="C70:C71" name="Range2_5_1_1_1"/>
    <protectedRange sqref="E73:E74 F74:F75 G75:H76 I71:I72" name="Range2_2_1_1_1_1"/>
    <protectedRange sqref="D71:D72" name="Range2_1_1_1_1_1_1_1_1"/>
    <protectedRange sqref="AS11:AS15" name="Range1_4_1_1_1_1"/>
    <protectedRange sqref="J11:J15 J26:J34" name="Range1_1_2_1_10_1_1_1_1"/>
    <protectedRange sqref="R86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9:T60" name="Range2_12_5_1_1_3"/>
    <protectedRange sqref="T57:T58" name="Range2_12_5_1_1_2_2"/>
    <protectedRange sqref="T56" name="Range2_12_5_1_1_2_1_1"/>
    <protectedRange sqref="S56" name="Range2_12_4_1_1_1_4_2_2_1_1"/>
    <protectedRange sqref="B73:B75" name="Range2_12_5_1_1_2"/>
    <protectedRange sqref="B72" name="Range2_12_5_1_1_2_1_4_1_1_1_2_1_1_1_1_1_1_1"/>
    <protectedRange sqref="F67 G69:H69" name="Range2_2_12_1_1_1_1_1_1"/>
    <protectedRange sqref="D67:E67" name="Range2_2_12_1_7_1_1_2_1"/>
    <protectedRange sqref="C67" name="Range2_1_1_2_1_1_1"/>
    <protectedRange sqref="B70:B71" name="Range2_12_5_1_1_2_1"/>
    <protectedRange sqref="B69" name="Range2_12_5_1_1_2_1_2_1"/>
    <protectedRange sqref="B68" name="Range2_12_5_1_1_2_1_2_2"/>
    <protectedRange sqref="S65:S68" name="Range2_12_5_1_1_5"/>
    <protectedRange sqref="N65:R68" name="Range2_12_1_6_1_1_1"/>
    <protectedRange sqref="J65:M68" name="Range2_2_12_1_7_1_1_2"/>
    <protectedRange sqref="S62:S64" name="Range2_12_2_1_1_1_2_1_1_1"/>
    <protectedRange sqref="Q63:R64" name="Range2_12_1_4_1_1_1_1_1_1_1_1_1_1_1_1_1_1_1"/>
    <protectedRange sqref="N63:P64" name="Range2_12_1_2_1_1_1_1_1_1_1_1_1_1_1_1_1_1_1_1"/>
    <protectedRange sqref="J63:M64" name="Range2_2_12_1_4_1_1_1_1_1_1_1_1_1_1_1_1_1_1_1_1"/>
    <protectedRange sqref="Q62:R62" name="Range2_12_1_6_1_1_1_2_3_1_1_3_1_1_1_1_1_1_1"/>
    <protectedRange sqref="N62:P62" name="Range2_12_1_2_3_1_1_1_2_3_1_1_3_1_1_1_1_1_1_1"/>
    <protectedRange sqref="J62:M62" name="Range2_2_12_1_4_3_1_1_1_3_3_1_1_3_1_1_1_1_1_1_1"/>
    <protectedRange sqref="S60:S61" name="Range2_12_4_1_1_1_4_2_2_2_1"/>
    <protectedRange sqref="Q60:R61" name="Range2_12_1_6_1_1_1_2_3_2_1_1_3_2"/>
    <protectedRange sqref="N60:P61" name="Range2_12_1_2_3_1_1_1_2_3_2_1_1_3_2"/>
    <protectedRange sqref="L60:M61" name="Range2_2_12_1_4_3_1_1_1_3_3_2_1_1_3_2"/>
    <protectedRange sqref="I62:I68" name="Range2_2_12_1_7_1_1_2_2_1_1"/>
    <protectedRange sqref="G68:H68" name="Range2_2_12_1_3_1_2_1_1_1_2_1_1_1_1_1_1_2_1_1_1_1_1_1_1_1_1"/>
    <protectedRange sqref="F66 G65:H67" name="Range2_2_12_1_3_3_1_1_1_2_1_1_1_1_1_1_1_1_1_1_1_1_1_1_1_1"/>
    <protectedRange sqref="G62:H62" name="Range2_2_12_1_3_1_2_1_1_1_2_1_1_1_1_1_1_2_1_1_1_1_1_2_1"/>
    <protectedRange sqref="F62:F65" name="Range2_2_12_1_3_1_2_1_1_1_3_1_1_1_1_1_3_1_1_1_1_1_1_1_1_1"/>
    <protectedRange sqref="G63:H64" name="Range2_2_12_1_3_1_2_1_1_1_1_2_1_1_1_1_1_1_1_1_1_1_1"/>
    <protectedRange sqref="D62:E63" name="Range2_2_12_1_3_1_2_1_1_1_3_1_1_1_1_1_1_1_2_1_1_1_1_1_1_1"/>
    <protectedRange sqref="B66" name="Range2_12_5_1_1_2_1_4_1_1_1_2_1_1_1_1_1_1_1_1_1_2_1_1_1_1_1"/>
    <protectedRange sqref="B67" name="Range2_12_5_1_1_2_1_2_2_1_1_1_1_1"/>
    <protectedRange sqref="D66:E66" name="Range2_2_12_1_7_1_1_2_1_1"/>
    <protectedRange sqref="C66" name="Range2_1_1_2_1_1_1_1"/>
    <protectedRange sqref="D65" name="Range2_2_12_1_7_1_1_2_1_1_1_1_1_1"/>
    <protectedRange sqref="E65" name="Range2_2_12_1_1_1_1_1_1_1_1_1_1_1_1"/>
    <protectedRange sqref="C65" name="Range2_1_4_2_1_1_1_1_1_1_1_1_1"/>
    <protectedRange sqref="D64:E64" name="Range2_2_12_1_3_1_2_1_1_1_3_1_1_1_1_1_1_1_2_1_1_1_1_1_1_1_1"/>
    <protectedRange sqref="B65" name="Range2_12_5_1_1_2_1_2_2_1_1_1_1"/>
    <protectedRange sqref="S57:S59" name="Range2_12_5_1_1_5_1"/>
    <protectedRange sqref="N59:R59" name="Range2_12_1_6_1_1_1_1"/>
    <protectedRange sqref="L59:M59" name="Range2_2_12_1_7_1_1_2_2"/>
    <protectedRange sqref="B64" name="Range2_12_5_1_1_2_1_2_2_1_1_1_1_2_1_1_1"/>
    <protectedRange sqref="B63" name="Range2_12_5_1_1_2_1_2_2_1_1_1_1_2_1_1_1_2"/>
    <protectedRange sqref="B62" name="Range2_12_5_1_1_2_1_2_2_1_1_1_1_2_1_1_1_2_1_1"/>
    <protectedRange sqref="B41" name="Range2_12_5_1_1_1_1_1_2"/>
    <protectedRange sqref="S51:S55" name="Range2_12_5_1_1_2_3_1_1"/>
    <protectedRange sqref="N51:R58" name="Range2_12_1_6_1_1_1_1_1"/>
    <protectedRange sqref="J53:M54 L51:M52 L55:M58" name="Range2_2_12_1_7_1_1_2_2_1"/>
    <protectedRange sqref="G53:H54" name="Range2_2_12_1_3_1_2_1_1_1_2_1_1_1_1_1_1_2_1_1_1_1"/>
    <protectedRange sqref="I53:I54" name="Range2_2_12_1_4_3_1_1_1_2_1_2_1_1_3_1_1_1_1_1_1_1_1"/>
    <protectedRange sqref="D53:E54" name="Range2_2_12_1_3_1_2_1_1_1_2_1_1_1_1_3_1_1_1_1_1_1_1"/>
    <protectedRange sqref="F53:F54" name="Range2_2_12_1_3_1_2_1_1_1_3_1_1_1_1_1_3_1_1_1_1_1_1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2" name="Range2_12_5_1_1_1_1_1_2_1"/>
    <protectedRange sqref="B43" name="Range2_12_5_1_1_1_2_1_1_1"/>
    <protectedRange sqref="B44" name="Range2_12_5_1_1_1_2_2_1_1"/>
    <protectedRange sqref="B45:B47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1:H51" name="Range2_2_12_1_3_1_1_1_1_1_4_1_1_1_1_2"/>
    <protectedRange sqref="E51:F51" name="Range2_2_12_1_7_1_1_3_1_1_1_1_2"/>
    <protectedRange sqref="I51:K51" name="Range2_2_12_1_4_3_1_1_1_1_2_1_1_1_2"/>
    <protectedRange sqref="D51" name="Range2_2_12_1_3_1_2_1_1_1_2_1_2_1_1_1_2"/>
    <protectedRange sqref="J52:K52" name="Range2_2_12_1_7_1_1_2_2_1_2"/>
    <protectedRange sqref="I52" name="Range2_2_12_1_7_1_1_2_2_1_1_1_1_1"/>
    <protectedRange sqref="G52:H52" name="Range2_2_12_1_3_3_1_1_1_2_1_1_1_1_1_1_1_1_1_1_1_1_1_1_1_1_1_1_1"/>
    <protectedRange sqref="F52" name="Range2_2_12_1_3_1_2_1_1_1_3_1_1_1_1_1_3_1_1_1_1_1_1_1_1_1_1_1"/>
    <protectedRange sqref="D52" name="Range2_2_12_1_7_1_1_2_1_1_1_1_1_1_1_1"/>
    <protectedRange sqref="E52" name="Range2_2_12_1_1_1_1_1_1_1_1_1_1_1_1_1_1"/>
    <protectedRange sqref="C52" name="Range2_1_4_2_1_1_1_1_1_1_1_1_1_1_1"/>
    <protectedRange sqref="K60:K61" name="Range2_2_12_1_4_3_1_1_1_3_3_2_1_1_3_2_1_1"/>
    <protectedRange sqref="G61:H61" name="Range2_2_12_1_3_1_1_1_1_1_4_1_1_1_1_2_1"/>
    <protectedRange sqref="E61:F61" name="Range2_2_12_1_7_1_1_3_1_1_1_1_2_1"/>
    <protectedRange sqref="I61:J61" name="Range2_2_12_1_4_3_1_1_1_1_2_1_1_1_2_1"/>
    <protectedRange sqref="G60:H60" name="Range2_2_12_1_3_1_1_1_1_1_4_1_1_1_1_2_1_1"/>
    <protectedRange sqref="E60:F60" name="Range2_2_12_1_7_1_1_3_1_1_1_1_2_1_1"/>
    <protectedRange sqref="I60:J60" name="Range2_2_12_1_4_3_1_1_1_1_2_1_1_1_2_1_1"/>
    <protectedRange sqref="D60" name="Range2_2_12_1_3_1_2_1_1_1_2_1_2_1_1_1_2_1"/>
    <protectedRange sqref="B60" name="Range2_12_5_1_1_2_1_4_1_1_1_2_1_1_1_1_1_1_1_1_1_2_1_1_1_1_2_1_1_1_2_1_1_1_2_2_2_1_1_1_1_1_1_1"/>
    <protectedRange sqref="D61" name="Range2_2_12_1_3_1_2_1_1_1_2_1_2_1_1_1_2_1_1"/>
    <protectedRange sqref="W11:W34" name="Range1_16_3_1_1_4_3_3_1"/>
    <protectedRange sqref="B51" name="Range2_12_5_1_1_1_2_1_1_1_1_1_2_1_1"/>
    <protectedRange sqref="B50" name="Range2_12_5_1_1_1_2_2_1_1_1_1_1_1_1_1_1_1_1_2_1_1_1_1_1_1_1"/>
    <protectedRange sqref="K55" name="Range2_2_12_1_7_1_1_2_2_1_4"/>
    <protectedRange sqref="K56" name="Range2_2_12_1_7_1_1_2_2_2_2"/>
    <protectedRange sqref="K57" name="Range2_2_12_1_7_1_1_2_2_1_3_1"/>
    <protectedRange sqref="K58:K59" name="Range2_2_12_1_7_1_1_2_2_2_1_1_1"/>
    <protectedRange sqref="J55" name="Range2_2_12_1_7_1_1_2_2_2_2_1"/>
    <protectedRange sqref="J56:J57" name="Range2_2_12_1_7_1_1_2_2_3_1_1"/>
    <protectedRange sqref="J58:J59" name="Range2_2_12_1_4_3_1_1_1_1_2_1_1_1_2_1_1_1_1"/>
    <protectedRange sqref="G59:H59" name="Range2_2_12_1_3_1_1_1_1_1_4_1_1_1_1_2_1_2"/>
    <protectedRange sqref="E59:F59" name="Range2_2_12_1_7_1_1_3_1_1_1_1_2_1_2"/>
    <protectedRange sqref="I59" name="Range2_2_12_1_4_3_1_1_1_1_2_1_1_1_2_1_2"/>
    <protectedRange sqref="G55:H56" name="Range2_2_12_1_3_1_2_1_1_1_2_1_1_1_1_1_1_2_1_1_1_2_1_1"/>
    <protectedRange sqref="I55:I56" name="Range2_2_12_1_4_3_1_1_1_2_1_2_1_1_3_1_1_1_1_1_1_1_2_1_1"/>
    <protectedRange sqref="D55:E56" name="Range2_2_12_1_3_1_2_1_1_1_2_1_1_1_1_3_1_1_1_1_1_1_2_1_1"/>
    <protectedRange sqref="F55:F56" name="Range2_2_12_1_3_1_2_1_1_1_3_1_1_1_1_1_3_1_1_1_1_1_1_2_1_1"/>
    <protectedRange sqref="G57:H58" name="Range2_2_12_1_3_1_1_1_1_1_4_1_1_1_1_2_1_1_1_1"/>
    <protectedRange sqref="E57:F58" name="Range2_2_12_1_7_1_1_3_1_1_1_1_2_1_1_1_1"/>
    <protectedRange sqref="I57:I58" name="Range2_2_12_1_4_3_1_1_1_1_2_1_1_1_2_1_1_1_1_1"/>
    <protectedRange sqref="D57:D58" name="Range2_2_12_1_3_1_2_1_1_1_2_1_2_1_1_1_2_1_2_1"/>
    <protectedRange sqref="B58" name="Range2_12_5_1_1_2_1_4_1_1_1_2_1_1_1_1_1_1_1_1_1_2_1_1_1_1_2_1_1_1_2_1_1_1_2_2_2_1_1_1_1_1_1_1_1_1"/>
    <protectedRange sqref="D59" name="Range2_2_12_1_3_1_2_1_1_1_2_1_2_1_1_1_2_1_1_1"/>
    <protectedRange sqref="B59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419" priority="17" operator="containsText" text="N/A">
      <formula>NOT(ISERROR(SEARCH("N/A",X11)))</formula>
    </cfRule>
    <cfRule type="cellIs" dxfId="418" priority="35" operator="equal">
      <formula>0</formula>
    </cfRule>
  </conditionalFormatting>
  <conditionalFormatting sqref="X11:AA11 X12:Y16 AA12:AA16 AC11:AE34 Z12:Z32 AB11:AB33">
    <cfRule type="cellIs" dxfId="417" priority="34" operator="greaterThanOrEqual">
      <formula>1185</formula>
    </cfRule>
  </conditionalFormatting>
  <conditionalFormatting sqref="X11:AA11 X12:Y16 AA12:AA16 AC11:AE34 Z12:Z32 AB11:AB33">
    <cfRule type="cellIs" dxfId="416" priority="33" operator="between">
      <formula>0.1</formula>
      <formula>1184</formula>
    </cfRule>
  </conditionalFormatting>
  <conditionalFormatting sqref="X8 AJ16:AJ34 AJ11:AO11 AJ12:AK15 AM12:AM15 AL12:AL34 AN12:AO34">
    <cfRule type="cellIs" dxfId="415" priority="32" operator="equal">
      <formula>0</formula>
    </cfRule>
  </conditionalFormatting>
  <conditionalFormatting sqref="X8 AJ16:AJ34 AJ11:AO11 AJ12:AK15 AM12:AM15 AL12:AL34 AN12:AO34">
    <cfRule type="cellIs" dxfId="414" priority="31" operator="greaterThan">
      <formula>1179</formula>
    </cfRule>
  </conditionalFormatting>
  <conditionalFormatting sqref="X8 AJ16:AJ34 AJ11:AO11 AJ12:AK15 AM12:AM15 AL12:AL34 AN12:AO34">
    <cfRule type="cellIs" dxfId="413" priority="30" operator="greaterThan">
      <formula>99</formula>
    </cfRule>
  </conditionalFormatting>
  <conditionalFormatting sqref="X8 AJ16:AJ34 AJ11:AO11 AJ12:AK15 AM12:AM15 AL12:AL34 AN12:AO34">
    <cfRule type="cellIs" dxfId="412" priority="29" operator="greaterThan">
      <formula>0.99</formula>
    </cfRule>
  </conditionalFormatting>
  <conditionalFormatting sqref="AB8">
    <cfRule type="cellIs" dxfId="411" priority="28" operator="equal">
      <formula>0</formula>
    </cfRule>
  </conditionalFormatting>
  <conditionalFormatting sqref="AB8">
    <cfRule type="cellIs" dxfId="410" priority="27" operator="greaterThan">
      <formula>1179</formula>
    </cfRule>
  </conditionalFormatting>
  <conditionalFormatting sqref="AB8">
    <cfRule type="cellIs" dxfId="409" priority="26" operator="greaterThan">
      <formula>99</formula>
    </cfRule>
  </conditionalFormatting>
  <conditionalFormatting sqref="AB8">
    <cfRule type="cellIs" dxfId="408" priority="25" operator="greaterThan">
      <formula>0.99</formula>
    </cfRule>
  </conditionalFormatting>
  <conditionalFormatting sqref="AQ11:AQ34">
    <cfRule type="cellIs" dxfId="407" priority="24" operator="equal">
      <formula>0</formula>
    </cfRule>
  </conditionalFormatting>
  <conditionalFormatting sqref="AQ11:AQ34">
    <cfRule type="cellIs" dxfId="406" priority="23" operator="greaterThan">
      <formula>1179</formula>
    </cfRule>
  </conditionalFormatting>
  <conditionalFormatting sqref="AQ11:AQ34">
    <cfRule type="cellIs" dxfId="405" priority="22" operator="greaterThan">
      <formula>99</formula>
    </cfRule>
  </conditionalFormatting>
  <conditionalFormatting sqref="AQ11:AQ34">
    <cfRule type="cellIs" dxfId="404" priority="21" operator="greaterThan">
      <formula>0.99</formula>
    </cfRule>
  </conditionalFormatting>
  <conditionalFormatting sqref="AI11:AI34">
    <cfRule type="cellIs" dxfId="403" priority="20" operator="greaterThan">
      <formula>$AI$8</formula>
    </cfRule>
  </conditionalFormatting>
  <conditionalFormatting sqref="AH11:AH34">
    <cfRule type="cellIs" dxfId="402" priority="18" operator="greaterThan">
      <formula>$AH$8</formula>
    </cfRule>
    <cfRule type="cellIs" dxfId="401" priority="19" operator="greaterThan">
      <formula>$AH$8</formula>
    </cfRule>
  </conditionalFormatting>
  <conditionalFormatting sqref="AP11:AP34">
    <cfRule type="cellIs" dxfId="400" priority="16" operator="equal">
      <formula>0</formula>
    </cfRule>
  </conditionalFormatting>
  <conditionalFormatting sqref="AP11:AP34">
    <cfRule type="cellIs" dxfId="399" priority="15" operator="greaterThan">
      <formula>1179</formula>
    </cfRule>
  </conditionalFormatting>
  <conditionalFormatting sqref="AP11:AP34">
    <cfRule type="cellIs" dxfId="398" priority="14" operator="greaterThan">
      <formula>99</formula>
    </cfRule>
  </conditionalFormatting>
  <conditionalFormatting sqref="AP11:AP34">
    <cfRule type="cellIs" dxfId="397" priority="13" operator="greaterThan">
      <formula>0.99</formula>
    </cfRule>
  </conditionalFormatting>
  <conditionalFormatting sqref="X34:AB34 X33:AA33 X17:Y32 AA17:AA32">
    <cfRule type="containsText" dxfId="396" priority="9" operator="containsText" text="N/A">
      <formula>NOT(ISERROR(SEARCH("N/A",X17)))</formula>
    </cfRule>
    <cfRule type="cellIs" dxfId="395" priority="12" operator="equal">
      <formula>0</formula>
    </cfRule>
  </conditionalFormatting>
  <conditionalFormatting sqref="X34:AB34 X33:AA33 X17:Y32 AA17:AA32">
    <cfRule type="cellIs" dxfId="394" priority="11" operator="greaterThanOrEqual">
      <formula>1185</formula>
    </cfRule>
  </conditionalFormatting>
  <conditionalFormatting sqref="X34:AB34 X33:AA33 X17:Y32 AA17:AA32">
    <cfRule type="cellIs" dxfId="393" priority="10" operator="between">
      <formula>0.1</formula>
      <formula>1184</formula>
    </cfRule>
  </conditionalFormatting>
  <conditionalFormatting sqref="AK33:AK34 AM16:AM34">
    <cfRule type="cellIs" dxfId="392" priority="8" operator="equal">
      <formula>0</formula>
    </cfRule>
  </conditionalFormatting>
  <conditionalFormatting sqref="AK33:AK34 AM16:AM34">
    <cfRule type="cellIs" dxfId="391" priority="7" operator="greaterThan">
      <formula>1179</formula>
    </cfRule>
  </conditionalFormatting>
  <conditionalFormatting sqref="AK33:AK34 AM16:AM34">
    <cfRule type="cellIs" dxfId="390" priority="6" operator="greaterThan">
      <formula>99</formula>
    </cfRule>
  </conditionalFormatting>
  <conditionalFormatting sqref="AK33:AK34 AM16:AM34">
    <cfRule type="cellIs" dxfId="389" priority="5" operator="greaterThan">
      <formula>0.99</formula>
    </cfRule>
  </conditionalFormatting>
  <conditionalFormatting sqref="AK16:AK32">
    <cfRule type="cellIs" dxfId="388" priority="4" operator="equal">
      <formula>0</formula>
    </cfRule>
  </conditionalFormatting>
  <conditionalFormatting sqref="AK16:AK32">
    <cfRule type="cellIs" dxfId="387" priority="3" operator="greaterThan">
      <formula>1179</formula>
    </cfRule>
  </conditionalFormatting>
  <conditionalFormatting sqref="AK16:AK32">
    <cfRule type="cellIs" dxfId="386" priority="2" operator="greaterThan">
      <formula>99</formula>
    </cfRule>
  </conditionalFormatting>
  <conditionalFormatting sqref="AK16:AK32">
    <cfRule type="cellIs" dxfId="385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  <ignoredErrors>
    <ignoredError sqref="J14" formula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31"/>
  <sheetViews>
    <sheetView showGridLines="0" topLeftCell="A7" zoomScaleNormal="100" workbookViewId="0">
      <selection activeCell="B52" sqref="B52:B53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132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19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14" t="s">
        <v>10</v>
      </c>
      <c r="I7" s="215" t="s">
        <v>11</v>
      </c>
      <c r="J7" s="215" t="s">
        <v>12</v>
      </c>
      <c r="K7" s="215" t="s">
        <v>13</v>
      </c>
      <c r="L7" s="11"/>
      <c r="M7" s="11"/>
      <c r="N7" s="11"/>
      <c r="O7" s="214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15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15" t="s">
        <v>22</v>
      </c>
      <c r="AG7" s="215" t="s">
        <v>23</v>
      </c>
      <c r="AH7" s="215" t="s">
        <v>24</v>
      </c>
      <c r="AI7" s="215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15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42084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24946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15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16" t="s">
        <v>51</v>
      </c>
      <c r="V9" s="216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18" t="s">
        <v>55</v>
      </c>
      <c r="AG9" s="218" t="s">
        <v>56</v>
      </c>
      <c r="AH9" s="251" t="s">
        <v>57</v>
      </c>
      <c r="AI9" s="266" t="s">
        <v>58</v>
      </c>
      <c r="AJ9" s="216" t="s">
        <v>59</v>
      </c>
      <c r="AK9" s="216" t="s">
        <v>60</v>
      </c>
      <c r="AL9" s="216" t="s">
        <v>61</v>
      </c>
      <c r="AM9" s="216" t="s">
        <v>62</v>
      </c>
      <c r="AN9" s="216" t="s">
        <v>63</v>
      </c>
      <c r="AO9" s="216" t="s">
        <v>64</v>
      </c>
      <c r="AP9" s="216" t="s">
        <v>65</v>
      </c>
      <c r="AQ9" s="268" t="s">
        <v>66</v>
      </c>
      <c r="AR9" s="216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16" t="s">
        <v>72</v>
      </c>
      <c r="C10" s="216" t="s">
        <v>73</v>
      </c>
      <c r="D10" s="216" t="s">
        <v>74</v>
      </c>
      <c r="E10" s="216" t="s">
        <v>75</v>
      </c>
      <c r="F10" s="216" t="s">
        <v>74</v>
      </c>
      <c r="G10" s="216" t="s">
        <v>75</v>
      </c>
      <c r="H10" s="277"/>
      <c r="I10" s="216" t="s">
        <v>75</v>
      </c>
      <c r="J10" s="216" t="s">
        <v>75</v>
      </c>
      <c r="K10" s="216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20'!Q34</f>
        <v>29725801</v>
      </c>
      <c r="R10" s="259"/>
      <c r="S10" s="260"/>
      <c r="T10" s="261"/>
      <c r="U10" s="216" t="s">
        <v>75</v>
      </c>
      <c r="V10" s="216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20'!AG34</f>
        <v>35608282</v>
      </c>
      <c r="AH10" s="251"/>
      <c r="AI10" s="267"/>
      <c r="AJ10" s="216" t="s">
        <v>84</v>
      </c>
      <c r="AK10" s="216" t="s">
        <v>84</v>
      </c>
      <c r="AL10" s="216" t="s">
        <v>84</v>
      </c>
      <c r="AM10" s="216" t="s">
        <v>84</v>
      </c>
      <c r="AN10" s="216" t="s">
        <v>84</v>
      </c>
      <c r="AO10" s="216" t="s">
        <v>84</v>
      </c>
      <c r="AP10" s="145">
        <f>'MAR 20'!AP34</f>
        <v>7949118</v>
      </c>
      <c r="AQ10" s="269"/>
      <c r="AR10" s="217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11</v>
      </c>
      <c r="E11" s="40">
        <f>D11/1.42</f>
        <v>7.746478873239437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117</v>
      </c>
      <c r="P11" s="119">
        <v>92</v>
      </c>
      <c r="Q11" s="119">
        <v>29729709</v>
      </c>
      <c r="R11" s="45">
        <f>Q11-Q10</f>
        <v>3908</v>
      </c>
      <c r="S11" s="46">
        <f>R11*24/1000</f>
        <v>93.792000000000002</v>
      </c>
      <c r="T11" s="46">
        <f>R11/1000</f>
        <v>3.9079999999999999</v>
      </c>
      <c r="U11" s="120">
        <v>5</v>
      </c>
      <c r="V11" s="120">
        <f>U11</f>
        <v>5</v>
      </c>
      <c r="W11" s="121" t="s">
        <v>127</v>
      </c>
      <c r="X11" s="123">
        <v>0</v>
      </c>
      <c r="Y11" s="123">
        <v>0</v>
      </c>
      <c r="Z11" s="123">
        <v>1038</v>
      </c>
      <c r="AA11" s="123">
        <v>0</v>
      </c>
      <c r="AB11" s="123">
        <v>1067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35608888</v>
      </c>
      <c r="AH11" s="48">
        <f>IF(ISBLANK(AG11),"-",AG11-AG10)</f>
        <v>606</v>
      </c>
      <c r="AI11" s="49">
        <f>AH11/T11</f>
        <v>155.06653019447288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7950011</v>
      </c>
      <c r="AQ11" s="123">
        <f>AP11-AP10</f>
        <v>893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12</v>
      </c>
      <c r="E12" s="40">
        <f t="shared" ref="E12:E34" si="0">D12/1.42</f>
        <v>8.4507042253521139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118</v>
      </c>
      <c r="P12" s="119">
        <v>90</v>
      </c>
      <c r="Q12" s="119">
        <v>29733604</v>
      </c>
      <c r="R12" s="45">
        <f t="shared" ref="R12:R34" si="3">Q12-Q11</f>
        <v>3895</v>
      </c>
      <c r="S12" s="46">
        <f t="shared" ref="S12:S34" si="4">R12*24/1000</f>
        <v>93.48</v>
      </c>
      <c r="T12" s="46">
        <f t="shared" ref="T12:T34" si="5">R12/1000</f>
        <v>3.895</v>
      </c>
      <c r="U12" s="120">
        <v>5.8</v>
      </c>
      <c r="V12" s="120">
        <f t="shared" ref="V12:V34" si="6">U12</f>
        <v>5.8</v>
      </c>
      <c r="W12" s="121" t="s">
        <v>127</v>
      </c>
      <c r="X12" s="123">
        <v>0</v>
      </c>
      <c r="Y12" s="123">
        <v>0</v>
      </c>
      <c r="Z12" s="123">
        <v>1021</v>
      </c>
      <c r="AA12" s="123">
        <v>0</v>
      </c>
      <c r="AB12" s="123">
        <v>1067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35609487</v>
      </c>
      <c r="AH12" s="48">
        <f>IF(ISBLANK(AG12),"-",AG12-AG11)</f>
        <v>599</v>
      </c>
      <c r="AI12" s="49">
        <f t="shared" ref="AI12:AI34" si="7">AH12/T12</f>
        <v>153.78690629011552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7951356</v>
      </c>
      <c r="AQ12" s="123">
        <f>AP12-AP11</f>
        <v>1345</v>
      </c>
      <c r="AR12" s="52">
        <v>0.89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14</v>
      </c>
      <c r="E13" s="40">
        <f t="shared" si="0"/>
        <v>9.8591549295774659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120</v>
      </c>
      <c r="P13" s="119">
        <v>88</v>
      </c>
      <c r="Q13" s="119">
        <v>29737392</v>
      </c>
      <c r="R13" s="45">
        <f t="shared" si="3"/>
        <v>3788</v>
      </c>
      <c r="S13" s="46">
        <f t="shared" si="4"/>
        <v>90.912000000000006</v>
      </c>
      <c r="T13" s="46">
        <f t="shared" si="5"/>
        <v>3.7879999999999998</v>
      </c>
      <c r="U13" s="120">
        <v>6.8</v>
      </c>
      <c r="V13" s="120">
        <f t="shared" si="6"/>
        <v>6.8</v>
      </c>
      <c r="W13" s="121" t="s">
        <v>127</v>
      </c>
      <c r="X13" s="123">
        <v>0</v>
      </c>
      <c r="Y13" s="123">
        <v>0</v>
      </c>
      <c r="Z13" s="123">
        <v>1010</v>
      </c>
      <c r="AA13" s="123">
        <v>0</v>
      </c>
      <c r="AB13" s="123">
        <v>1067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35610076</v>
      </c>
      <c r="AH13" s="48">
        <f>IF(ISBLANK(AG13),"-",AG13-AG12)</f>
        <v>589</v>
      </c>
      <c r="AI13" s="49">
        <f t="shared" si="7"/>
        <v>155.49102428722281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7952788</v>
      </c>
      <c r="AQ13" s="123">
        <f>AP13-AP12</f>
        <v>1432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15</v>
      </c>
      <c r="E14" s="40">
        <f t="shared" si="0"/>
        <v>10.563380281690142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121</v>
      </c>
      <c r="P14" s="119">
        <v>92</v>
      </c>
      <c r="Q14" s="119">
        <v>29741855</v>
      </c>
      <c r="R14" s="45">
        <f t="shared" si="3"/>
        <v>4463</v>
      </c>
      <c r="S14" s="46">
        <f t="shared" si="4"/>
        <v>107.11199999999999</v>
      </c>
      <c r="T14" s="46">
        <f t="shared" si="5"/>
        <v>4.4630000000000001</v>
      </c>
      <c r="U14" s="120">
        <v>7.9</v>
      </c>
      <c r="V14" s="120">
        <f t="shared" si="6"/>
        <v>7.9</v>
      </c>
      <c r="W14" s="121" t="s">
        <v>127</v>
      </c>
      <c r="X14" s="123">
        <v>0</v>
      </c>
      <c r="Y14" s="123">
        <v>0</v>
      </c>
      <c r="Z14" s="123">
        <v>1012</v>
      </c>
      <c r="AA14" s="123">
        <v>0</v>
      </c>
      <c r="AB14" s="123">
        <v>1067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35610684</v>
      </c>
      <c r="AH14" s="48">
        <f t="shared" ref="AH14:AH34" si="8">IF(ISBLANK(AG14),"-",AG14-AG13)</f>
        <v>608</v>
      </c>
      <c r="AI14" s="49">
        <f t="shared" si="7"/>
        <v>136.23123459556351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7954135</v>
      </c>
      <c r="AQ14" s="123">
        <f>AP14-AP13</f>
        <v>1347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13</v>
      </c>
      <c r="E15" s="40">
        <f t="shared" si="0"/>
        <v>9.1549295774647899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120</v>
      </c>
      <c r="P15" s="119">
        <v>110</v>
      </c>
      <c r="Q15" s="119">
        <v>29745254</v>
      </c>
      <c r="R15" s="45">
        <f t="shared" si="3"/>
        <v>3399</v>
      </c>
      <c r="S15" s="46">
        <f t="shared" si="4"/>
        <v>81.575999999999993</v>
      </c>
      <c r="T15" s="46">
        <f t="shared" si="5"/>
        <v>3.399</v>
      </c>
      <c r="U15" s="120">
        <v>9.4</v>
      </c>
      <c r="V15" s="120">
        <f t="shared" si="6"/>
        <v>9.4</v>
      </c>
      <c r="W15" s="121" t="s">
        <v>127</v>
      </c>
      <c r="X15" s="123">
        <v>0</v>
      </c>
      <c r="Y15" s="123">
        <v>0</v>
      </c>
      <c r="Z15" s="123">
        <v>1025</v>
      </c>
      <c r="AA15" s="123">
        <v>0</v>
      </c>
      <c r="AB15" s="123">
        <v>1088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35611340</v>
      </c>
      <c r="AH15" s="48">
        <f t="shared" si="8"/>
        <v>656</v>
      </c>
      <c r="AI15" s="49">
        <f t="shared" si="7"/>
        <v>192.9979405707561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0.4</v>
      </c>
      <c r="AP15" s="123">
        <v>7954195</v>
      </c>
      <c r="AQ15" s="123">
        <f>AP15-AP14</f>
        <v>60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14</v>
      </c>
      <c r="E16" s="40">
        <f t="shared" si="0"/>
        <v>9.8591549295774659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133</v>
      </c>
      <c r="P16" s="119">
        <v>138</v>
      </c>
      <c r="Q16" s="119">
        <v>29748590</v>
      </c>
      <c r="R16" s="45">
        <f t="shared" si="3"/>
        <v>3336</v>
      </c>
      <c r="S16" s="46">
        <f t="shared" si="4"/>
        <v>80.063999999999993</v>
      </c>
      <c r="T16" s="46">
        <f t="shared" si="5"/>
        <v>3.3359999999999999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1060</v>
      </c>
      <c r="AA16" s="123">
        <v>0</v>
      </c>
      <c r="AB16" s="123">
        <v>1190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35611776</v>
      </c>
      <c r="AH16" s="48">
        <f t="shared" si="8"/>
        <v>436</v>
      </c>
      <c r="AI16" s="49">
        <f t="shared" si="7"/>
        <v>130.69544364508394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7954195</v>
      </c>
      <c r="AQ16" s="123">
        <f t="shared" ref="AQ16:AQ34" si="10">AP16-AP15</f>
        <v>0</v>
      </c>
      <c r="AR16" s="52">
        <v>1.23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9</v>
      </c>
      <c r="E17" s="40">
        <f t="shared" si="0"/>
        <v>6.3380281690140849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142</v>
      </c>
      <c r="P17" s="119">
        <v>148</v>
      </c>
      <c r="Q17" s="119">
        <v>29754633</v>
      </c>
      <c r="R17" s="45">
        <f t="shared" si="3"/>
        <v>6043</v>
      </c>
      <c r="S17" s="46">
        <f t="shared" si="4"/>
        <v>145.03200000000001</v>
      </c>
      <c r="T17" s="46">
        <f t="shared" si="5"/>
        <v>6.0430000000000001</v>
      </c>
      <c r="U17" s="120">
        <v>9.3000000000000007</v>
      </c>
      <c r="V17" s="120">
        <f t="shared" si="6"/>
        <v>9.3000000000000007</v>
      </c>
      <c r="W17" s="121" t="s">
        <v>135</v>
      </c>
      <c r="X17" s="123">
        <v>0</v>
      </c>
      <c r="Y17" s="123">
        <v>1009</v>
      </c>
      <c r="Z17" s="123">
        <v>1196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35613004</v>
      </c>
      <c r="AH17" s="48">
        <f t="shared" si="8"/>
        <v>1228</v>
      </c>
      <c r="AI17" s="49">
        <f t="shared" si="7"/>
        <v>203.21032599702133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7954195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9</v>
      </c>
      <c r="E18" s="40">
        <f t="shared" si="0"/>
        <v>6.3380281690140849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147</v>
      </c>
      <c r="Q18" s="119">
        <v>29761051</v>
      </c>
      <c r="R18" s="45">
        <f t="shared" si="3"/>
        <v>6418</v>
      </c>
      <c r="S18" s="46">
        <f t="shared" si="4"/>
        <v>154.03200000000001</v>
      </c>
      <c r="T18" s="46">
        <f t="shared" si="5"/>
        <v>6.4180000000000001</v>
      </c>
      <c r="U18" s="120">
        <v>8.9</v>
      </c>
      <c r="V18" s="120">
        <f t="shared" si="6"/>
        <v>8.9</v>
      </c>
      <c r="W18" s="121" t="s">
        <v>135</v>
      </c>
      <c r="X18" s="123">
        <v>0</v>
      </c>
      <c r="Y18" s="123">
        <v>1062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35614404</v>
      </c>
      <c r="AH18" s="48">
        <f t="shared" si="8"/>
        <v>1400</v>
      </c>
      <c r="AI18" s="49">
        <f t="shared" si="7"/>
        <v>218.13649111872857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7954195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133</v>
      </c>
      <c r="P19" s="119">
        <v>131</v>
      </c>
      <c r="Q19" s="119">
        <v>29767032</v>
      </c>
      <c r="R19" s="45">
        <f t="shared" si="3"/>
        <v>5981</v>
      </c>
      <c r="S19" s="46">
        <f t="shared" si="4"/>
        <v>143.54400000000001</v>
      </c>
      <c r="T19" s="46">
        <f t="shared" si="5"/>
        <v>5.9809999999999999</v>
      </c>
      <c r="U19" s="120">
        <v>8.1</v>
      </c>
      <c r="V19" s="120">
        <f t="shared" si="6"/>
        <v>8.1</v>
      </c>
      <c r="W19" s="121" t="s">
        <v>135</v>
      </c>
      <c r="X19" s="123">
        <v>0</v>
      </c>
      <c r="Y19" s="123">
        <v>1142</v>
      </c>
      <c r="Z19" s="123">
        <v>1195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35615756</v>
      </c>
      <c r="AH19" s="48">
        <f t="shared" si="8"/>
        <v>1352</v>
      </c>
      <c r="AI19" s="49">
        <f t="shared" si="7"/>
        <v>226.04915565958871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7954195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7</v>
      </c>
      <c r="E20" s="40">
        <f t="shared" si="0"/>
        <v>4.9295774647887329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131</v>
      </c>
      <c r="P20" s="119">
        <v>150</v>
      </c>
      <c r="Q20" s="119">
        <v>29773545</v>
      </c>
      <c r="R20" s="45">
        <f t="shared" si="3"/>
        <v>6513</v>
      </c>
      <c r="S20" s="46">
        <f t="shared" si="4"/>
        <v>156.31200000000001</v>
      </c>
      <c r="T20" s="46">
        <f t="shared" si="5"/>
        <v>6.5129999999999999</v>
      </c>
      <c r="U20" s="120">
        <v>7.1</v>
      </c>
      <c r="V20" s="120">
        <f t="shared" si="6"/>
        <v>7.1</v>
      </c>
      <c r="W20" s="121" t="s">
        <v>135</v>
      </c>
      <c r="X20" s="123">
        <v>0</v>
      </c>
      <c r="Y20" s="123">
        <v>1191</v>
      </c>
      <c r="Z20" s="123">
        <v>1196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35617244</v>
      </c>
      <c r="AH20" s="48">
        <f>IF(ISBLANK(AG20),"-",AG20-AG19)</f>
        <v>1488</v>
      </c>
      <c r="AI20" s="49">
        <f t="shared" si="7"/>
        <v>228.46614463380931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7954195</v>
      </c>
      <c r="AQ20" s="123">
        <f t="shared" si="10"/>
        <v>0</v>
      </c>
      <c r="AR20" s="52">
        <v>1.25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135</v>
      </c>
      <c r="P21" s="119">
        <v>155</v>
      </c>
      <c r="Q21" s="119">
        <v>29779726</v>
      </c>
      <c r="R21" s="45">
        <f>Q21-Q20</f>
        <v>6181</v>
      </c>
      <c r="S21" s="46">
        <f t="shared" si="4"/>
        <v>148.34399999999999</v>
      </c>
      <c r="T21" s="46">
        <f t="shared" si="5"/>
        <v>6.181</v>
      </c>
      <c r="U21" s="120">
        <v>6.2</v>
      </c>
      <c r="V21" s="120">
        <f t="shared" si="6"/>
        <v>6.2</v>
      </c>
      <c r="W21" s="121" t="s">
        <v>135</v>
      </c>
      <c r="X21" s="123">
        <v>0</v>
      </c>
      <c r="Y21" s="123">
        <v>1137</v>
      </c>
      <c r="Z21" s="123">
        <v>1196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35618644</v>
      </c>
      <c r="AH21" s="48">
        <f t="shared" si="8"/>
        <v>1400</v>
      </c>
      <c r="AI21" s="49">
        <f t="shared" si="7"/>
        <v>226.50056625141562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7954195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19</v>
      </c>
      <c r="E22" s="40">
        <f t="shared" si="0"/>
        <v>13.380281690140846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53</v>
      </c>
      <c r="P22" s="119">
        <v>72</v>
      </c>
      <c r="Q22" s="119">
        <v>29783725</v>
      </c>
      <c r="R22" s="45">
        <f t="shared" si="3"/>
        <v>3999</v>
      </c>
      <c r="S22" s="46">
        <f t="shared" si="4"/>
        <v>95.975999999999999</v>
      </c>
      <c r="T22" s="46">
        <f t="shared" si="5"/>
        <v>3.9990000000000001</v>
      </c>
      <c r="U22" s="120">
        <v>5.7</v>
      </c>
      <c r="V22" s="120">
        <f t="shared" si="6"/>
        <v>5.7</v>
      </c>
      <c r="W22" s="121" t="s">
        <v>135</v>
      </c>
      <c r="X22" s="123">
        <v>0</v>
      </c>
      <c r="Y22" s="123">
        <v>1105</v>
      </c>
      <c r="Z22" s="123">
        <v>1194</v>
      </c>
      <c r="AA22" s="123">
        <v>1185</v>
      </c>
      <c r="AB22" s="123">
        <v>1192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35619496</v>
      </c>
      <c r="AH22" s="48">
        <f t="shared" si="8"/>
        <v>852</v>
      </c>
      <c r="AI22" s="49">
        <f t="shared" si="7"/>
        <v>213.05326331582896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7954195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5</v>
      </c>
      <c r="E23" s="40">
        <f t="shared" si="0"/>
        <v>3.5211267605633805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132</v>
      </c>
      <c r="P23" s="119">
        <v>139</v>
      </c>
      <c r="Q23" s="119">
        <v>29788431</v>
      </c>
      <c r="R23" s="45">
        <f t="shared" si="3"/>
        <v>4706</v>
      </c>
      <c r="S23" s="46">
        <f t="shared" si="4"/>
        <v>112.944</v>
      </c>
      <c r="T23" s="46">
        <f t="shared" si="5"/>
        <v>4.7060000000000004</v>
      </c>
      <c r="U23" s="120">
        <v>4.9000000000000004</v>
      </c>
      <c r="V23" s="120">
        <f t="shared" si="6"/>
        <v>4.9000000000000004</v>
      </c>
      <c r="W23" s="121" t="s">
        <v>135</v>
      </c>
      <c r="X23" s="123">
        <v>0</v>
      </c>
      <c r="Y23" s="123">
        <v>1059</v>
      </c>
      <c r="Z23" s="123">
        <v>1195</v>
      </c>
      <c r="AA23" s="123">
        <v>1185</v>
      </c>
      <c r="AB23" s="123">
        <v>1199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35620532</v>
      </c>
      <c r="AH23" s="48">
        <f t="shared" si="8"/>
        <v>1036</v>
      </c>
      <c r="AI23" s="49">
        <f t="shared" si="7"/>
        <v>220.14449638759029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7954195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135</v>
      </c>
      <c r="P24" s="119">
        <v>135</v>
      </c>
      <c r="Q24" s="119">
        <v>29794333</v>
      </c>
      <c r="R24" s="45">
        <f t="shared" si="3"/>
        <v>5902</v>
      </c>
      <c r="S24" s="46">
        <f t="shared" si="4"/>
        <v>141.648</v>
      </c>
      <c r="T24" s="46">
        <f t="shared" si="5"/>
        <v>5.9020000000000001</v>
      </c>
      <c r="U24" s="120">
        <v>4.7</v>
      </c>
      <c r="V24" s="120">
        <f t="shared" si="6"/>
        <v>4.7</v>
      </c>
      <c r="W24" s="121" t="s">
        <v>135</v>
      </c>
      <c r="X24" s="123">
        <v>0</v>
      </c>
      <c r="Y24" s="123">
        <v>1010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35621892</v>
      </c>
      <c r="AH24" s="48">
        <f t="shared" si="8"/>
        <v>1360</v>
      </c>
      <c r="AI24" s="49">
        <f t="shared" si="7"/>
        <v>230.4303625889529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7954195</v>
      </c>
      <c r="AQ24" s="123">
        <f t="shared" si="10"/>
        <v>0</v>
      </c>
      <c r="AR24" s="52">
        <v>1.0900000000000001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5</v>
      </c>
      <c r="E25" s="40">
        <f t="shared" si="0"/>
        <v>3.5211267605633805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133</v>
      </c>
      <c r="P25" s="119">
        <v>138</v>
      </c>
      <c r="Q25" s="119">
        <v>29799861</v>
      </c>
      <c r="R25" s="45">
        <f t="shared" si="3"/>
        <v>5528</v>
      </c>
      <c r="S25" s="46">
        <f t="shared" si="4"/>
        <v>132.672</v>
      </c>
      <c r="T25" s="46">
        <f t="shared" si="5"/>
        <v>5.5279999999999996</v>
      </c>
      <c r="U25" s="120">
        <v>4.4000000000000004</v>
      </c>
      <c r="V25" s="120">
        <f t="shared" si="6"/>
        <v>4.4000000000000004</v>
      </c>
      <c r="W25" s="121" t="s">
        <v>135</v>
      </c>
      <c r="X25" s="123">
        <v>0</v>
      </c>
      <c r="Y25" s="123">
        <v>1032</v>
      </c>
      <c r="Z25" s="123">
        <v>1195</v>
      </c>
      <c r="AA25" s="123">
        <v>1185</v>
      </c>
      <c r="AB25" s="123">
        <v>1198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35623196</v>
      </c>
      <c r="AH25" s="48">
        <f t="shared" si="8"/>
        <v>1304</v>
      </c>
      <c r="AI25" s="49">
        <f t="shared" si="7"/>
        <v>235.89001447178003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7954195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5</v>
      </c>
      <c r="E26" s="40">
        <f t="shared" si="0"/>
        <v>3.5211267605633805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131</v>
      </c>
      <c r="P26" s="119">
        <v>134</v>
      </c>
      <c r="Q26" s="119">
        <v>29805422</v>
      </c>
      <c r="R26" s="45">
        <f t="shared" si="3"/>
        <v>5561</v>
      </c>
      <c r="S26" s="46">
        <f t="shared" si="4"/>
        <v>133.464</v>
      </c>
      <c r="T26" s="46">
        <f t="shared" si="5"/>
        <v>5.5609999999999999</v>
      </c>
      <c r="U26" s="120">
        <v>4.2</v>
      </c>
      <c r="V26" s="120">
        <f t="shared" si="6"/>
        <v>4.2</v>
      </c>
      <c r="W26" s="121" t="s">
        <v>135</v>
      </c>
      <c r="X26" s="123">
        <v>0</v>
      </c>
      <c r="Y26" s="123">
        <v>1014</v>
      </c>
      <c r="Z26" s="123">
        <v>1195</v>
      </c>
      <c r="AA26" s="123">
        <v>1185</v>
      </c>
      <c r="AB26" s="123">
        <v>1198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35624506</v>
      </c>
      <c r="AH26" s="48">
        <f t="shared" si="8"/>
        <v>1310</v>
      </c>
      <c r="AI26" s="49">
        <f t="shared" si="7"/>
        <v>235.56914224060421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7954195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4</v>
      </c>
      <c r="E27" s="40">
        <f t="shared" si="0"/>
        <v>2.8169014084507045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128</v>
      </c>
      <c r="P27" s="119">
        <v>137</v>
      </c>
      <c r="Q27" s="119">
        <v>29811011</v>
      </c>
      <c r="R27" s="45">
        <f t="shared" si="3"/>
        <v>5589</v>
      </c>
      <c r="S27" s="46">
        <f t="shared" si="4"/>
        <v>134.136</v>
      </c>
      <c r="T27" s="46">
        <f t="shared" si="5"/>
        <v>5.5890000000000004</v>
      </c>
      <c r="U27" s="120">
        <v>3.7</v>
      </c>
      <c r="V27" s="120">
        <f t="shared" si="6"/>
        <v>3.7</v>
      </c>
      <c r="W27" s="121" t="s">
        <v>135</v>
      </c>
      <c r="X27" s="123">
        <v>0</v>
      </c>
      <c r="Y27" s="123">
        <v>1053</v>
      </c>
      <c r="Z27" s="123">
        <v>1195</v>
      </c>
      <c r="AA27" s="123">
        <v>1185</v>
      </c>
      <c r="AB27" s="123">
        <v>1198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35625824</v>
      </c>
      <c r="AH27" s="48">
        <f t="shared" si="8"/>
        <v>1318</v>
      </c>
      <c r="AI27" s="49">
        <f t="shared" si="7"/>
        <v>235.82036142422615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7954195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131</v>
      </c>
      <c r="P28" s="119">
        <v>133</v>
      </c>
      <c r="Q28" s="119">
        <v>29816782</v>
      </c>
      <c r="R28" s="45">
        <f t="shared" si="3"/>
        <v>5771</v>
      </c>
      <c r="S28" s="46">
        <f t="shared" si="4"/>
        <v>138.50399999999999</v>
      </c>
      <c r="T28" s="46">
        <f t="shared" si="5"/>
        <v>5.7709999999999999</v>
      </c>
      <c r="U28" s="120">
        <v>3.4</v>
      </c>
      <c r="V28" s="120">
        <f t="shared" si="6"/>
        <v>3.4</v>
      </c>
      <c r="W28" s="121" t="s">
        <v>135</v>
      </c>
      <c r="X28" s="123">
        <v>0</v>
      </c>
      <c r="Y28" s="123">
        <v>1029</v>
      </c>
      <c r="Z28" s="123">
        <v>1195</v>
      </c>
      <c r="AA28" s="123">
        <v>1185</v>
      </c>
      <c r="AB28" s="123">
        <v>1198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35627156</v>
      </c>
      <c r="AH28" s="48">
        <f t="shared" si="8"/>
        <v>1332</v>
      </c>
      <c r="AI28" s="49">
        <f t="shared" si="7"/>
        <v>230.80921850632473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7954195</v>
      </c>
      <c r="AQ28" s="123">
        <f t="shared" si="10"/>
        <v>0</v>
      </c>
      <c r="AR28" s="52">
        <v>1.04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134</v>
      </c>
      <c r="P29" s="119">
        <v>137</v>
      </c>
      <c r="Q29" s="119">
        <v>29822504</v>
      </c>
      <c r="R29" s="45">
        <f t="shared" si="3"/>
        <v>5722</v>
      </c>
      <c r="S29" s="46">
        <f t="shared" si="4"/>
        <v>137.328</v>
      </c>
      <c r="T29" s="46">
        <f t="shared" si="5"/>
        <v>5.7220000000000004</v>
      </c>
      <c r="U29" s="120">
        <v>3.1</v>
      </c>
      <c r="V29" s="120">
        <f t="shared" si="6"/>
        <v>3.1</v>
      </c>
      <c r="W29" s="121" t="s">
        <v>135</v>
      </c>
      <c r="X29" s="123">
        <v>0</v>
      </c>
      <c r="Y29" s="123">
        <v>1022</v>
      </c>
      <c r="Z29" s="123">
        <v>1195</v>
      </c>
      <c r="AA29" s="123">
        <v>1185</v>
      </c>
      <c r="AB29" s="123">
        <v>1198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35628478</v>
      </c>
      <c r="AH29" s="48">
        <f t="shared" si="8"/>
        <v>1322</v>
      </c>
      <c r="AI29" s="49">
        <f t="shared" si="7"/>
        <v>231.03809856693462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7954195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3</v>
      </c>
      <c r="E30" s="40">
        <f t="shared" si="0"/>
        <v>2.1126760563380285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130</v>
      </c>
      <c r="P30" s="119">
        <v>134</v>
      </c>
      <c r="Q30" s="119">
        <v>29828052</v>
      </c>
      <c r="R30" s="45">
        <f t="shared" si="3"/>
        <v>5548</v>
      </c>
      <c r="S30" s="46">
        <f t="shared" si="4"/>
        <v>133.15199999999999</v>
      </c>
      <c r="T30" s="46">
        <f t="shared" si="5"/>
        <v>5.548</v>
      </c>
      <c r="U30" s="120">
        <v>2.8</v>
      </c>
      <c r="V30" s="120">
        <f t="shared" si="6"/>
        <v>2.8</v>
      </c>
      <c r="W30" s="121" t="s">
        <v>135</v>
      </c>
      <c r="X30" s="123">
        <v>0</v>
      </c>
      <c r="Y30" s="123">
        <v>1011</v>
      </c>
      <c r="Z30" s="123">
        <v>1165</v>
      </c>
      <c r="AA30" s="123">
        <v>1185</v>
      </c>
      <c r="AB30" s="123">
        <v>1169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35629734</v>
      </c>
      <c r="AH30" s="48">
        <f t="shared" si="8"/>
        <v>1256</v>
      </c>
      <c r="AI30" s="49">
        <f t="shared" si="7"/>
        <v>226.38788752703678</v>
      </c>
      <c r="AJ30" s="102">
        <v>0</v>
      </c>
      <c r="AK30" s="102">
        <v>1</v>
      </c>
      <c r="AL30" s="102">
        <v>1</v>
      </c>
      <c r="AM30" s="102">
        <v>1</v>
      </c>
      <c r="AN30" s="102">
        <v>1</v>
      </c>
      <c r="AO30" s="102">
        <v>0</v>
      </c>
      <c r="AP30" s="123">
        <v>7954195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9</v>
      </c>
      <c r="E31" s="40">
        <f t="shared" si="0"/>
        <v>6.3380281690140849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112</v>
      </c>
      <c r="P31" s="119">
        <v>127</v>
      </c>
      <c r="Q31" s="119">
        <v>29833411</v>
      </c>
      <c r="R31" s="45">
        <f t="shared" si="3"/>
        <v>5359</v>
      </c>
      <c r="S31" s="46">
        <f t="shared" si="4"/>
        <v>128.61600000000001</v>
      </c>
      <c r="T31" s="46">
        <f t="shared" si="5"/>
        <v>5.359</v>
      </c>
      <c r="U31" s="120">
        <v>2.1</v>
      </c>
      <c r="V31" s="120">
        <f t="shared" si="6"/>
        <v>2.1</v>
      </c>
      <c r="W31" s="121" t="s">
        <v>136</v>
      </c>
      <c r="X31" s="123">
        <v>0</v>
      </c>
      <c r="Y31" s="123">
        <v>1148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35630810</v>
      </c>
      <c r="AH31" s="48">
        <f t="shared" si="8"/>
        <v>1076</v>
      </c>
      <c r="AI31" s="49">
        <f t="shared" si="7"/>
        <v>200.78372830752005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7954195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11</v>
      </c>
      <c r="E32" s="40">
        <f t="shared" si="0"/>
        <v>7.746478873239437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116</v>
      </c>
      <c r="P32" s="119">
        <v>117</v>
      </c>
      <c r="Q32" s="119">
        <v>29838519</v>
      </c>
      <c r="R32" s="45">
        <f t="shared" si="3"/>
        <v>5108</v>
      </c>
      <c r="S32" s="46">
        <f t="shared" si="4"/>
        <v>122.592</v>
      </c>
      <c r="T32" s="46">
        <f t="shared" si="5"/>
        <v>5.1079999999999997</v>
      </c>
      <c r="U32" s="120">
        <v>1.8</v>
      </c>
      <c r="V32" s="120">
        <f t="shared" si="6"/>
        <v>1.8</v>
      </c>
      <c r="W32" s="121" t="s">
        <v>136</v>
      </c>
      <c r="X32" s="123">
        <v>0</v>
      </c>
      <c r="Y32" s="123">
        <v>1004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35631804</v>
      </c>
      <c r="AH32" s="48">
        <f t="shared" si="8"/>
        <v>994</v>
      </c>
      <c r="AI32" s="49">
        <f t="shared" si="7"/>
        <v>194.59671104150354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7954195</v>
      </c>
      <c r="AQ32" s="123">
        <f t="shared" si="10"/>
        <v>0</v>
      </c>
      <c r="AR32" s="52">
        <v>0.99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6</v>
      </c>
      <c r="E33" s="40">
        <f t="shared" si="0"/>
        <v>4.2253521126760569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123</v>
      </c>
      <c r="P33" s="119">
        <v>91</v>
      </c>
      <c r="Q33" s="119">
        <v>29842631</v>
      </c>
      <c r="R33" s="45">
        <f t="shared" si="3"/>
        <v>4112</v>
      </c>
      <c r="S33" s="46">
        <f t="shared" si="4"/>
        <v>98.688000000000002</v>
      </c>
      <c r="T33" s="46">
        <f t="shared" si="5"/>
        <v>4.1120000000000001</v>
      </c>
      <c r="U33" s="120">
        <v>2.7</v>
      </c>
      <c r="V33" s="120">
        <f t="shared" si="6"/>
        <v>2.7</v>
      </c>
      <c r="W33" s="121" t="s">
        <v>127</v>
      </c>
      <c r="X33" s="123">
        <v>0</v>
      </c>
      <c r="Y33" s="123">
        <v>0</v>
      </c>
      <c r="Z33" s="123">
        <v>1087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35632560</v>
      </c>
      <c r="AH33" s="48">
        <f t="shared" si="8"/>
        <v>756</v>
      </c>
      <c r="AI33" s="49">
        <f t="shared" si="7"/>
        <v>183.85214007782102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0.4</v>
      </c>
      <c r="AP33" s="123">
        <v>7955147</v>
      </c>
      <c r="AQ33" s="123">
        <f t="shared" si="10"/>
        <v>952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9</v>
      </c>
      <c r="E34" s="40">
        <f t="shared" si="0"/>
        <v>6.3380281690140849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122</v>
      </c>
      <c r="P34" s="119">
        <v>89</v>
      </c>
      <c r="Q34" s="119">
        <v>29846401</v>
      </c>
      <c r="R34" s="45">
        <f t="shared" si="3"/>
        <v>3770</v>
      </c>
      <c r="S34" s="46">
        <f t="shared" si="4"/>
        <v>90.48</v>
      </c>
      <c r="T34" s="46">
        <f t="shared" si="5"/>
        <v>3.77</v>
      </c>
      <c r="U34" s="120">
        <v>4</v>
      </c>
      <c r="V34" s="120">
        <f t="shared" si="6"/>
        <v>4</v>
      </c>
      <c r="W34" s="121" t="s">
        <v>127</v>
      </c>
      <c r="X34" s="123">
        <v>0</v>
      </c>
      <c r="Y34" s="123">
        <v>0</v>
      </c>
      <c r="Z34" s="123">
        <v>1069</v>
      </c>
      <c r="AA34" s="123">
        <v>0</v>
      </c>
      <c r="AB34" s="123">
        <v>1059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35633228</v>
      </c>
      <c r="AH34" s="48">
        <f t="shared" si="8"/>
        <v>668</v>
      </c>
      <c r="AI34" s="49">
        <f t="shared" si="7"/>
        <v>177.18832891246683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0.4</v>
      </c>
      <c r="AP34" s="123">
        <v>7956378</v>
      </c>
      <c r="AQ34" s="123">
        <f t="shared" si="10"/>
        <v>1231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121.83333333333333</v>
      </c>
      <c r="Q35" s="63">
        <f>Q34-Q10</f>
        <v>120600</v>
      </c>
      <c r="R35" s="64">
        <f>SUM(R11:R34)</f>
        <v>120600</v>
      </c>
      <c r="S35" s="124">
        <f>AVERAGE(S11:S34)</f>
        <v>120.60000000000001</v>
      </c>
      <c r="T35" s="124">
        <f>SUM(T11:T34)</f>
        <v>120.6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24946</v>
      </c>
      <c r="AH35" s="66">
        <f>SUM(AH11:AH34)</f>
        <v>24946</v>
      </c>
      <c r="AI35" s="67">
        <f>$AH$35/$T35</f>
        <v>206.84908789386401</v>
      </c>
      <c r="AJ35" s="93"/>
      <c r="AK35" s="94"/>
      <c r="AL35" s="94"/>
      <c r="AM35" s="94"/>
      <c r="AN35" s="95"/>
      <c r="AO35" s="68"/>
      <c r="AP35" s="69">
        <f>AP34-AP10</f>
        <v>7260</v>
      </c>
      <c r="AQ35" s="70">
        <f>SUM(AQ11:AQ34)</f>
        <v>7260</v>
      </c>
      <c r="AR35" s="71">
        <f>AVERAGE(AR11:AR34)</f>
        <v>1.0816666666666668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168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1" t="s">
        <v>303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85" t="s">
        <v>302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124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1" t="s">
        <v>306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116" t="s">
        <v>125</v>
      </c>
      <c r="C45" s="110"/>
      <c r="D45" s="110"/>
      <c r="E45" s="110"/>
      <c r="F45" s="110"/>
      <c r="G45" s="110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83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85" t="s">
        <v>138</v>
      </c>
      <c r="C46" s="110"/>
      <c r="D46" s="110"/>
      <c r="E46" s="110"/>
      <c r="F46" s="110"/>
      <c r="G46" s="110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83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85" t="s">
        <v>250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81" t="s">
        <v>304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83"/>
      <c r="U48" s="83"/>
      <c r="V48" s="83"/>
      <c r="W48" s="106"/>
      <c r="X48" s="106"/>
      <c r="Y48" s="106"/>
      <c r="Z48" s="106"/>
      <c r="AA48" s="106"/>
      <c r="AB48" s="106"/>
      <c r="AC48" s="106"/>
      <c r="AD48" s="106"/>
      <c r="AE48" s="106"/>
      <c r="AM48" s="19"/>
      <c r="AN48" s="103"/>
      <c r="AO48" s="103"/>
      <c r="AP48" s="103"/>
      <c r="AQ48" s="103"/>
      <c r="AR48" s="106"/>
      <c r="AV48" s="137"/>
      <c r="AW48" s="137"/>
      <c r="AY48" s="101"/>
    </row>
    <row r="49" spans="2:51" x14ac:dyDescent="0.25">
      <c r="B49" s="109" t="s">
        <v>305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83"/>
      <c r="U49" s="83"/>
      <c r="V49" s="83"/>
      <c r="W49" s="106"/>
      <c r="X49" s="106"/>
      <c r="Y49" s="106"/>
      <c r="Z49" s="106"/>
      <c r="AA49" s="106"/>
      <c r="AB49" s="106"/>
      <c r="AC49" s="106"/>
      <c r="AD49" s="106"/>
      <c r="AE49" s="106"/>
      <c r="AM49" s="19"/>
      <c r="AN49" s="103"/>
      <c r="AO49" s="103"/>
      <c r="AP49" s="103"/>
      <c r="AQ49" s="103"/>
      <c r="AR49" s="106"/>
      <c r="AV49" s="137"/>
      <c r="AW49" s="137"/>
      <c r="AY49" s="101"/>
    </row>
    <row r="50" spans="2:51" x14ac:dyDescent="0.25">
      <c r="B50" s="109" t="s">
        <v>307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83"/>
      <c r="U50" s="83"/>
      <c r="V50" s="83"/>
      <c r="W50" s="106"/>
      <c r="X50" s="106"/>
      <c r="Y50" s="106"/>
      <c r="Z50" s="106"/>
      <c r="AA50" s="106"/>
      <c r="AB50" s="106"/>
      <c r="AC50" s="106"/>
      <c r="AD50" s="106"/>
      <c r="AE50" s="106"/>
      <c r="AM50" s="19"/>
      <c r="AN50" s="103"/>
      <c r="AO50" s="103"/>
      <c r="AP50" s="103"/>
      <c r="AQ50" s="103"/>
      <c r="AR50" s="106"/>
      <c r="AV50" s="137"/>
      <c r="AW50" s="137"/>
      <c r="AY50" s="101"/>
    </row>
    <row r="51" spans="2:51" x14ac:dyDescent="0.25">
      <c r="B51" s="81" t="s">
        <v>308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309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128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225</v>
      </c>
      <c r="C54" s="110"/>
      <c r="D54" s="110"/>
      <c r="E54" s="115"/>
      <c r="F54" s="115"/>
      <c r="G54" s="115"/>
      <c r="H54" s="110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310</v>
      </c>
      <c r="C55" s="110"/>
      <c r="D55" s="110"/>
      <c r="E55" s="115"/>
      <c r="F55" s="115"/>
      <c r="G55" s="115"/>
      <c r="H55" s="110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150</v>
      </c>
      <c r="C56" s="112"/>
      <c r="D56" s="110"/>
      <c r="E56" s="88"/>
      <c r="F56" s="110"/>
      <c r="G56" s="110"/>
      <c r="H56" s="110"/>
      <c r="I56" s="110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151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12" t="s">
        <v>215</v>
      </c>
      <c r="C58" s="110"/>
      <c r="D58" s="110"/>
      <c r="E58" s="110"/>
      <c r="F58" s="110"/>
      <c r="G58" s="110"/>
      <c r="H58" s="110"/>
      <c r="I58" s="125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109" t="s">
        <v>156</v>
      </c>
      <c r="C59" s="110"/>
      <c r="D59" s="110"/>
      <c r="E59" s="110"/>
      <c r="F59" s="110"/>
      <c r="G59" s="110"/>
      <c r="H59" s="110"/>
      <c r="I59" s="125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116" t="s">
        <v>153</v>
      </c>
      <c r="C60" s="110"/>
      <c r="D60" s="110"/>
      <c r="E60" s="110"/>
      <c r="F60" s="110"/>
      <c r="G60" s="110"/>
      <c r="H60" s="110"/>
      <c r="I60" s="125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5" t="s">
        <v>154</v>
      </c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 t="s">
        <v>233</v>
      </c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 t="s">
        <v>155</v>
      </c>
      <c r="C63" s="110"/>
      <c r="D63" s="110"/>
      <c r="E63" s="115"/>
      <c r="F63" s="115"/>
      <c r="G63" s="115"/>
      <c r="H63" s="11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0"/>
      <c r="D64" s="110"/>
      <c r="E64" s="115"/>
      <c r="F64" s="115"/>
      <c r="G64" s="115"/>
      <c r="H64" s="110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9"/>
      <c r="C65" s="110"/>
      <c r="D65" s="110"/>
      <c r="E65" s="115"/>
      <c r="F65" s="115"/>
      <c r="G65" s="115"/>
      <c r="H65" s="110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4"/>
      <c r="U65" s="114"/>
      <c r="V65" s="114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222"/>
      <c r="C66" s="116"/>
      <c r="D66" s="110"/>
      <c r="E66" s="88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114"/>
      <c r="V66" s="114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9"/>
      <c r="C67" s="116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6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2"/>
      <c r="D69" s="110"/>
      <c r="E69" s="88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2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9"/>
      <c r="C71" s="112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4"/>
      <c r="U71" s="78"/>
      <c r="V71" s="78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12"/>
      <c r="D72" s="110"/>
      <c r="E72" s="88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4"/>
      <c r="U72" s="78"/>
      <c r="V72" s="78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12"/>
      <c r="D73" s="110"/>
      <c r="E73" s="110"/>
      <c r="F73" s="110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9"/>
      <c r="C74" s="109"/>
      <c r="D74" s="110"/>
      <c r="E74" s="110"/>
      <c r="F74" s="110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8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09"/>
      <c r="D75" s="88"/>
      <c r="E75" s="110"/>
      <c r="F75" s="110"/>
      <c r="G75" s="110"/>
      <c r="H75" s="110"/>
      <c r="I75" s="88"/>
      <c r="J75" s="111"/>
      <c r="K75" s="111"/>
      <c r="L75" s="111"/>
      <c r="M75" s="111"/>
      <c r="N75" s="111"/>
      <c r="O75" s="111"/>
      <c r="P75" s="111"/>
      <c r="Q75" s="111"/>
      <c r="R75" s="111"/>
      <c r="S75" s="86"/>
      <c r="T75" s="86"/>
      <c r="U75" s="86"/>
      <c r="V75" s="86"/>
      <c r="W75" s="86"/>
      <c r="X75" s="86"/>
      <c r="Y75" s="86"/>
      <c r="Z75" s="79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105"/>
      <c r="AW75" s="101"/>
      <c r="AX75" s="101"/>
      <c r="AY75" s="101"/>
    </row>
    <row r="76" spans="2:51" x14ac:dyDescent="0.25">
      <c r="B76" s="89"/>
      <c r="C76" s="116"/>
      <c r="D76" s="88"/>
      <c r="E76" s="110"/>
      <c r="F76" s="110"/>
      <c r="G76" s="110"/>
      <c r="H76" s="110"/>
      <c r="I76" s="88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79"/>
      <c r="X76" s="79"/>
      <c r="Y76" s="79"/>
      <c r="Z76" s="106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105"/>
      <c r="AW76" s="101"/>
      <c r="AX76" s="101"/>
      <c r="AY76" s="101"/>
    </row>
    <row r="77" spans="2:51" x14ac:dyDescent="0.25">
      <c r="B77" s="89"/>
      <c r="C77" s="116"/>
      <c r="D77" s="110"/>
      <c r="E77" s="88"/>
      <c r="F77" s="110"/>
      <c r="G77" s="110"/>
      <c r="H77" s="110"/>
      <c r="I77" s="110"/>
      <c r="J77" s="86"/>
      <c r="K77" s="86"/>
      <c r="L77" s="86"/>
      <c r="M77" s="86"/>
      <c r="N77" s="86"/>
      <c r="O77" s="86"/>
      <c r="P77" s="86"/>
      <c r="Q77" s="86"/>
      <c r="R77" s="86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2"/>
      <c r="D78" s="110"/>
      <c r="E78" s="88"/>
      <c r="F78" s="88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2"/>
      <c r="D79" s="110"/>
      <c r="E79" s="110"/>
      <c r="F79" s="88"/>
      <c r="G79" s="88"/>
      <c r="H79" s="88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126"/>
      <c r="C80" s="86"/>
      <c r="D80" s="110"/>
      <c r="E80" s="110"/>
      <c r="F80" s="110"/>
      <c r="G80" s="88"/>
      <c r="H80" s="88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126"/>
      <c r="C81" s="116"/>
      <c r="D81" s="86"/>
      <c r="E81" s="110"/>
      <c r="F81" s="110"/>
      <c r="G81" s="110"/>
      <c r="H81" s="110"/>
      <c r="I81" s="86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129"/>
      <c r="C82" s="132"/>
      <c r="D82" s="79"/>
      <c r="E82" s="127"/>
      <c r="F82" s="127"/>
      <c r="G82" s="127"/>
      <c r="H82" s="127"/>
      <c r="I82" s="79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33"/>
      <c r="U82" s="134"/>
      <c r="V82" s="134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U82" s="101"/>
      <c r="AV82" s="105"/>
      <c r="AW82" s="101"/>
      <c r="AX82" s="101"/>
      <c r="AY82" s="131"/>
    </row>
    <row r="83" spans="1:51" s="131" customFormat="1" x14ac:dyDescent="0.25">
      <c r="B83" s="129"/>
      <c r="C83" s="135"/>
      <c r="D83" s="127"/>
      <c r="E83" s="79"/>
      <c r="F83" s="127"/>
      <c r="G83" s="127"/>
      <c r="H83" s="127"/>
      <c r="I83" s="127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33"/>
      <c r="U83" s="134"/>
      <c r="V83" s="134"/>
      <c r="W83" s="106"/>
      <c r="X83" s="106"/>
      <c r="Y83" s="106"/>
      <c r="Z83" s="10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T83" s="19"/>
      <c r="AV83" s="105"/>
      <c r="AY83" s="101"/>
    </row>
    <row r="84" spans="1:51" x14ac:dyDescent="0.25">
      <c r="A84" s="106"/>
      <c r="B84" s="129"/>
      <c r="C84" s="130"/>
      <c r="D84" s="127"/>
      <c r="E84" s="79"/>
      <c r="F84" s="79"/>
      <c r="G84" s="127"/>
      <c r="H84" s="127"/>
      <c r="I84" s="107"/>
      <c r="J84" s="107"/>
      <c r="K84" s="107"/>
      <c r="L84" s="107"/>
      <c r="M84" s="107"/>
      <c r="N84" s="107"/>
      <c r="O84" s="108"/>
      <c r="P84" s="103"/>
      <c r="R84" s="105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B85" s="129"/>
      <c r="C85" s="131"/>
      <c r="D85" s="131"/>
      <c r="E85" s="131"/>
      <c r="F85" s="131"/>
      <c r="G85" s="79"/>
      <c r="H85" s="79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B86" s="79"/>
      <c r="C86" s="131"/>
      <c r="D86" s="131"/>
      <c r="E86" s="131"/>
      <c r="F86" s="131"/>
      <c r="G86" s="79"/>
      <c r="H86" s="79"/>
      <c r="I86" s="107"/>
      <c r="J86" s="107"/>
      <c r="K86" s="107"/>
      <c r="L86" s="107"/>
      <c r="M86" s="107"/>
      <c r="N86" s="107"/>
      <c r="O86" s="108"/>
      <c r="P86" s="103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B87" s="79"/>
      <c r="C87" s="131"/>
      <c r="D87" s="131"/>
      <c r="E87" s="131"/>
      <c r="F87" s="131"/>
      <c r="G87" s="131"/>
      <c r="H87" s="131"/>
      <c r="I87" s="107"/>
      <c r="J87" s="107"/>
      <c r="K87" s="107"/>
      <c r="L87" s="107"/>
      <c r="M87" s="107"/>
      <c r="N87" s="107"/>
      <c r="O87" s="108"/>
      <c r="P87" s="103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A88" s="106"/>
      <c r="B88" s="129"/>
      <c r="C88" s="131"/>
      <c r="D88" s="131"/>
      <c r="E88" s="131"/>
      <c r="F88" s="131"/>
      <c r="G88" s="131"/>
      <c r="H88" s="131"/>
      <c r="I88" s="107"/>
      <c r="J88" s="107"/>
      <c r="K88" s="107"/>
      <c r="L88" s="107"/>
      <c r="M88" s="107"/>
      <c r="N88" s="107"/>
      <c r="O88" s="108"/>
      <c r="P88" s="103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A89" s="106"/>
      <c r="C89" s="131"/>
      <c r="D89" s="131"/>
      <c r="E89" s="131"/>
      <c r="F89" s="131"/>
      <c r="G89" s="131"/>
      <c r="H89" s="131"/>
      <c r="I89" s="107"/>
      <c r="J89" s="107"/>
      <c r="K89" s="107"/>
      <c r="L89" s="107"/>
      <c r="M89" s="107"/>
      <c r="N89" s="107"/>
      <c r="O89" s="108"/>
      <c r="P89" s="103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A90" s="106"/>
      <c r="C90" s="131"/>
      <c r="D90" s="131"/>
      <c r="E90" s="131"/>
      <c r="F90" s="131"/>
      <c r="G90" s="131"/>
      <c r="H90" s="131"/>
      <c r="I90" s="107"/>
      <c r="J90" s="107"/>
      <c r="K90" s="107"/>
      <c r="L90" s="107"/>
      <c r="M90" s="107"/>
      <c r="N90" s="107"/>
      <c r="O90" s="108"/>
      <c r="P90" s="103"/>
      <c r="R90" s="79"/>
      <c r="AS90" s="101"/>
      <c r="AT90" s="101"/>
      <c r="AU90" s="101"/>
      <c r="AV90" s="101"/>
      <c r="AW90" s="101"/>
      <c r="AX90" s="101"/>
      <c r="AY90" s="101"/>
    </row>
    <row r="91" spans="1:51" x14ac:dyDescent="0.25">
      <c r="A91" s="106"/>
      <c r="I91" s="107"/>
      <c r="J91" s="107"/>
      <c r="K91" s="107"/>
      <c r="L91" s="107"/>
      <c r="M91" s="107"/>
      <c r="N91" s="107"/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R92" s="103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R93" s="103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R94" s="103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R95" s="103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08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08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08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08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Q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T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03"/>
      <c r="Q116" s="103"/>
      <c r="R116" s="103"/>
      <c r="S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R117" s="103"/>
      <c r="S117" s="103"/>
      <c r="T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R118" s="103"/>
      <c r="S118" s="103"/>
      <c r="T118" s="103"/>
      <c r="U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T119" s="103"/>
      <c r="U119" s="103"/>
      <c r="AS119" s="101"/>
      <c r="AT119" s="101"/>
      <c r="AU119" s="101"/>
      <c r="AV119" s="101"/>
      <c r="AW119" s="101"/>
      <c r="AX119" s="101"/>
    </row>
    <row r="130" spans="45:51" x14ac:dyDescent="0.25">
      <c r="AY130" s="101"/>
    </row>
    <row r="131" spans="45:51" x14ac:dyDescent="0.25">
      <c r="AS131" s="101"/>
      <c r="AT131" s="101"/>
      <c r="AU131" s="101"/>
      <c r="AV131" s="101"/>
      <c r="AW131" s="101"/>
      <c r="AX131" s="101"/>
    </row>
  </sheetData>
  <protectedRanges>
    <protectedRange sqref="N75:R75 B88 S77:T83 B80:B85 S73:T74 N78:R83 T65:T72 T51:T59" name="Range2_12_5_1_1"/>
    <protectedRange sqref="N10 L10 L6 D6 D8 AD8 AF8 O8:U8 AJ8:AR8 AF10 AR11:AR34 L24:N31 N12:N23 N34:P34 E11:E34 G11:G34 X11:AA11 X12:Y16 AA12:AA16 AC11:AF34 N11:Q11 N32:N33 R11:V34 O12:Q33 Z12:Z32 AB11:AB33" name="Range1_16_3_1_1"/>
    <protectedRange sqref="I80 J78:M83 J75:M75 I8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4:H84 F83 E82" name="Range2_2_2_9_2_1_1"/>
    <protectedRange sqref="D80 D83:D84" name="Range2_1_1_1_1_1_9_2_1_1"/>
    <protectedRange sqref="AG11:AG34" name="Range1_18_1_1_1"/>
    <protectedRange sqref="C81 C83" name="Range2_4_1_1_1"/>
    <protectedRange sqref="AS16:AS34" name="Range1_1_1_1"/>
    <protectedRange sqref="P3:U5" name="Range1_16_1_1_1_1"/>
    <protectedRange sqref="C84 C82 C79" name="Range2_1_3_1_1"/>
    <protectedRange sqref="H11:H34" name="Range1_1_1_1_1_1_1"/>
    <protectedRange sqref="B86:B87 J76:R77 D81:D82 I81:I82 Z74:Z75 S75:Y76 AA75:AU76 E83:E84 G85:H86 F84" name="Range2_2_1_10_1_1_1_2"/>
    <protectedRange sqref="C80" name="Range2_2_1_10_2_1_1_1"/>
    <protectedRange sqref="N73:R74 G81:H81 D77 F80 E79" name="Range2_12_1_6_1_1"/>
    <protectedRange sqref="D72:D73 I77:I79 I73:M74 G82:H83 G75:H77 E80:E81 F81:F82 F74:F76 E73:E75" name="Range2_2_12_1_7_1_1"/>
    <protectedRange sqref="D78:D79" name="Range2_1_1_1_1_11_1_2_1_1"/>
    <protectedRange sqref="E76 G78:H78 F77" name="Range2_2_2_9_1_1_1_1"/>
    <protectedRange sqref="D74" name="Range2_1_1_1_1_1_9_1_1_1_1"/>
    <protectedRange sqref="C78 C73" name="Range2_1_1_2_1_1"/>
    <protectedRange sqref="C77" name="Range2_1_2_2_1_1"/>
    <protectedRange sqref="C76" name="Range2_3_2_1_1"/>
    <protectedRange sqref="F72:F73 E72 G74:H74" name="Range2_2_12_1_1_1_1_1"/>
    <protectedRange sqref="C72" name="Range2_1_4_2_1_1_1"/>
    <protectedRange sqref="C74:C75" name="Range2_5_1_1_1"/>
    <protectedRange sqref="E77:E78 F78:F79 G79:H80 I75:I76" name="Range2_2_1_1_1_1"/>
    <protectedRange sqref="D75:D76" name="Range2_1_1_1_1_1_1_1_1"/>
    <protectedRange sqref="AS11:AS15" name="Range1_4_1_1_1_1"/>
    <protectedRange sqref="J11:J15 J26:J34" name="Range1_1_2_1_10_1_1_1_1"/>
    <protectedRange sqref="R90" name="Range2_2_1_10_1_1_1_1_1"/>
    <protectedRange sqref="S38:S42" name="Range2_12_3_1_1_1_1"/>
    <protectedRange sqref="D38:H38 N38:R42" name="Range2_12_1_3_1_1_1_1"/>
    <protectedRange sqref="I38:M38 E39:M42" name="Range2_2_12_1_6_1_1_1_1"/>
    <protectedRange sqref="D39:D42" name="Range2_1_1_1_1_11_1_1_1_1_1_1"/>
    <protectedRange sqref="C39:C42" name="Range2_1_2_1_1_1_1_1"/>
    <protectedRange sqref="C38" name="Range2_3_1_1_1_1_1"/>
    <protectedRange sqref="T63:T64" name="Range2_12_5_1_1_3"/>
    <protectedRange sqref="T61:T62" name="Range2_12_5_1_1_2_2"/>
    <protectedRange sqref="T60" name="Range2_12_5_1_1_2_1_1"/>
    <protectedRange sqref="S60" name="Range2_12_4_1_1_1_4_2_2_1_1"/>
    <protectedRange sqref="B77:B79" name="Range2_12_5_1_1_2"/>
    <protectedRange sqref="B76" name="Range2_12_5_1_1_2_1_4_1_1_1_2_1_1_1_1_1_1_1"/>
    <protectedRange sqref="F71 G73:H73" name="Range2_2_12_1_1_1_1_1_1"/>
    <protectedRange sqref="D71:E71" name="Range2_2_12_1_7_1_1_2_1"/>
    <protectedRange sqref="C71" name="Range2_1_1_2_1_1_1"/>
    <protectedRange sqref="B74:B75" name="Range2_12_5_1_1_2_1"/>
    <protectedRange sqref="B73" name="Range2_12_5_1_1_2_1_2_1"/>
    <protectedRange sqref="B72" name="Range2_12_5_1_1_2_1_2_2"/>
    <protectedRange sqref="S69:S72" name="Range2_12_5_1_1_5"/>
    <protectedRange sqref="N69:R72" name="Range2_12_1_6_1_1_1"/>
    <protectedRange sqref="J69:M72" name="Range2_2_12_1_7_1_1_2"/>
    <protectedRange sqref="S66:S68" name="Range2_12_2_1_1_1_2_1_1_1"/>
    <protectedRange sqref="Q67:R68" name="Range2_12_1_4_1_1_1_1_1_1_1_1_1_1_1_1_1_1_1"/>
    <protectedRange sqref="N67:P68" name="Range2_12_1_2_1_1_1_1_1_1_1_1_1_1_1_1_1_1_1_1"/>
    <protectedRange sqref="J67:M68" name="Range2_2_12_1_4_1_1_1_1_1_1_1_1_1_1_1_1_1_1_1_1"/>
    <protectedRange sqref="Q66:R66" name="Range2_12_1_6_1_1_1_2_3_1_1_3_1_1_1_1_1_1_1"/>
    <protectedRange sqref="N66:P66" name="Range2_12_1_2_3_1_1_1_2_3_1_1_3_1_1_1_1_1_1_1"/>
    <protectedRange sqref="J66:M66" name="Range2_2_12_1_4_3_1_1_1_3_3_1_1_3_1_1_1_1_1_1_1"/>
    <protectedRange sqref="S64:S65" name="Range2_12_4_1_1_1_4_2_2_2_1"/>
    <protectedRange sqref="Q64:R65" name="Range2_12_1_6_1_1_1_2_3_2_1_1_3_2"/>
    <protectedRange sqref="N64:P65" name="Range2_12_1_2_3_1_1_1_2_3_2_1_1_3_2"/>
    <protectedRange sqref="L64:M65" name="Range2_2_12_1_4_3_1_1_1_3_3_2_1_1_3_2"/>
    <protectedRange sqref="I66:I72" name="Range2_2_12_1_7_1_1_2_2_1_1"/>
    <protectedRange sqref="G72:H72" name="Range2_2_12_1_3_1_2_1_1_1_2_1_1_1_1_1_1_2_1_1_1_1_1_1_1_1_1"/>
    <protectedRange sqref="F70 G69:H71" name="Range2_2_12_1_3_3_1_1_1_2_1_1_1_1_1_1_1_1_1_1_1_1_1_1_1_1"/>
    <protectedRange sqref="G66:H66" name="Range2_2_12_1_3_1_2_1_1_1_2_1_1_1_1_1_1_2_1_1_1_1_1_2_1"/>
    <protectedRange sqref="F66:F69" name="Range2_2_12_1_3_1_2_1_1_1_3_1_1_1_1_1_3_1_1_1_1_1_1_1_1_1"/>
    <protectedRange sqref="G67:H68" name="Range2_2_12_1_3_1_2_1_1_1_1_2_1_1_1_1_1_1_1_1_1_1_1"/>
    <protectedRange sqref="D66:E67" name="Range2_2_12_1_3_1_2_1_1_1_3_1_1_1_1_1_1_1_2_1_1_1_1_1_1_1"/>
    <protectedRange sqref="B70" name="Range2_12_5_1_1_2_1_4_1_1_1_2_1_1_1_1_1_1_1_1_1_2_1_1_1_1_1"/>
    <protectedRange sqref="B71" name="Range2_12_5_1_1_2_1_2_2_1_1_1_1_1"/>
    <protectedRange sqref="D70:E70" name="Range2_2_12_1_7_1_1_2_1_1"/>
    <protectedRange sqref="C70" name="Range2_1_1_2_1_1_1_1"/>
    <protectedRange sqref="D69" name="Range2_2_12_1_7_1_1_2_1_1_1_1_1_1"/>
    <protectedRange sqref="E69" name="Range2_2_12_1_1_1_1_1_1_1_1_1_1_1_1"/>
    <protectedRange sqref="C69" name="Range2_1_4_2_1_1_1_1_1_1_1_1_1"/>
    <protectedRange sqref="D68:E68" name="Range2_2_12_1_3_1_2_1_1_1_3_1_1_1_1_1_1_1_2_1_1_1_1_1_1_1_1"/>
    <protectedRange sqref="B69" name="Range2_12_5_1_1_2_1_2_2_1_1_1_1"/>
    <protectedRange sqref="S61:S63" name="Range2_12_5_1_1_5_1"/>
    <protectedRange sqref="N63:R63" name="Range2_12_1_6_1_1_1_1"/>
    <protectedRange sqref="L63:M63" name="Range2_2_12_1_7_1_1_2_2"/>
    <protectedRange sqref="B68" name="Range2_12_5_1_1_2_1_2_2_1_1_1_1_2_1_1_1"/>
    <protectedRange sqref="B67" name="Range2_12_5_1_1_2_1_2_2_1_1_1_1_2_1_1_1_2"/>
    <protectedRange sqref="B66" name="Range2_12_5_1_1_2_1_2_2_1_1_1_1_2_1_1_1_2_1_1"/>
    <protectedRange sqref="B42" name="Range2_12_5_1_1_1_1_1_2"/>
    <protectedRange sqref="S54:S59" name="Range2_12_5_1_1_2_3_1_1"/>
    <protectedRange sqref="N54:R62" name="Range2_12_1_6_1_1_1_1_1"/>
    <protectedRange sqref="L60:M62 L54:M56 J57:M58 K59:M59" name="Range2_2_12_1_7_1_1_2_2_1"/>
    <protectedRange sqref="G57:H58" name="Range2_2_12_1_3_1_2_1_1_1_2_1_1_1_1_1_1_2_1_1_1_1"/>
    <protectedRange sqref="I57:I58" name="Range2_2_12_1_4_3_1_1_1_2_1_2_1_1_3_1_1_1_1_1_1_1_1"/>
    <protectedRange sqref="D57:E58" name="Range2_2_12_1_3_1_2_1_1_1_2_1_1_1_1_3_1_1_1_1_1_1_1"/>
    <protectedRange sqref="F57:F58" name="Range2_2_12_1_3_1_2_1_1_1_3_1_1_1_1_1_3_1_1_1_1_1_1_1"/>
    <protectedRange sqref="K60" name="Range2_2_12_1_7_1_1_2_2_2"/>
    <protectedRange sqref="S43:S46" name="Range2_12_3_1_1_1_1_2"/>
    <protectedRange sqref="N43:R46" name="Range2_12_1_3_1_1_1_1_2"/>
    <protectedRange sqref="E43:M46" name="Range2_2_12_1_6_1_1_1_1_2"/>
    <protectedRange sqref="D43:D46" name="Range2_1_1_1_1_11_1_1_1_1_1_1_2"/>
    <protectedRange sqref="G47:H47" name="Range2_2_12_1_3_1_1_1_1_1_4_1_1"/>
    <protectedRange sqref="E47:F47" name="Range2_2_12_1_7_1_1_3_1_1"/>
    <protectedRange sqref="S47:S53" name="Range2_12_5_1_1_2_3_1"/>
    <protectedRange sqref="Q47:R47" name="Range2_12_1_6_1_1_1_1_2_1"/>
    <protectedRange sqref="N47:P47" name="Range2_12_1_2_3_1_1_1_1_2_1"/>
    <protectedRange sqref="I47:M47" name="Range2_2_12_1_4_3_1_1_1_1_2_1"/>
    <protectedRange sqref="D47" name="Range2_2_12_1_3_1_2_1_1_1_2_1_2_1"/>
    <protectedRange sqref="G48:H53" name="Range2_2_12_1_3_1_1_1_1_1_4_1_1_1"/>
    <protectedRange sqref="E48:F53" name="Range2_2_12_1_7_1_1_3_1_1_1"/>
    <protectedRange sqref="Q48:R53" name="Range2_12_1_6_1_1_1_1_2_1_1"/>
    <protectedRange sqref="N48:P53" name="Range2_12_1_2_3_1_1_1_1_2_1_1"/>
    <protectedRange sqref="I48:M53" name="Range2_2_12_1_4_3_1_1_1_1_2_1_1"/>
    <protectedRange sqref="D48:D53" name="Range2_2_12_1_3_1_2_1_1_1_2_1_2_1_1"/>
    <protectedRange sqref="C43:C46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3" name="Range2_12_5_1_1_1_1_1_2_1"/>
    <protectedRange sqref="B45" name="Range2_12_5_1_1_1_2_1_1_1"/>
    <protectedRange sqref="B46" name="Range2_12_5_1_1_1_2_2_1_1"/>
    <protectedRange sqref="B47 B49:B50" name="Range2_12_5_1_1_1_2_2_1_1_1_1_1_1_1_1_1_1_1_2_1_1_1"/>
    <protectedRange sqref="B52" name="Range2_12_5_1_1_1_2_2_1_1_1_1_1_1_1_1_1_1_1_2_2_1_1"/>
    <protectedRange sqref="B53" name="Range2_12_5_1_1_1_2_2_1_1_1_1_1_1_1_1_1_1_1_1_1_1_1_1"/>
    <protectedRange sqref="G54:H55" name="Range2_2_12_1_3_1_1_1_1_1_4_1_1_1_1_2"/>
    <protectedRange sqref="E54:F55" name="Range2_2_12_1_7_1_1_3_1_1_1_1_2"/>
    <protectedRange sqref="I54:K55" name="Range2_2_12_1_4_3_1_1_1_1_2_1_1_1_2"/>
    <protectedRange sqref="D54:D55" name="Range2_2_12_1_3_1_2_1_1_1_2_1_2_1_1_1_2"/>
    <protectedRange sqref="J56:K56" name="Range2_2_12_1_7_1_1_2_2_1_2"/>
    <protectedRange sqref="I56" name="Range2_2_12_1_7_1_1_2_2_1_1_1_1_1"/>
    <protectedRange sqref="G56:H56" name="Range2_2_12_1_3_3_1_1_1_2_1_1_1_1_1_1_1_1_1_1_1_1_1_1_1_1_1_1_1"/>
    <protectedRange sqref="F56" name="Range2_2_12_1_3_1_2_1_1_1_3_1_1_1_1_1_3_1_1_1_1_1_1_1_1_1_1_1"/>
    <protectedRange sqref="D56" name="Range2_2_12_1_7_1_1_2_1_1_1_1_1_1_1_1"/>
    <protectedRange sqref="E56" name="Range2_2_12_1_1_1_1_1_1_1_1_1_1_1_1_1_1"/>
    <protectedRange sqref="C56" name="Range2_1_4_2_1_1_1_1_1_1_1_1_1_1_1"/>
    <protectedRange sqref="K61" name="Range2_2_12_1_7_1_1_2_2_1_3"/>
    <protectedRange sqref="K64:K65" name="Range2_2_12_1_4_3_1_1_1_3_3_2_1_1_3_2_1_1"/>
    <protectedRange sqref="K62:K63" name="Range2_2_12_1_7_1_1_2_2_2_1"/>
    <protectedRange sqref="G65:H65" name="Range2_2_12_1_3_1_1_1_1_1_4_1_1_1_1_2_1"/>
    <protectedRange sqref="E65:F65" name="Range2_2_12_1_7_1_1_3_1_1_1_1_2_1"/>
    <protectedRange sqref="I65:J65" name="Range2_2_12_1_4_3_1_1_1_1_2_1_1_1_2_1"/>
    <protectedRange sqref="D65" name="Range2_2_12_1_3_1_2_1_1_1_2_1_2_1_1_1_2_1_1"/>
    <protectedRange sqref="B65" name="Range2_12_5_1_1_2_1_2_2_1_1_1_1_2_1_1_1_2_1_1_1_2_2_2_1_1_1_1_1_1_1"/>
    <protectedRange sqref="W11:W34" name="Range1_16_3_1_1_4_3_3_1"/>
    <protectedRange sqref="B56" name="Range2_12_5_1_1_1_2_1_1_1_1_1_2_1_1"/>
    <protectedRange sqref="B54:B55" name="Range2_12_5_1_1_1_2_2_1_1_1_1_1_1_1_1_1_1_1_2_1_1_1_1_1_1_1"/>
    <protectedRange sqref="G64:H64" name="Range2_2_12_1_3_1_1_1_1_1_4_1_1_1_1_2_1_1_1"/>
    <protectedRange sqref="E64:F64" name="Range2_2_12_1_7_1_1_3_1_1_1_1_2_1_1_1"/>
    <protectedRange sqref="I64:J64" name="Range2_2_12_1_4_3_1_1_1_1_2_1_1_1_2_1_1_1"/>
    <protectedRange sqref="D64" name="Range2_2_12_1_3_1_2_1_1_1_2_1_2_1_1_1_2_1_2"/>
    <protectedRange sqref="B64" name="Range2_12_5_1_1_2_1_4_1_1_1_2_1_1_1_1_1_1_1_1_1_2_1_1_1_1_2_1_1_1_2_1_1_1_2_2_2_1_1_1_1_1_1_1_1"/>
    <protectedRange sqref="J59" name="Range2_2_12_1_7_1_1_2_2_2_2_1"/>
    <protectedRange sqref="J60:J61" name="Range2_2_12_1_7_1_1_2_2_3_1_1"/>
    <protectedRange sqref="J62:J63" name="Range2_2_12_1_4_3_1_1_1_1_2_1_1_1_2_1_1_1_1"/>
    <protectedRange sqref="G63:H63" name="Range2_2_12_1_3_1_1_1_1_1_4_1_1_1_1_2_1_2"/>
    <protectedRange sqref="E63:F63" name="Range2_2_12_1_7_1_1_3_1_1_1_1_2_1_2"/>
    <protectedRange sqref="I63" name="Range2_2_12_1_4_3_1_1_1_1_2_1_1_1_2_1_2"/>
    <protectedRange sqref="G59:H60" name="Range2_2_12_1_3_1_2_1_1_1_2_1_1_1_1_1_1_2_1_1_1_2_1_1"/>
    <protectedRange sqref="I59:I60" name="Range2_2_12_1_4_3_1_1_1_2_1_2_1_1_3_1_1_1_1_1_1_1_2_1_1"/>
    <protectedRange sqref="D59:E60" name="Range2_2_12_1_3_1_2_1_1_1_2_1_1_1_1_3_1_1_1_1_1_1_2_1_1"/>
    <protectedRange sqref="F59:F60" name="Range2_2_12_1_3_1_2_1_1_1_3_1_1_1_1_1_3_1_1_1_1_1_1_2_1_1"/>
    <protectedRange sqref="G61:H62" name="Range2_2_12_1_3_1_1_1_1_1_4_1_1_1_1_2_1_1_1_1"/>
    <protectedRange sqref="E61:F62" name="Range2_2_12_1_7_1_1_3_1_1_1_1_2_1_1_1_1"/>
    <protectedRange sqref="I61:I62" name="Range2_2_12_1_4_3_1_1_1_1_2_1_1_1_2_1_1_1_1_1"/>
    <protectedRange sqref="D61:D62" name="Range2_2_12_1_3_1_2_1_1_1_2_1_2_1_1_1_2_1_2_1"/>
    <protectedRange sqref="B62" name="Range2_12_5_1_1_2_1_4_1_1_1_2_1_1_1_1_1_1_1_1_1_2_1_1_1_1_2_1_1_1_2_1_1_1_2_2_2_1_1_1_1_1_1_1_1_1"/>
    <protectedRange sqref="D63" name="Range2_2_12_1_3_1_2_1_1_1_2_1_2_1_1_1_2_1_1_1"/>
    <protectedRange sqref="B63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384" priority="17" operator="containsText" text="N/A">
      <formula>NOT(ISERROR(SEARCH("N/A",X11)))</formula>
    </cfRule>
    <cfRule type="cellIs" dxfId="383" priority="35" operator="equal">
      <formula>0</formula>
    </cfRule>
  </conditionalFormatting>
  <conditionalFormatting sqref="X11:AA11 X12:Y16 AA12:AA16 AC11:AE34 Z12:Z32 AB11:AB33">
    <cfRule type="cellIs" dxfId="382" priority="34" operator="greaterThanOrEqual">
      <formula>1185</formula>
    </cfRule>
  </conditionalFormatting>
  <conditionalFormatting sqref="X11:AA11 X12:Y16 AA12:AA16 AC11:AE34 Z12:Z32 AB11:AB33">
    <cfRule type="cellIs" dxfId="381" priority="33" operator="between">
      <formula>0.1</formula>
      <formula>1184</formula>
    </cfRule>
  </conditionalFormatting>
  <conditionalFormatting sqref="X8 AJ16:AJ34 AJ11:AO11 AJ12:AK15 AM12:AM15 AL12:AL34 AN12:AO34">
    <cfRule type="cellIs" dxfId="380" priority="32" operator="equal">
      <formula>0</formula>
    </cfRule>
  </conditionalFormatting>
  <conditionalFormatting sqref="X8 AJ16:AJ34 AJ11:AO11 AJ12:AK15 AM12:AM15 AL12:AL34 AN12:AO34">
    <cfRule type="cellIs" dxfId="379" priority="31" operator="greaterThan">
      <formula>1179</formula>
    </cfRule>
  </conditionalFormatting>
  <conditionalFormatting sqref="X8 AJ16:AJ34 AJ11:AO11 AJ12:AK15 AM12:AM15 AL12:AL34 AN12:AO34">
    <cfRule type="cellIs" dxfId="378" priority="30" operator="greaterThan">
      <formula>99</formula>
    </cfRule>
  </conditionalFormatting>
  <conditionalFormatting sqref="X8 AJ16:AJ34 AJ11:AO11 AJ12:AK15 AM12:AM15 AL12:AL34 AN12:AO34">
    <cfRule type="cellIs" dxfId="377" priority="29" operator="greaterThan">
      <formula>0.99</formula>
    </cfRule>
  </conditionalFormatting>
  <conditionalFormatting sqref="AB8">
    <cfRule type="cellIs" dxfId="376" priority="28" operator="equal">
      <formula>0</formula>
    </cfRule>
  </conditionalFormatting>
  <conditionalFormatting sqref="AB8">
    <cfRule type="cellIs" dxfId="375" priority="27" operator="greaterThan">
      <formula>1179</formula>
    </cfRule>
  </conditionalFormatting>
  <conditionalFormatting sqref="AB8">
    <cfRule type="cellIs" dxfId="374" priority="26" operator="greaterThan">
      <formula>99</formula>
    </cfRule>
  </conditionalFormatting>
  <conditionalFormatting sqref="AB8">
    <cfRule type="cellIs" dxfId="373" priority="25" operator="greaterThan">
      <formula>0.99</formula>
    </cfRule>
  </conditionalFormatting>
  <conditionalFormatting sqref="AQ11:AQ34">
    <cfRule type="cellIs" dxfId="372" priority="24" operator="equal">
      <formula>0</formula>
    </cfRule>
  </conditionalFormatting>
  <conditionalFormatting sqref="AQ11:AQ34">
    <cfRule type="cellIs" dxfId="371" priority="23" operator="greaterThan">
      <formula>1179</formula>
    </cfRule>
  </conditionalFormatting>
  <conditionalFormatting sqref="AQ11:AQ34">
    <cfRule type="cellIs" dxfId="370" priority="22" operator="greaterThan">
      <formula>99</formula>
    </cfRule>
  </conditionalFormatting>
  <conditionalFormatting sqref="AQ11:AQ34">
    <cfRule type="cellIs" dxfId="369" priority="21" operator="greaterThan">
      <formula>0.99</formula>
    </cfRule>
  </conditionalFormatting>
  <conditionalFormatting sqref="AI11:AI34">
    <cfRule type="cellIs" dxfId="368" priority="20" operator="greaterThan">
      <formula>$AI$8</formula>
    </cfRule>
  </conditionalFormatting>
  <conditionalFormatting sqref="AH11:AH34">
    <cfRule type="cellIs" dxfId="367" priority="18" operator="greaterThan">
      <formula>$AH$8</formula>
    </cfRule>
    <cfRule type="cellIs" dxfId="366" priority="19" operator="greaterThan">
      <formula>$AH$8</formula>
    </cfRule>
  </conditionalFormatting>
  <conditionalFormatting sqref="AP11:AP34">
    <cfRule type="cellIs" dxfId="365" priority="16" operator="equal">
      <formula>0</formula>
    </cfRule>
  </conditionalFormatting>
  <conditionalFormatting sqref="AP11:AP34">
    <cfRule type="cellIs" dxfId="364" priority="15" operator="greaterThan">
      <formula>1179</formula>
    </cfRule>
  </conditionalFormatting>
  <conditionalFormatting sqref="AP11:AP34">
    <cfRule type="cellIs" dxfId="363" priority="14" operator="greaterThan">
      <formula>99</formula>
    </cfRule>
  </conditionalFormatting>
  <conditionalFormatting sqref="AP11:AP34">
    <cfRule type="cellIs" dxfId="362" priority="13" operator="greaterThan">
      <formula>0.99</formula>
    </cfRule>
  </conditionalFormatting>
  <conditionalFormatting sqref="X34:AB34 X33:AA33 X17:Y32 AA17:AA32">
    <cfRule type="containsText" dxfId="361" priority="9" operator="containsText" text="N/A">
      <formula>NOT(ISERROR(SEARCH("N/A",X17)))</formula>
    </cfRule>
    <cfRule type="cellIs" dxfId="360" priority="12" operator="equal">
      <formula>0</formula>
    </cfRule>
  </conditionalFormatting>
  <conditionalFormatting sqref="X34:AB34 X33:AA33 X17:Y32 AA17:AA32">
    <cfRule type="cellIs" dxfId="359" priority="11" operator="greaterThanOrEqual">
      <formula>1185</formula>
    </cfRule>
  </conditionalFormatting>
  <conditionalFormatting sqref="X34:AB34 X33:AA33 X17:Y32 AA17:AA32">
    <cfRule type="cellIs" dxfId="358" priority="10" operator="between">
      <formula>0.1</formula>
      <formula>1184</formula>
    </cfRule>
  </conditionalFormatting>
  <conditionalFormatting sqref="AK33:AK34 AM16:AM34">
    <cfRule type="cellIs" dxfId="357" priority="8" operator="equal">
      <formula>0</formula>
    </cfRule>
  </conditionalFormatting>
  <conditionalFormatting sqref="AK33:AK34 AM16:AM34">
    <cfRule type="cellIs" dxfId="356" priority="7" operator="greaterThan">
      <formula>1179</formula>
    </cfRule>
  </conditionalFormatting>
  <conditionalFormatting sqref="AK33:AK34 AM16:AM34">
    <cfRule type="cellIs" dxfId="355" priority="6" operator="greaterThan">
      <formula>99</formula>
    </cfRule>
  </conditionalFormatting>
  <conditionalFormatting sqref="AK33:AK34 AM16:AM34">
    <cfRule type="cellIs" dxfId="354" priority="5" operator="greaterThan">
      <formula>0.99</formula>
    </cfRule>
  </conditionalFormatting>
  <conditionalFormatting sqref="AK16:AK32">
    <cfRule type="cellIs" dxfId="353" priority="4" operator="equal">
      <formula>0</formula>
    </cfRule>
  </conditionalFormatting>
  <conditionalFormatting sqref="AK16:AK32">
    <cfRule type="cellIs" dxfId="352" priority="3" operator="greaterThan">
      <formula>1179</formula>
    </cfRule>
  </conditionalFormatting>
  <conditionalFormatting sqref="AK16:AK32">
    <cfRule type="cellIs" dxfId="351" priority="2" operator="greaterThan">
      <formula>99</formula>
    </cfRule>
  </conditionalFormatting>
  <conditionalFormatting sqref="AK16:AK32">
    <cfRule type="cellIs" dxfId="350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  <ignoredErrors>
    <ignoredError sqref="J14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6"/>
  <sheetViews>
    <sheetView showGridLines="0" topLeftCell="E6" zoomScaleNormal="100" workbookViewId="0">
      <selection activeCell="Y34" sqref="Y34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130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139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19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14" t="s">
        <v>10</v>
      </c>
      <c r="I7" s="215" t="s">
        <v>11</v>
      </c>
      <c r="J7" s="215" t="s">
        <v>12</v>
      </c>
      <c r="K7" s="215" t="s">
        <v>13</v>
      </c>
      <c r="L7" s="11"/>
      <c r="M7" s="11"/>
      <c r="N7" s="11"/>
      <c r="O7" s="214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15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15" t="s">
        <v>22</v>
      </c>
      <c r="AG7" s="215" t="s">
        <v>23</v>
      </c>
      <c r="AH7" s="215" t="s">
        <v>24</v>
      </c>
      <c r="AI7" s="215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15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42085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25128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15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16" t="s">
        <v>51</v>
      </c>
      <c r="V9" s="216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18" t="s">
        <v>55</v>
      </c>
      <c r="AG9" s="218" t="s">
        <v>56</v>
      </c>
      <c r="AH9" s="251" t="s">
        <v>57</v>
      </c>
      <c r="AI9" s="266" t="s">
        <v>58</v>
      </c>
      <c r="AJ9" s="216" t="s">
        <v>59</v>
      </c>
      <c r="AK9" s="216" t="s">
        <v>60</v>
      </c>
      <c r="AL9" s="216" t="s">
        <v>61</v>
      </c>
      <c r="AM9" s="216" t="s">
        <v>62</v>
      </c>
      <c r="AN9" s="216" t="s">
        <v>63</v>
      </c>
      <c r="AO9" s="216" t="s">
        <v>64</v>
      </c>
      <c r="AP9" s="216" t="s">
        <v>65</v>
      </c>
      <c r="AQ9" s="268" t="s">
        <v>66</v>
      </c>
      <c r="AR9" s="216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16" t="s">
        <v>72</v>
      </c>
      <c r="C10" s="216" t="s">
        <v>73</v>
      </c>
      <c r="D10" s="216" t="s">
        <v>74</v>
      </c>
      <c r="E10" s="216" t="s">
        <v>75</v>
      </c>
      <c r="F10" s="216" t="s">
        <v>74</v>
      </c>
      <c r="G10" s="216" t="s">
        <v>75</v>
      </c>
      <c r="H10" s="277"/>
      <c r="I10" s="216" t="s">
        <v>75</v>
      </c>
      <c r="J10" s="216" t="s">
        <v>75</v>
      </c>
      <c r="K10" s="216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21'!Q34</f>
        <v>29846401</v>
      </c>
      <c r="R10" s="259"/>
      <c r="S10" s="260"/>
      <c r="T10" s="261"/>
      <c r="U10" s="216" t="s">
        <v>75</v>
      </c>
      <c r="V10" s="216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21'!AG34</f>
        <v>35633228</v>
      </c>
      <c r="AH10" s="251"/>
      <c r="AI10" s="267"/>
      <c r="AJ10" s="216" t="s">
        <v>84</v>
      </c>
      <c r="AK10" s="216" t="s">
        <v>84</v>
      </c>
      <c r="AL10" s="216" t="s">
        <v>84</v>
      </c>
      <c r="AM10" s="216" t="s">
        <v>84</v>
      </c>
      <c r="AN10" s="216" t="s">
        <v>84</v>
      </c>
      <c r="AO10" s="216" t="s">
        <v>84</v>
      </c>
      <c r="AP10" s="145">
        <f>'MAR 21'!AP34</f>
        <v>7956378</v>
      </c>
      <c r="AQ10" s="269"/>
      <c r="AR10" s="217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10</v>
      </c>
      <c r="E11" s="40">
        <f>D11/1.42</f>
        <v>7.042253521126761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120</v>
      </c>
      <c r="P11" s="119">
        <v>84</v>
      </c>
      <c r="Q11" s="119">
        <v>29850105</v>
      </c>
      <c r="R11" s="45">
        <f>Q11-Q10</f>
        <v>3704</v>
      </c>
      <c r="S11" s="46">
        <f>R11*24/1000</f>
        <v>88.896000000000001</v>
      </c>
      <c r="T11" s="46">
        <f>R11/1000</f>
        <v>3.7040000000000002</v>
      </c>
      <c r="U11" s="120">
        <v>5</v>
      </c>
      <c r="V11" s="120">
        <f>U11</f>
        <v>5</v>
      </c>
      <c r="W11" s="121" t="s">
        <v>127</v>
      </c>
      <c r="X11" s="123">
        <v>0</v>
      </c>
      <c r="Y11" s="123">
        <v>0</v>
      </c>
      <c r="Z11" s="123">
        <v>1069</v>
      </c>
      <c r="AA11" s="123">
        <v>0</v>
      </c>
      <c r="AB11" s="123">
        <v>1059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35633848</v>
      </c>
      <c r="AH11" s="48">
        <f>IF(ISBLANK(AG11),"-",AG11-AG10)</f>
        <v>620</v>
      </c>
      <c r="AI11" s="49">
        <f>AH11/T11</f>
        <v>167.38660907127428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7957306</v>
      </c>
      <c r="AQ11" s="123">
        <f>AP11-AP10</f>
        <v>928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11</v>
      </c>
      <c r="E12" s="40">
        <f t="shared" ref="E12:E34" si="0">D12/1.42</f>
        <v>7.746478873239437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119</v>
      </c>
      <c r="P12" s="119">
        <v>83</v>
      </c>
      <c r="Q12" s="119">
        <v>29853717</v>
      </c>
      <c r="R12" s="45">
        <f t="shared" ref="R12:R34" si="3">Q12-Q11</f>
        <v>3612</v>
      </c>
      <c r="S12" s="46">
        <f t="shared" ref="S12:S34" si="4">R12*24/1000</f>
        <v>86.688000000000002</v>
      </c>
      <c r="T12" s="46">
        <f t="shared" ref="T12:T34" si="5">R12/1000</f>
        <v>3.6120000000000001</v>
      </c>
      <c r="U12" s="120">
        <v>6.1</v>
      </c>
      <c r="V12" s="120">
        <f t="shared" ref="V12:V34" si="6">U12</f>
        <v>6.1</v>
      </c>
      <c r="W12" s="121" t="s">
        <v>127</v>
      </c>
      <c r="X12" s="123">
        <v>0</v>
      </c>
      <c r="Y12" s="123">
        <v>0</v>
      </c>
      <c r="Z12" s="123">
        <v>1069</v>
      </c>
      <c r="AA12" s="123">
        <v>0</v>
      </c>
      <c r="AB12" s="123">
        <v>1059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35634452</v>
      </c>
      <c r="AH12" s="48">
        <f>IF(ISBLANK(AG12),"-",AG12-AG11)</f>
        <v>604</v>
      </c>
      <c r="AI12" s="49">
        <f t="shared" ref="AI12:AI34" si="7">AH12/T12</f>
        <v>167.22037652270211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7958311</v>
      </c>
      <c r="AQ12" s="123">
        <f>AP12-AP11</f>
        <v>1005</v>
      </c>
      <c r="AR12" s="52">
        <v>0.99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12</v>
      </c>
      <c r="E13" s="40">
        <f t="shared" si="0"/>
        <v>8.4507042253521139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118</v>
      </c>
      <c r="P13" s="119">
        <v>82</v>
      </c>
      <c r="Q13" s="119">
        <v>29857240</v>
      </c>
      <c r="R13" s="45">
        <f t="shared" si="3"/>
        <v>3523</v>
      </c>
      <c r="S13" s="46">
        <f t="shared" si="4"/>
        <v>84.552000000000007</v>
      </c>
      <c r="T13" s="46">
        <f t="shared" si="5"/>
        <v>3.5230000000000001</v>
      </c>
      <c r="U13" s="120">
        <v>7.3</v>
      </c>
      <c r="V13" s="120">
        <f t="shared" si="6"/>
        <v>7.3</v>
      </c>
      <c r="W13" s="121" t="s">
        <v>127</v>
      </c>
      <c r="X13" s="123">
        <v>0</v>
      </c>
      <c r="Y13" s="123">
        <v>0</v>
      </c>
      <c r="Z13" s="123">
        <v>1051</v>
      </c>
      <c r="AA13" s="123">
        <v>0</v>
      </c>
      <c r="AB13" s="123">
        <v>1059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35635036</v>
      </c>
      <c r="AH13" s="48">
        <f>IF(ISBLANK(AG13),"-",AG13-AG12)</f>
        <v>584</v>
      </c>
      <c r="AI13" s="49">
        <f t="shared" si="7"/>
        <v>165.76781152426909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7959417</v>
      </c>
      <c r="AQ13" s="123">
        <f>AP13-AP12</f>
        <v>1106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13</v>
      </c>
      <c r="E14" s="40">
        <f t="shared" si="0"/>
        <v>9.1549295774647899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117</v>
      </c>
      <c r="P14" s="119">
        <v>91</v>
      </c>
      <c r="Q14" s="119">
        <v>29860940</v>
      </c>
      <c r="R14" s="45">
        <f t="shared" si="3"/>
        <v>3700</v>
      </c>
      <c r="S14" s="46">
        <f t="shared" si="4"/>
        <v>88.8</v>
      </c>
      <c r="T14" s="46">
        <f t="shared" si="5"/>
        <v>3.7</v>
      </c>
      <c r="U14" s="120">
        <v>8.5</v>
      </c>
      <c r="V14" s="120">
        <f t="shared" si="6"/>
        <v>8.5</v>
      </c>
      <c r="W14" s="121" t="s">
        <v>127</v>
      </c>
      <c r="X14" s="123">
        <v>0</v>
      </c>
      <c r="Y14" s="123">
        <v>0</v>
      </c>
      <c r="Z14" s="123">
        <v>1051</v>
      </c>
      <c r="AA14" s="123">
        <v>0</v>
      </c>
      <c r="AB14" s="123">
        <v>1059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35635640</v>
      </c>
      <c r="AH14" s="48">
        <f t="shared" ref="AH14:AH34" si="8">IF(ISBLANK(AG14),"-",AG14-AG13)</f>
        <v>604</v>
      </c>
      <c r="AI14" s="49">
        <f t="shared" si="7"/>
        <v>163.24324324324323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7960427</v>
      </c>
      <c r="AQ14" s="123">
        <f>AP14-AP13</f>
        <v>1010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15</v>
      </c>
      <c r="E15" s="40">
        <f t="shared" si="0"/>
        <v>10.563380281690142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118</v>
      </c>
      <c r="P15" s="119">
        <v>92</v>
      </c>
      <c r="Q15" s="119">
        <v>29864830</v>
      </c>
      <c r="R15" s="45">
        <f t="shared" si="3"/>
        <v>3890</v>
      </c>
      <c r="S15" s="46">
        <f t="shared" si="4"/>
        <v>93.36</v>
      </c>
      <c r="T15" s="46">
        <f t="shared" si="5"/>
        <v>3.89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1003</v>
      </c>
      <c r="AA15" s="123">
        <v>0</v>
      </c>
      <c r="AB15" s="123">
        <v>1004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35636244</v>
      </c>
      <c r="AH15" s="48">
        <f t="shared" si="8"/>
        <v>604</v>
      </c>
      <c r="AI15" s="49">
        <f t="shared" si="7"/>
        <v>155.26992287917739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0.4</v>
      </c>
      <c r="AP15" s="123">
        <v>7961423</v>
      </c>
      <c r="AQ15" s="123">
        <f>AP15-AP14</f>
        <v>996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26</v>
      </c>
      <c r="E16" s="40">
        <f t="shared" si="0"/>
        <v>18.30985915492958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111</v>
      </c>
      <c r="P16" s="119">
        <v>108</v>
      </c>
      <c r="Q16" s="119">
        <v>29869072</v>
      </c>
      <c r="R16" s="45">
        <f t="shared" si="3"/>
        <v>4242</v>
      </c>
      <c r="S16" s="46">
        <f t="shared" si="4"/>
        <v>101.80800000000001</v>
      </c>
      <c r="T16" s="46">
        <f t="shared" si="5"/>
        <v>4.242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1013</v>
      </c>
      <c r="AA16" s="123">
        <v>0</v>
      </c>
      <c r="AB16" s="123">
        <v>1008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35636780</v>
      </c>
      <c r="AH16" s="48">
        <f t="shared" si="8"/>
        <v>536</v>
      </c>
      <c r="AI16" s="49">
        <f t="shared" si="7"/>
        <v>126.35549269212636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7961423</v>
      </c>
      <c r="AQ16" s="123">
        <f t="shared" ref="AQ16:AQ34" si="10">AP16-AP15</f>
        <v>0</v>
      </c>
      <c r="AR16" s="52">
        <v>0.87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14</v>
      </c>
      <c r="E17" s="40">
        <f t="shared" si="0"/>
        <v>9.8591549295774659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139</v>
      </c>
      <c r="P17" s="119">
        <v>138</v>
      </c>
      <c r="Q17" s="119">
        <v>29874529</v>
      </c>
      <c r="R17" s="45">
        <f t="shared" si="3"/>
        <v>5457</v>
      </c>
      <c r="S17" s="46">
        <f t="shared" si="4"/>
        <v>130.96799999999999</v>
      </c>
      <c r="T17" s="46">
        <f t="shared" si="5"/>
        <v>5.4569999999999999</v>
      </c>
      <c r="U17" s="120">
        <v>9.5</v>
      </c>
      <c r="V17" s="120">
        <f t="shared" si="6"/>
        <v>9.5</v>
      </c>
      <c r="W17" s="121" t="s">
        <v>312</v>
      </c>
      <c r="X17" s="123">
        <v>0</v>
      </c>
      <c r="Y17" s="123">
        <v>0</v>
      </c>
      <c r="Z17" s="123">
        <v>1083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35637900</v>
      </c>
      <c r="AH17" s="48">
        <f t="shared" si="8"/>
        <v>1120</v>
      </c>
      <c r="AI17" s="49">
        <f t="shared" si="7"/>
        <v>205.24097489463077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7961423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10</v>
      </c>
      <c r="E18" s="40">
        <f t="shared" si="0"/>
        <v>7.042253521126761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143</v>
      </c>
      <c r="P18" s="119">
        <v>140</v>
      </c>
      <c r="Q18" s="119">
        <v>29880444</v>
      </c>
      <c r="R18" s="45">
        <f t="shared" si="3"/>
        <v>5915</v>
      </c>
      <c r="S18" s="46">
        <f t="shared" si="4"/>
        <v>141.96</v>
      </c>
      <c r="T18" s="46">
        <f t="shared" si="5"/>
        <v>5.915</v>
      </c>
      <c r="U18" s="120">
        <v>9.5</v>
      </c>
      <c r="V18" s="120">
        <f t="shared" si="6"/>
        <v>9.5</v>
      </c>
      <c r="W18" s="121" t="s">
        <v>312</v>
      </c>
      <c r="X18" s="123">
        <v>0</v>
      </c>
      <c r="Y18" s="123">
        <v>0</v>
      </c>
      <c r="Z18" s="123">
        <v>1179</v>
      </c>
      <c r="AA18" s="123">
        <v>1185</v>
      </c>
      <c r="AB18" s="123">
        <v>1199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35639148</v>
      </c>
      <c r="AH18" s="48">
        <f t="shared" si="8"/>
        <v>1248</v>
      </c>
      <c r="AI18" s="49">
        <f t="shared" si="7"/>
        <v>210.98901098901098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7961423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130</v>
      </c>
      <c r="P19" s="119">
        <v>144</v>
      </c>
      <c r="Q19" s="119">
        <v>29886642</v>
      </c>
      <c r="R19" s="45">
        <f t="shared" si="3"/>
        <v>6198</v>
      </c>
      <c r="S19" s="46">
        <f t="shared" si="4"/>
        <v>148.75200000000001</v>
      </c>
      <c r="T19" s="46">
        <f t="shared" si="5"/>
        <v>6.1980000000000004</v>
      </c>
      <c r="U19" s="120">
        <v>9.3000000000000007</v>
      </c>
      <c r="V19" s="120">
        <f t="shared" si="6"/>
        <v>9.3000000000000007</v>
      </c>
      <c r="W19" s="121" t="s">
        <v>135</v>
      </c>
      <c r="X19" s="123">
        <v>0</v>
      </c>
      <c r="Y19" s="121">
        <v>1024</v>
      </c>
      <c r="Z19" s="123">
        <v>1195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35640532</v>
      </c>
      <c r="AH19" s="48">
        <f t="shared" si="8"/>
        <v>1384</v>
      </c>
      <c r="AI19" s="49">
        <f t="shared" si="7"/>
        <v>223.29783801226202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7961423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131</v>
      </c>
      <c r="P20" s="119">
        <v>143</v>
      </c>
      <c r="Q20" s="119">
        <v>29892655</v>
      </c>
      <c r="R20" s="45">
        <f t="shared" si="3"/>
        <v>6013</v>
      </c>
      <c r="S20" s="46">
        <f t="shared" si="4"/>
        <v>144.31200000000001</v>
      </c>
      <c r="T20" s="46">
        <f t="shared" si="5"/>
        <v>6.0129999999999999</v>
      </c>
      <c r="U20" s="120">
        <v>8.6999999999999993</v>
      </c>
      <c r="V20" s="120">
        <f t="shared" si="6"/>
        <v>8.6999999999999993</v>
      </c>
      <c r="W20" s="121" t="s">
        <v>135</v>
      </c>
      <c r="X20" s="123">
        <v>0</v>
      </c>
      <c r="Y20" s="121">
        <v>1024</v>
      </c>
      <c r="Z20" s="123">
        <v>1195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35641853</v>
      </c>
      <c r="AH20" s="48">
        <f>IF(ISBLANK(AG20),"-",AG20-AG19)</f>
        <v>1321</v>
      </c>
      <c r="AI20" s="49">
        <f t="shared" si="7"/>
        <v>219.69067021453517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7961423</v>
      </c>
      <c r="AQ20" s="123">
        <f t="shared" si="10"/>
        <v>0</v>
      </c>
      <c r="AR20" s="52">
        <v>1.21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132</v>
      </c>
      <c r="P21" s="119">
        <v>144</v>
      </c>
      <c r="Q21" s="119">
        <v>29898771</v>
      </c>
      <c r="R21" s="45">
        <f>Q21-Q20</f>
        <v>6116</v>
      </c>
      <c r="S21" s="46">
        <f t="shared" si="4"/>
        <v>146.78399999999999</v>
      </c>
      <c r="T21" s="46">
        <f t="shared" si="5"/>
        <v>6.1159999999999997</v>
      </c>
      <c r="U21" s="120">
        <v>8.1</v>
      </c>
      <c r="V21" s="120">
        <f t="shared" si="6"/>
        <v>8.1</v>
      </c>
      <c r="W21" s="121" t="s">
        <v>135</v>
      </c>
      <c r="X21" s="123">
        <v>0</v>
      </c>
      <c r="Y21" s="121">
        <v>1032</v>
      </c>
      <c r="Z21" s="123">
        <v>1195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35643198</v>
      </c>
      <c r="AH21" s="48">
        <f t="shared" si="8"/>
        <v>1345</v>
      </c>
      <c r="AI21" s="49">
        <f t="shared" si="7"/>
        <v>219.91497710922172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7961423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133</v>
      </c>
      <c r="P22" s="119">
        <v>150</v>
      </c>
      <c r="Q22" s="119">
        <v>29904980</v>
      </c>
      <c r="R22" s="45">
        <f t="shared" si="3"/>
        <v>6209</v>
      </c>
      <c r="S22" s="46">
        <f t="shared" si="4"/>
        <v>149.01599999999999</v>
      </c>
      <c r="T22" s="46">
        <f t="shared" si="5"/>
        <v>6.2089999999999996</v>
      </c>
      <c r="U22" s="120">
        <v>7.6</v>
      </c>
      <c r="V22" s="120">
        <f t="shared" si="6"/>
        <v>7.6</v>
      </c>
      <c r="W22" s="121" t="s">
        <v>135</v>
      </c>
      <c r="X22" s="123">
        <v>0</v>
      </c>
      <c r="Y22" s="123">
        <v>1133</v>
      </c>
      <c r="Z22" s="123">
        <v>1195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35644572</v>
      </c>
      <c r="AH22" s="48">
        <f t="shared" si="8"/>
        <v>1374</v>
      </c>
      <c r="AI22" s="49">
        <f t="shared" si="7"/>
        <v>221.29167337735547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7961423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137</v>
      </c>
      <c r="P23" s="119">
        <v>143</v>
      </c>
      <c r="Q23" s="119">
        <v>29911059</v>
      </c>
      <c r="R23" s="45">
        <f t="shared" si="3"/>
        <v>6079</v>
      </c>
      <c r="S23" s="46">
        <f t="shared" si="4"/>
        <v>145.89599999999999</v>
      </c>
      <c r="T23" s="46">
        <f t="shared" si="5"/>
        <v>6.0789999999999997</v>
      </c>
      <c r="U23" s="120">
        <v>6.9</v>
      </c>
      <c r="V23" s="120">
        <f t="shared" si="6"/>
        <v>6.9</v>
      </c>
      <c r="W23" s="121" t="s">
        <v>135</v>
      </c>
      <c r="X23" s="123">
        <v>0</v>
      </c>
      <c r="Y23" s="123">
        <v>1040</v>
      </c>
      <c r="Z23" s="123">
        <v>1195</v>
      </c>
      <c r="AA23" s="123">
        <v>1185</v>
      </c>
      <c r="AB23" s="123">
        <v>1199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35645948</v>
      </c>
      <c r="AH23" s="48">
        <f t="shared" si="8"/>
        <v>1376</v>
      </c>
      <c r="AI23" s="49">
        <f t="shared" si="7"/>
        <v>226.35301858858367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7961423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137</v>
      </c>
      <c r="P24" s="119">
        <v>144</v>
      </c>
      <c r="Q24" s="119">
        <v>29917147</v>
      </c>
      <c r="R24" s="45">
        <f t="shared" si="3"/>
        <v>6088</v>
      </c>
      <c r="S24" s="46">
        <f t="shared" si="4"/>
        <v>146.11199999999999</v>
      </c>
      <c r="T24" s="46">
        <f t="shared" si="5"/>
        <v>6.0880000000000001</v>
      </c>
      <c r="U24" s="120">
        <v>6.5</v>
      </c>
      <c r="V24" s="120">
        <f t="shared" si="6"/>
        <v>6.5</v>
      </c>
      <c r="W24" s="121" t="s">
        <v>135</v>
      </c>
      <c r="X24" s="123">
        <v>0</v>
      </c>
      <c r="Y24" s="123">
        <v>1010</v>
      </c>
      <c r="Z24" s="123">
        <v>1195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35647324</v>
      </c>
      <c r="AH24" s="48">
        <f t="shared" si="8"/>
        <v>1376</v>
      </c>
      <c r="AI24" s="49">
        <f t="shared" si="7"/>
        <v>226.01839684625492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7961423</v>
      </c>
      <c r="AQ24" s="123">
        <f t="shared" si="10"/>
        <v>0</v>
      </c>
      <c r="AR24" s="52">
        <v>1.04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133</v>
      </c>
      <c r="P25" s="119">
        <v>141</v>
      </c>
      <c r="Q25" s="119">
        <v>29922937</v>
      </c>
      <c r="R25" s="45">
        <f t="shared" si="3"/>
        <v>5790</v>
      </c>
      <c r="S25" s="46">
        <f t="shared" si="4"/>
        <v>138.96</v>
      </c>
      <c r="T25" s="46">
        <f t="shared" si="5"/>
        <v>5.79</v>
      </c>
      <c r="U25" s="120">
        <v>6.2</v>
      </c>
      <c r="V25" s="120">
        <f t="shared" si="6"/>
        <v>6.2</v>
      </c>
      <c r="W25" s="121" t="s">
        <v>135</v>
      </c>
      <c r="X25" s="123">
        <v>0</v>
      </c>
      <c r="Y25" s="123">
        <v>1019</v>
      </c>
      <c r="Z25" s="123">
        <v>1195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35648644</v>
      </c>
      <c r="AH25" s="48">
        <f t="shared" si="8"/>
        <v>1320</v>
      </c>
      <c r="AI25" s="49">
        <f t="shared" si="7"/>
        <v>227.97927461139895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7961423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6</v>
      </c>
      <c r="E26" s="40">
        <f t="shared" si="0"/>
        <v>4.2253521126760569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133</v>
      </c>
      <c r="P26" s="119">
        <v>140</v>
      </c>
      <c r="Q26" s="119">
        <v>29928621</v>
      </c>
      <c r="R26" s="45">
        <f t="shared" si="3"/>
        <v>5684</v>
      </c>
      <c r="S26" s="46">
        <f t="shared" si="4"/>
        <v>136.416</v>
      </c>
      <c r="T26" s="46">
        <f t="shared" si="5"/>
        <v>5.6840000000000002</v>
      </c>
      <c r="U26" s="120">
        <v>5.9</v>
      </c>
      <c r="V26" s="120">
        <f t="shared" si="6"/>
        <v>5.9</v>
      </c>
      <c r="W26" s="121" t="s">
        <v>135</v>
      </c>
      <c r="X26" s="123">
        <v>0</v>
      </c>
      <c r="Y26" s="123">
        <v>1014</v>
      </c>
      <c r="Z26" s="123">
        <v>1195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35649948</v>
      </c>
      <c r="AH26" s="48">
        <f t="shared" si="8"/>
        <v>1304</v>
      </c>
      <c r="AI26" s="49">
        <f t="shared" si="7"/>
        <v>229.41590429275158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7961423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131</v>
      </c>
      <c r="P27" s="119">
        <v>138</v>
      </c>
      <c r="Q27" s="119">
        <v>29934445</v>
      </c>
      <c r="R27" s="45">
        <f t="shared" si="3"/>
        <v>5824</v>
      </c>
      <c r="S27" s="46">
        <f t="shared" si="4"/>
        <v>139.77600000000001</v>
      </c>
      <c r="T27" s="46">
        <f t="shared" si="5"/>
        <v>5.8239999999999998</v>
      </c>
      <c r="U27" s="120">
        <v>5.6</v>
      </c>
      <c r="V27" s="120">
        <f t="shared" si="6"/>
        <v>5.6</v>
      </c>
      <c r="W27" s="121" t="s">
        <v>135</v>
      </c>
      <c r="X27" s="123">
        <v>0</v>
      </c>
      <c r="Y27" s="123">
        <v>1030</v>
      </c>
      <c r="Z27" s="123">
        <v>1195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35651300</v>
      </c>
      <c r="AH27" s="48">
        <f t="shared" si="8"/>
        <v>1352</v>
      </c>
      <c r="AI27" s="49">
        <f t="shared" si="7"/>
        <v>232.14285714285714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7961423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134</v>
      </c>
      <c r="P28" s="119">
        <v>136</v>
      </c>
      <c r="Q28" s="119">
        <v>29940086</v>
      </c>
      <c r="R28" s="45">
        <f t="shared" si="3"/>
        <v>5641</v>
      </c>
      <c r="S28" s="46">
        <f t="shared" si="4"/>
        <v>135.38399999999999</v>
      </c>
      <c r="T28" s="46">
        <f t="shared" si="5"/>
        <v>5.641</v>
      </c>
      <c r="U28" s="120">
        <v>5.5</v>
      </c>
      <c r="V28" s="120">
        <f t="shared" si="6"/>
        <v>5.5</v>
      </c>
      <c r="W28" s="121" t="s">
        <v>135</v>
      </c>
      <c r="X28" s="123">
        <v>0</v>
      </c>
      <c r="Y28" s="123">
        <v>980</v>
      </c>
      <c r="Z28" s="123">
        <v>1175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35652596</v>
      </c>
      <c r="AH28" s="48">
        <f t="shared" si="8"/>
        <v>1296</v>
      </c>
      <c r="AI28" s="49">
        <f t="shared" si="7"/>
        <v>229.74649884772202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7961423</v>
      </c>
      <c r="AQ28" s="123">
        <f t="shared" si="10"/>
        <v>0</v>
      </c>
      <c r="AR28" s="52">
        <v>0.93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131</v>
      </c>
      <c r="P29" s="119">
        <v>134</v>
      </c>
      <c r="Q29" s="119">
        <v>29945547</v>
      </c>
      <c r="R29" s="45">
        <f t="shared" si="3"/>
        <v>5461</v>
      </c>
      <c r="S29" s="46">
        <f t="shared" si="4"/>
        <v>131.06399999999999</v>
      </c>
      <c r="T29" s="46">
        <f t="shared" si="5"/>
        <v>5.4610000000000003</v>
      </c>
      <c r="U29" s="120">
        <v>5.3</v>
      </c>
      <c r="V29" s="120">
        <f t="shared" si="6"/>
        <v>5.3</v>
      </c>
      <c r="W29" s="121" t="s">
        <v>135</v>
      </c>
      <c r="X29" s="123">
        <v>0</v>
      </c>
      <c r="Y29" s="123">
        <v>980</v>
      </c>
      <c r="Z29" s="123">
        <v>1175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35653868</v>
      </c>
      <c r="AH29" s="48">
        <f t="shared" si="8"/>
        <v>1272</v>
      </c>
      <c r="AI29" s="49">
        <f t="shared" si="7"/>
        <v>232.92437282548983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7961423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9</v>
      </c>
      <c r="E30" s="40">
        <f t="shared" si="0"/>
        <v>6.3380281690140849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112</v>
      </c>
      <c r="P30" s="119">
        <v>131</v>
      </c>
      <c r="Q30" s="119">
        <v>29951014</v>
      </c>
      <c r="R30" s="45">
        <f t="shared" si="3"/>
        <v>5467</v>
      </c>
      <c r="S30" s="46">
        <f t="shared" si="4"/>
        <v>131.208</v>
      </c>
      <c r="T30" s="46">
        <f t="shared" si="5"/>
        <v>5.4669999999999996</v>
      </c>
      <c r="U30" s="120">
        <v>4.5</v>
      </c>
      <c r="V30" s="120">
        <f t="shared" si="6"/>
        <v>4.5</v>
      </c>
      <c r="W30" s="121" t="s">
        <v>136</v>
      </c>
      <c r="X30" s="123">
        <v>0</v>
      </c>
      <c r="Y30" s="123">
        <v>1100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35654976</v>
      </c>
      <c r="AH30" s="48">
        <f t="shared" si="8"/>
        <v>1108</v>
      </c>
      <c r="AI30" s="49">
        <f t="shared" si="7"/>
        <v>202.67056886775197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7961423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12</v>
      </c>
      <c r="E31" s="40">
        <f t="shared" si="0"/>
        <v>8.4507042253521139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117</v>
      </c>
      <c r="P31" s="119">
        <v>128</v>
      </c>
      <c r="Q31" s="119">
        <v>29956191</v>
      </c>
      <c r="R31" s="45">
        <f t="shared" si="3"/>
        <v>5177</v>
      </c>
      <c r="S31" s="46">
        <f t="shared" si="4"/>
        <v>124.248</v>
      </c>
      <c r="T31" s="46">
        <f t="shared" si="5"/>
        <v>5.1769999999999996</v>
      </c>
      <c r="U31" s="120">
        <v>3.7</v>
      </c>
      <c r="V31" s="120">
        <f t="shared" si="6"/>
        <v>3.7</v>
      </c>
      <c r="W31" s="121" t="s">
        <v>136</v>
      </c>
      <c r="X31" s="123">
        <v>0</v>
      </c>
      <c r="Y31" s="123">
        <v>1005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35656020</v>
      </c>
      <c r="AH31" s="48">
        <f t="shared" si="8"/>
        <v>1044</v>
      </c>
      <c r="AI31" s="49">
        <f t="shared" si="7"/>
        <v>201.66119374154917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7961423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118</v>
      </c>
      <c r="P32" s="119">
        <v>116</v>
      </c>
      <c r="Q32" s="119">
        <v>29961120</v>
      </c>
      <c r="R32" s="45">
        <f t="shared" si="3"/>
        <v>4929</v>
      </c>
      <c r="S32" s="46">
        <f t="shared" si="4"/>
        <v>118.29600000000001</v>
      </c>
      <c r="T32" s="46">
        <f t="shared" si="5"/>
        <v>4.9290000000000003</v>
      </c>
      <c r="U32" s="120">
        <v>3.6</v>
      </c>
      <c r="V32" s="120">
        <f t="shared" si="6"/>
        <v>3.6</v>
      </c>
      <c r="W32" s="121" t="s">
        <v>136</v>
      </c>
      <c r="X32" s="123">
        <v>0</v>
      </c>
      <c r="Y32" s="123">
        <v>1000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35656992</v>
      </c>
      <c r="AH32" s="48">
        <f t="shared" si="8"/>
        <v>972</v>
      </c>
      <c r="AI32" s="49">
        <f t="shared" si="7"/>
        <v>197.20024345709066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7961423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11</v>
      </c>
      <c r="E33" s="40">
        <f t="shared" si="0"/>
        <v>7.746478873239437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117</v>
      </c>
      <c r="P33" s="119">
        <v>101</v>
      </c>
      <c r="Q33" s="119">
        <v>29965315</v>
      </c>
      <c r="R33" s="45">
        <f t="shared" si="3"/>
        <v>4195</v>
      </c>
      <c r="S33" s="46">
        <f t="shared" si="4"/>
        <v>100.68</v>
      </c>
      <c r="T33" s="46">
        <f t="shared" si="5"/>
        <v>4.1950000000000003</v>
      </c>
      <c r="U33" s="120">
        <v>4.2</v>
      </c>
      <c r="V33" s="120">
        <f t="shared" si="6"/>
        <v>4.2</v>
      </c>
      <c r="W33" s="121" t="s">
        <v>127</v>
      </c>
      <c r="X33" s="123">
        <v>0</v>
      </c>
      <c r="Y33" s="123">
        <v>0</v>
      </c>
      <c r="Z33" s="123">
        <v>1049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35657700</v>
      </c>
      <c r="AH33" s="48">
        <f t="shared" si="8"/>
        <v>708</v>
      </c>
      <c r="AI33" s="49">
        <f t="shared" si="7"/>
        <v>168.77234803337305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7961992</v>
      </c>
      <c r="AQ33" s="123">
        <f t="shared" si="10"/>
        <v>569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13</v>
      </c>
      <c r="E34" s="40">
        <f t="shared" si="0"/>
        <v>9.1549295774647899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112</v>
      </c>
      <c r="P34" s="119">
        <v>97</v>
      </c>
      <c r="Q34" s="119">
        <v>29969347</v>
      </c>
      <c r="R34" s="45">
        <f t="shared" si="3"/>
        <v>4032</v>
      </c>
      <c r="S34" s="46">
        <f t="shared" si="4"/>
        <v>96.768000000000001</v>
      </c>
      <c r="T34" s="46">
        <f t="shared" si="5"/>
        <v>4.032</v>
      </c>
      <c r="U34" s="120">
        <v>4.9000000000000004</v>
      </c>
      <c r="V34" s="120">
        <f t="shared" si="6"/>
        <v>4.9000000000000004</v>
      </c>
      <c r="W34" s="121" t="s">
        <v>127</v>
      </c>
      <c r="X34" s="123">
        <v>0</v>
      </c>
      <c r="Y34" s="123">
        <v>0</v>
      </c>
      <c r="Z34" s="123">
        <v>1030</v>
      </c>
      <c r="AA34" s="123">
        <v>0</v>
      </c>
      <c r="AB34" s="123">
        <v>1058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35658356</v>
      </c>
      <c r="AH34" s="48">
        <f t="shared" si="8"/>
        <v>656</v>
      </c>
      <c r="AI34" s="49">
        <f t="shared" si="7"/>
        <v>162.69841269841271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7962607</v>
      </c>
      <c r="AQ34" s="123">
        <f t="shared" si="10"/>
        <v>615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122.83333333333333</v>
      </c>
      <c r="Q35" s="63">
        <f>Q34-Q10</f>
        <v>122946</v>
      </c>
      <c r="R35" s="64">
        <f>SUM(R11:R34)</f>
        <v>122946</v>
      </c>
      <c r="S35" s="124">
        <f>AVERAGE(S11:S34)</f>
        <v>122.94599999999998</v>
      </c>
      <c r="T35" s="124">
        <f>SUM(T11:T34)</f>
        <v>122.94599999999998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25128</v>
      </c>
      <c r="AH35" s="66">
        <f>SUM(AH11:AH34)</f>
        <v>25128</v>
      </c>
      <c r="AI35" s="67">
        <f>$AH$35/$T35</f>
        <v>204.38241179054222</v>
      </c>
      <c r="AJ35" s="93"/>
      <c r="AK35" s="94"/>
      <c r="AL35" s="94"/>
      <c r="AM35" s="94"/>
      <c r="AN35" s="95"/>
      <c r="AO35" s="68"/>
      <c r="AP35" s="69">
        <f>AP34-AP10</f>
        <v>6229</v>
      </c>
      <c r="AQ35" s="70">
        <f>SUM(AQ11:AQ34)</f>
        <v>6229</v>
      </c>
      <c r="AR35" s="71">
        <f>AVERAGE(AR11:AR34)</f>
        <v>1.0033333333333332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5" t="s">
        <v>311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116" t="s">
        <v>124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125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85" t="s">
        <v>138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313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109" t="s">
        <v>239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245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16" t="s">
        <v>140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16" t="s">
        <v>128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09" t="s">
        <v>231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214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2"/>
      <c r="D51" s="110"/>
      <c r="E51" s="88"/>
      <c r="F51" s="110"/>
      <c r="G51" s="110"/>
      <c r="H51" s="110"/>
      <c r="I51" s="110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151</v>
      </c>
      <c r="C52" s="110"/>
      <c r="D52" s="110"/>
      <c r="E52" s="110"/>
      <c r="F52" s="110"/>
      <c r="G52" s="110"/>
      <c r="H52" s="110"/>
      <c r="I52" s="125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2" t="s">
        <v>152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232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156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5" t="s">
        <v>154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9" t="s">
        <v>242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4"/>
      <c r="U60" s="114"/>
      <c r="V60" s="114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6"/>
      <c r="D61" s="110"/>
      <c r="E61" s="88"/>
      <c r="F61" s="110"/>
      <c r="G61" s="110"/>
      <c r="H61" s="110"/>
      <c r="I61" s="110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78"/>
      <c r="V62" s="78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2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110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09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8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88"/>
      <c r="E70" s="110"/>
      <c r="F70" s="110"/>
      <c r="G70" s="110"/>
      <c r="H70" s="110"/>
      <c r="I70" s="88"/>
      <c r="J70" s="111"/>
      <c r="K70" s="111"/>
      <c r="L70" s="111"/>
      <c r="M70" s="111"/>
      <c r="N70" s="111"/>
      <c r="O70" s="111"/>
      <c r="P70" s="111"/>
      <c r="Q70" s="111"/>
      <c r="R70" s="111"/>
      <c r="S70" s="86"/>
      <c r="T70" s="86"/>
      <c r="U70" s="86"/>
      <c r="V70" s="86"/>
      <c r="W70" s="86"/>
      <c r="X70" s="86"/>
      <c r="Y70" s="86"/>
      <c r="Z70" s="79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105"/>
      <c r="AW70" s="101"/>
      <c r="AX70" s="101"/>
      <c r="AY70" s="101"/>
    </row>
    <row r="71" spans="1:51" x14ac:dyDescent="0.25">
      <c r="B71" s="89"/>
      <c r="C71" s="116"/>
      <c r="D71" s="88"/>
      <c r="E71" s="110"/>
      <c r="F71" s="110"/>
      <c r="G71" s="110"/>
      <c r="H71" s="110"/>
      <c r="I71" s="88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79"/>
      <c r="X71" s="79"/>
      <c r="Y71" s="79"/>
      <c r="Z71" s="106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105"/>
      <c r="AW71" s="101"/>
      <c r="AX71" s="101"/>
      <c r="AY71" s="101"/>
    </row>
    <row r="72" spans="1:51" x14ac:dyDescent="0.25">
      <c r="B72" s="89"/>
      <c r="C72" s="116"/>
      <c r="D72" s="110"/>
      <c r="E72" s="88"/>
      <c r="F72" s="110"/>
      <c r="G72" s="110"/>
      <c r="H72" s="110"/>
      <c r="I72" s="110"/>
      <c r="J72" s="86"/>
      <c r="K72" s="86"/>
      <c r="L72" s="86"/>
      <c r="M72" s="86"/>
      <c r="N72" s="86"/>
      <c r="O72" s="86"/>
      <c r="P72" s="86"/>
      <c r="Q72" s="86"/>
      <c r="R72" s="86"/>
      <c r="S72" s="111"/>
      <c r="T72" s="114"/>
      <c r="U72" s="78"/>
      <c r="V72" s="78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1:51" x14ac:dyDescent="0.25">
      <c r="B73" s="89"/>
      <c r="C73" s="112"/>
      <c r="D73" s="110"/>
      <c r="E73" s="88"/>
      <c r="F73" s="88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126"/>
      <c r="C74" s="112"/>
      <c r="D74" s="110"/>
      <c r="E74" s="110"/>
      <c r="F74" s="88"/>
      <c r="G74" s="88"/>
      <c r="H74" s="88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126"/>
      <c r="C75" s="86"/>
      <c r="D75" s="110"/>
      <c r="E75" s="110"/>
      <c r="F75" s="110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9"/>
      <c r="C76" s="116"/>
      <c r="D76" s="86"/>
      <c r="E76" s="110"/>
      <c r="F76" s="110"/>
      <c r="G76" s="110"/>
      <c r="H76" s="110"/>
      <c r="I76" s="86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9"/>
      <c r="C77" s="132"/>
      <c r="D77" s="79"/>
      <c r="E77" s="127"/>
      <c r="F77" s="127"/>
      <c r="G77" s="127"/>
      <c r="H77" s="127"/>
      <c r="I77" s="79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33"/>
      <c r="U77" s="134"/>
      <c r="V77" s="134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U77" s="101"/>
      <c r="AV77" s="105"/>
      <c r="AW77" s="101"/>
      <c r="AX77" s="101"/>
      <c r="AY77" s="131"/>
    </row>
    <row r="78" spans="1:51" s="131" customFormat="1" x14ac:dyDescent="0.25">
      <c r="B78" s="129"/>
      <c r="C78" s="135"/>
      <c r="D78" s="127"/>
      <c r="E78" s="79"/>
      <c r="F78" s="127"/>
      <c r="G78" s="127"/>
      <c r="H78" s="127"/>
      <c r="I78" s="127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T78" s="19"/>
      <c r="AV78" s="105"/>
      <c r="AY78" s="101"/>
    </row>
    <row r="79" spans="1:51" x14ac:dyDescent="0.25">
      <c r="A79" s="106"/>
      <c r="B79" s="129"/>
      <c r="C79" s="130"/>
      <c r="D79" s="127"/>
      <c r="E79" s="79"/>
      <c r="F79" s="79"/>
      <c r="G79" s="127"/>
      <c r="H79" s="127"/>
      <c r="I79" s="107"/>
      <c r="J79" s="107"/>
      <c r="K79" s="107"/>
      <c r="L79" s="107"/>
      <c r="M79" s="107"/>
      <c r="N79" s="107"/>
      <c r="O79" s="108"/>
      <c r="P79" s="103"/>
      <c r="R79" s="105"/>
      <c r="AS79" s="101"/>
      <c r="AT79" s="101"/>
      <c r="AU79" s="101"/>
      <c r="AV79" s="101"/>
      <c r="AW79" s="101"/>
      <c r="AX79" s="101"/>
      <c r="AY79" s="101"/>
    </row>
    <row r="80" spans="1:51" x14ac:dyDescent="0.25">
      <c r="A80" s="106"/>
      <c r="B80" s="79"/>
      <c r="C80" s="131"/>
      <c r="D80" s="131"/>
      <c r="E80" s="131"/>
      <c r="F80" s="131"/>
      <c r="G80" s="79"/>
      <c r="H80" s="79"/>
      <c r="I80" s="107"/>
      <c r="J80" s="107"/>
      <c r="K80" s="107"/>
      <c r="L80" s="107"/>
      <c r="M80" s="107"/>
      <c r="N80" s="107"/>
      <c r="O80" s="108"/>
      <c r="P80" s="103"/>
      <c r="R80" s="103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7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129"/>
      <c r="C82" s="131"/>
      <c r="D82" s="131"/>
      <c r="E82" s="131"/>
      <c r="F82" s="131"/>
      <c r="G82" s="131"/>
      <c r="H82" s="131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79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I86" s="107"/>
      <c r="J86" s="107"/>
      <c r="K86" s="107"/>
      <c r="L86" s="107"/>
      <c r="M86" s="107"/>
      <c r="N86" s="107"/>
      <c r="O86" s="108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Q97" s="103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1"/>
      <c r="P98" s="103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R107" s="103"/>
      <c r="S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T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03"/>
      <c r="Q111" s="103"/>
      <c r="R111" s="103"/>
      <c r="S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T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U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T114" s="103"/>
      <c r="U114" s="103"/>
      <c r="AS114" s="101"/>
      <c r="AT114" s="101"/>
      <c r="AU114" s="101"/>
      <c r="AV114" s="101"/>
      <c r="AW114" s="101"/>
      <c r="AX114" s="101"/>
    </row>
    <row r="125" spans="15:51" x14ac:dyDescent="0.25">
      <c r="AY125" s="101"/>
    </row>
    <row r="126" spans="15:51" x14ac:dyDescent="0.25">
      <c r="AS126" s="101"/>
      <c r="AT126" s="101"/>
      <c r="AU126" s="101"/>
      <c r="AV126" s="101"/>
      <c r="AW126" s="101"/>
      <c r="AX126" s="101"/>
    </row>
  </sheetData>
  <protectedRanges>
    <protectedRange sqref="N70:R70 B82 S72:T78 B74:B79 S68:T69 N73:R78 T60:T67 T47:T54" name="Range2_12_5_1_1"/>
    <protectedRange sqref="N10 L10 L6 D6 D8 AD8 AF8 O8:U8 AJ8:AR8 AF10 AR11:AR34 L24:N31 N12:N23 N34:P34 E11:E34 G11:G34 X11:AA11 X12:Y16 AA12:AA16 AC11:AF34 N11:Q11 N32:N33 R11:V34 Y17:Y18 O12:Q33 Z12:Z32 AB11:AB33" name="Range1_16_3_1_1"/>
    <protectedRange sqref="I75 J73:M78 J70:M70 I7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9:H79 F78 E77" name="Range2_2_2_9_2_1_1"/>
    <protectedRange sqref="D75 D78:D79" name="Range2_1_1_1_1_1_9_2_1_1"/>
    <protectedRange sqref="AG11:AG34" name="Range1_18_1_1_1"/>
    <protectedRange sqref="C76 C78" name="Range2_4_1_1_1"/>
    <protectedRange sqref="AS16:AS34" name="Range1_1_1_1"/>
    <protectedRange sqref="P3:U5" name="Range1_16_1_1_1_1"/>
    <protectedRange sqref="C79 C77 C74" name="Range2_1_3_1_1"/>
    <protectedRange sqref="H11:H34" name="Range1_1_1_1_1_1_1"/>
    <protectedRange sqref="B80:B81 J71:R72 D76:D77 I76:I77 Z69:Z70 S70:Y71 AA70:AU71 E78:E79 G80:H81 F79" name="Range2_2_1_10_1_1_1_2"/>
    <protectedRange sqref="C75" name="Range2_2_1_10_2_1_1_1"/>
    <protectedRange sqref="N68:R69 G76:H76 D72 F75 E74" name="Range2_12_1_6_1_1"/>
    <protectedRange sqref="D67:D68 I72:I74 I68:M69 G77:H78 G70:H72 E75:E76 F76:F77 F69:F71 E68:E70" name="Range2_2_12_1_7_1_1"/>
    <protectedRange sqref="D73:D74" name="Range2_1_1_1_1_11_1_2_1_1"/>
    <protectedRange sqref="E71 G73:H73 F72" name="Range2_2_2_9_1_1_1_1"/>
    <protectedRange sqref="D69" name="Range2_1_1_1_1_1_9_1_1_1_1"/>
    <protectedRange sqref="C73 C68" name="Range2_1_1_2_1_1"/>
    <protectedRange sqref="C72" name="Range2_1_2_2_1_1"/>
    <protectedRange sqref="C71" name="Range2_3_2_1_1"/>
    <protectedRange sqref="F67:F68 E67 G69:H69" name="Range2_2_12_1_1_1_1_1"/>
    <protectedRange sqref="C67" name="Range2_1_4_2_1_1_1"/>
    <protectedRange sqref="C69:C70" name="Range2_5_1_1_1"/>
    <protectedRange sqref="E72:E73 F73:F74 G74:H75 I70:I71" name="Range2_2_1_1_1_1"/>
    <protectedRange sqref="D70:D71" name="Range2_1_1_1_1_1_1_1_1"/>
    <protectedRange sqref="AS11:AS15" name="Range1_4_1_1_1_1"/>
    <protectedRange sqref="J11:J15 J26:J34" name="Range1_1_2_1_10_1_1_1_1"/>
    <protectedRange sqref="R85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8:T59" name="Range2_12_5_1_1_3"/>
    <protectedRange sqref="T56:T57" name="Range2_12_5_1_1_2_2"/>
    <protectedRange sqref="T55" name="Range2_12_5_1_1_2_1_1"/>
    <protectedRange sqref="S55" name="Range2_12_4_1_1_1_4_2_2_1_1"/>
    <protectedRange sqref="B71:B73" name="Range2_12_5_1_1_2"/>
    <protectedRange sqref="B70" name="Range2_12_5_1_1_2_1_4_1_1_1_2_1_1_1_1_1_1_1"/>
    <protectedRange sqref="F66 G68:H68" name="Range2_2_12_1_1_1_1_1_1"/>
    <protectedRange sqref="D66:E66" name="Range2_2_12_1_7_1_1_2_1"/>
    <protectedRange sqref="C66" name="Range2_1_1_2_1_1_1"/>
    <protectedRange sqref="B68:B69" name="Range2_12_5_1_1_2_1"/>
    <protectedRange sqref="B67" name="Range2_12_5_1_1_2_1_2_1"/>
    <protectedRange sqref="B66" name="Range2_12_5_1_1_2_1_2_2"/>
    <protectedRange sqref="S64:S67" name="Range2_12_5_1_1_5"/>
    <protectedRange sqref="N64:R67" name="Range2_12_1_6_1_1_1"/>
    <protectedRange sqref="J64:M67" name="Range2_2_12_1_7_1_1_2"/>
    <protectedRange sqref="S61:S63" name="Range2_12_2_1_1_1_2_1_1_1"/>
    <protectedRange sqref="Q62:R63" name="Range2_12_1_4_1_1_1_1_1_1_1_1_1_1_1_1_1_1_1"/>
    <protectedRange sqref="N62:P63" name="Range2_12_1_2_1_1_1_1_1_1_1_1_1_1_1_1_1_1_1_1"/>
    <protectedRange sqref="J62:M63" name="Range2_2_12_1_4_1_1_1_1_1_1_1_1_1_1_1_1_1_1_1_1"/>
    <protectedRange sqref="Q61:R61" name="Range2_12_1_6_1_1_1_2_3_1_1_3_1_1_1_1_1_1_1"/>
    <protectedRange sqref="N61:P61" name="Range2_12_1_2_3_1_1_1_2_3_1_1_3_1_1_1_1_1_1_1"/>
    <protectedRange sqref="J61:M61" name="Range2_2_12_1_4_3_1_1_1_3_3_1_1_3_1_1_1_1_1_1_1"/>
    <protectedRange sqref="S59:S60" name="Range2_12_4_1_1_1_4_2_2_2_1"/>
    <protectedRange sqref="Q59:R60" name="Range2_12_1_6_1_1_1_2_3_2_1_1_3_2"/>
    <protectedRange sqref="N59:P60" name="Range2_12_1_2_3_1_1_1_2_3_2_1_1_3_2"/>
    <protectedRange sqref="L59:M60" name="Range2_2_12_1_4_3_1_1_1_3_3_2_1_1_3_2"/>
    <protectedRange sqref="I61:I67" name="Range2_2_12_1_7_1_1_2_2_1_1"/>
    <protectedRange sqref="G67:H67" name="Range2_2_12_1_3_1_2_1_1_1_2_1_1_1_1_1_1_2_1_1_1_1_1_1_1_1_1"/>
    <protectedRange sqref="F65 G64:H66" name="Range2_2_12_1_3_3_1_1_1_2_1_1_1_1_1_1_1_1_1_1_1_1_1_1_1_1"/>
    <protectedRange sqref="G61:H61" name="Range2_2_12_1_3_1_2_1_1_1_2_1_1_1_1_1_1_2_1_1_1_1_1_2_1"/>
    <protectedRange sqref="F61:F64" name="Range2_2_12_1_3_1_2_1_1_1_3_1_1_1_1_1_3_1_1_1_1_1_1_1_1_1"/>
    <protectedRange sqref="G62:H63" name="Range2_2_12_1_3_1_2_1_1_1_1_2_1_1_1_1_1_1_1_1_1_1_1"/>
    <protectedRange sqref="D61:E62" name="Range2_2_12_1_3_1_2_1_1_1_3_1_1_1_1_1_1_1_2_1_1_1_1_1_1_1"/>
    <protectedRange sqref="B64" name="Range2_12_5_1_1_2_1_4_1_1_1_2_1_1_1_1_1_1_1_1_1_2_1_1_1_1_1"/>
    <protectedRange sqref="B65" name="Range2_12_5_1_1_2_1_2_2_1_1_1_1_1"/>
    <protectedRange sqref="D65:E65" name="Range2_2_12_1_7_1_1_2_1_1"/>
    <protectedRange sqref="C65" name="Range2_1_1_2_1_1_1_1"/>
    <protectedRange sqref="D64" name="Range2_2_12_1_7_1_1_2_1_1_1_1_1_1"/>
    <protectedRange sqref="E64" name="Range2_2_12_1_1_1_1_1_1_1_1_1_1_1_1"/>
    <protectedRange sqref="C64" name="Range2_1_4_2_1_1_1_1_1_1_1_1_1"/>
    <protectedRange sqref="D63:E63" name="Range2_2_12_1_3_1_2_1_1_1_3_1_1_1_1_1_1_1_2_1_1_1_1_1_1_1_1"/>
    <protectedRange sqref="B63" name="Range2_12_5_1_1_2_1_2_2_1_1_1_1"/>
    <protectedRange sqref="S56:S58" name="Range2_12_5_1_1_5_1"/>
    <protectedRange sqref="N58:R58" name="Range2_12_1_6_1_1_1_1"/>
    <protectedRange sqref="L58:M58" name="Range2_2_12_1_7_1_1_2_2"/>
    <protectedRange sqref="B62" name="Range2_12_5_1_1_2_1_2_2_1_1_1_1_2_1_1_1"/>
    <protectedRange sqref="B61" name="Range2_12_5_1_1_2_1_2_2_1_1_1_1_2_1_1_1_2"/>
    <protectedRange sqref="B60" name="Range2_12_5_1_1_2_1_2_2_1_1_1_1_2_1_1_1_2_1_1"/>
    <protectedRange sqref="B40" name="Range2_12_5_1_1_1_1_1_2"/>
    <protectedRange sqref="S50:S54" name="Range2_12_5_1_1_2_3_1_1"/>
    <protectedRange sqref="N50:R57" name="Range2_12_1_6_1_1_1_1_1"/>
    <protectedRange sqref="J52:M54 L55:M57 L50:M51" name="Range2_2_12_1_7_1_1_2_2_1"/>
    <protectedRange sqref="G52:H54" name="Range2_2_12_1_3_1_2_1_1_1_2_1_1_1_1_1_1_2_1_1_1_1"/>
    <protectedRange sqref="I52:I54" name="Range2_2_12_1_4_3_1_1_1_2_1_2_1_1_3_1_1_1_1_1_1_1_1"/>
    <protectedRange sqref="D52:E54" name="Range2_2_12_1_3_1_2_1_1_1_2_1_1_1_1_3_1_1_1_1_1_1_1"/>
    <protectedRange sqref="F52:F54" name="Range2_2_12_1_3_1_2_1_1_1_3_1_1_1_1_1_3_1_1_1_1_1_1_1"/>
    <protectedRange sqref="K55" name="Range2_2_12_1_7_1_1_2_2_2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C42:C43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22:Y32 X17:X21 AA17:AA32" name="Range1_16_3_1_1_6"/>
    <protectedRange sqref="B41" name="Range2_12_5_1_1_1_1_1_2_1"/>
    <protectedRange sqref="B42" name="Range2_12_5_1_1_1_2_1_1_1"/>
    <protectedRange sqref="B43" name="Range2_12_5_1_1_1_2_2_1_1"/>
    <protectedRange sqref="B44:B46 B49" name="Range2_12_5_1_1_1_2_2_1_1_1_1_1_1_1_1_1_1_1_2_1_1_1"/>
    <protectedRange sqref="B47" name="Range2_12_5_1_1_1_2_2_1_1_1_1_1_1_1_1_1_1_1_2_2_1_1"/>
    <protectedRange sqref="B48" name="Range2_12_5_1_1_1_2_2_1_1_1_1_1_1_1_1_1_1_1_1_1_1_1_1"/>
    <protectedRange sqref="G50:H50" name="Range2_2_12_1_3_1_1_1_1_1_4_1_1_1_1_2"/>
    <protectedRange sqref="E50:F50" name="Range2_2_12_1_7_1_1_3_1_1_1_1_2"/>
    <protectedRange sqref="I50:K50" name="Range2_2_12_1_4_3_1_1_1_1_2_1_1_1_2"/>
    <protectedRange sqref="D50" name="Range2_2_12_1_3_1_2_1_1_1_2_1_2_1_1_1_2"/>
    <protectedRange sqref="J51:K51" name="Range2_2_12_1_7_1_1_2_2_1_2"/>
    <protectedRange sqref="I51" name="Range2_2_12_1_7_1_1_2_2_1_1_1_1_1"/>
    <protectedRange sqref="G51:H51" name="Range2_2_12_1_3_3_1_1_1_2_1_1_1_1_1_1_1_1_1_1_1_1_1_1_1_1_1_1_1"/>
    <protectedRange sqref="F51" name="Range2_2_12_1_3_1_2_1_1_1_3_1_1_1_1_1_3_1_1_1_1_1_1_1_1_1_1_1"/>
    <protectedRange sqref="D51" name="Range2_2_12_1_7_1_1_2_1_1_1_1_1_1_1_1"/>
    <protectedRange sqref="E51" name="Range2_2_12_1_1_1_1_1_1_1_1_1_1_1_1_1_1"/>
    <protectedRange sqref="C51" name="Range2_1_4_2_1_1_1_1_1_1_1_1_1_1_1"/>
    <protectedRange sqref="Y19:Y21 W11:W34" name="Range1_16_3_1_1_4_3_3"/>
    <protectedRange sqref="K56" name="Range2_2_12_1_7_1_1_2_2_1_3"/>
    <protectedRange sqref="K59:K60" name="Range2_2_12_1_4_3_1_1_1_3_3_2_1_1_3_2_1_1"/>
    <protectedRange sqref="K57:K58" name="Range2_2_12_1_7_1_1_2_2_2_1"/>
    <protectedRange sqref="G60:H60" name="Range2_2_12_1_3_1_1_1_1_1_4_1_1_1_1_2_1"/>
    <protectedRange sqref="E60:F60" name="Range2_2_12_1_7_1_1_3_1_1_1_1_2_1"/>
    <protectedRange sqref="I60:J60" name="Range2_2_12_1_4_3_1_1_1_1_2_1_1_1_2_1"/>
    <protectedRange sqref="D60" name="Range2_2_12_1_3_1_2_1_1_1_2_1_2_1_1_1_2_1_1"/>
    <protectedRange sqref="B51" name="Range2_12_5_1_1_1_2_1_1_1_1_1_2_1_1"/>
    <protectedRange sqref="B50" name="Range2_12_5_1_1_1_2_2_1_1_1_1_1_1_1_1_1_1_1_2_1_1_1_1_1_1_1"/>
    <protectedRange sqref="J55" name="Range2_2_12_1_7_1_1_2_2_2_2_1"/>
    <protectedRange sqref="J56:J57" name="Range2_2_12_1_7_1_1_2_2_3_1_1"/>
    <protectedRange sqref="J58:J59" name="Range2_2_12_1_4_3_1_1_1_1_2_1_1_1_2_1_1_1_1"/>
    <protectedRange sqref="G59:H59" name="Range2_2_12_1_3_1_1_1_1_1_4_1_1_1_1_2_1_2"/>
    <protectedRange sqref="E59:F59" name="Range2_2_12_1_7_1_1_3_1_1_1_1_2_1_2"/>
    <protectedRange sqref="I59" name="Range2_2_12_1_4_3_1_1_1_1_2_1_1_1_2_1_2"/>
    <protectedRange sqref="G55:H56" name="Range2_2_12_1_3_1_2_1_1_1_2_1_1_1_1_1_1_2_1_1_1_2_1_1"/>
    <protectedRange sqref="I55:I56" name="Range2_2_12_1_4_3_1_1_1_2_1_2_1_1_3_1_1_1_1_1_1_1_2_1_1"/>
    <protectedRange sqref="D55:E56" name="Range2_2_12_1_3_1_2_1_1_1_2_1_1_1_1_3_1_1_1_1_1_1_2_1_1"/>
    <protectedRange sqref="F55:F56" name="Range2_2_12_1_3_1_2_1_1_1_3_1_1_1_1_1_3_1_1_1_1_1_1_2_1_1"/>
    <protectedRange sqref="G57:H58" name="Range2_2_12_1_3_1_1_1_1_1_4_1_1_1_1_2_1_1_1_1"/>
    <protectedRange sqref="E57:F58" name="Range2_2_12_1_7_1_1_3_1_1_1_1_2_1_1_1_1"/>
    <protectedRange sqref="I57:I58" name="Range2_2_12_1_4_3_1_1_1_1_2_1_1_1_2_1_1_1_1_1"/>
    <protectedRange sqref="D57:D58" name="Range2_2_12_1_3_1_2_1_1_1_2_1_2_1_1_1_2_1_2_1"/>
    <protectedRange sqref="B58" name="Range2_12_5_1_1_2_1_4_1_1_1_2_1_1_1_1_1_1_1_1_1_2_1_1_1_1_2_1_1_1_2_1_1_1_2_2_2_1_1_1_1_1_1_1_1_1"/>
    <protectedRange sqref="D59" name="Range2_2_12_1_3_1_2_1_1_1_2_1_2_1_1_1_2_1_1_1"/>
    <protectedRange sqref="B59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Y17:Y18 Z12:Z32 AB11:AB33">
    <cfRule type="containsText" dxfId="349" priority="17" operator="containsText" text="N/A">
      <formula>NOT(ISERROR(SEARCH("N/A",X11)))</formula>
    </cfRule>
    <cfRule type="cellIs" dxfId="348" priority="35" operator="equal">
      <formula>0</formula>
    </cfRule>
  </conditionalFormatting>
  <conditionalFormatting sqref="X11:AA11 X12:Y16 AA12:AA16 AC11:AE34 Y17:Y18 Z12:Z32 AB11:AB33">
    <cfRule type="cellIs" dxfId="347" priority="34" operator="greaterThanOrEqual">
      <formula>1185</formula>
    </cfRule>
  </conditionalFormatting>
  <conditionalFormatting sqref="X11:AA11 X12:Y16 AA12:AA16 AC11:AE34 Y17:Y18 Z12:Z32 AB11:AB33">
    <cfRule type="cellIs" dxfId="346" priority="33" operator="between">
      <formula>0.1</formula>
      <formula>1184</formula>
    </cfRule>
  </conditionalFormatting>
  <conditionalFormatting sqref="X8 AJ16:AJ34 AJ11:AO11 AJ12:AK15 AM12:AM15 AL12:AL34 AN12:AO34">
    <cfRule type="cellIs" dxfId="345" priority="32" operator="equal">
      <formula>0</formula>
    </cfRule>
  </conditionalFormatting>
  <conditionalFormatting sqref="X8 AJ16:AJ34 AJ11:AO11 AJ12:AK15 AM12:AM15 AL12:AL34 AN12:AO34">
    <cfRule type="cellIs" dxfId="344" priority="31" operator="greaterThan">
      <formula>1179</formula>
    </cfRule>
  </conditionalFormatting>
  <conditionalFormatting sqref="X8 AJ16:AJ34 AJ11:AO11 AJ12:AK15 AM12:AM15 AL12:AL34 AN12:AO34">
    <cfRule type="cellIs" dxfId="343" priority="30" operator="greaterThan">
      <formula>99</formula>
    </cfRule>
  </conditionalFormatting>
  <conditionalFormatting sqref="X8 AJ16:AJ34 AJ11:AO11 AJ12:AK15 AM12:AM15 AL12:AL34 AN12:AO34">
    <cfRule type="cellIs" dxfId="342" priority="29" operator="greaterThan">
      <formula>0.99</formula>
    </cfRule>
  </conditionalFormatting>
  <conditionalFormatting sqref="AB8">
    <cfRule type="cellIs" dxfId="341" priority="28" operator="equal">
      <formula>0</formula>
    </cfRule>
  </conditionalFormatting>
  <conditionalFormatting sqref="AB8">
    <cfRule type="cellIs" dxfId="340" priority="27" operator="greaterThan">
      <formula>1179</formula>
    </cfRule>
  </conditionalFormatting>
  <conditionalFormatting sqref="AB8">
    <cfRule type="cellIs" dxfId="339" priority="26" operator="greaterThan">
      <formula>99</formula>
    </cfRule>
  </conditionalFormatting>
  <conditionalFormatting sqref="AB8">
    <cfRule type="cellIs" dxfId="338" priority="25" operator="greaterThan">
      <formula>0.99</formula>
    </cfRule>
  </conditionalFormatting>
  <conditionalFormatting sqref="AQ11:AQ34">
    <cfRule type="cellIs" dxfId="337" priority="24" operator="equal">
      <formula>0</formula>
    </cfRule>
  </conditionalFormatting>
  <conditionalFormatting sqref="AQ11:AQ34">
    <cfRule type="cellIs" dxfId="336" priority="23" operator="greaterThan">
      <formula>1179</formula>
    </cfRule>
  </conditionalFormatting>
  <conditionalFormatting sqref="AQ11:AQ34">
    <cfRule type="cellIs" dxfId="335" priority="22" operator="greaterThan">
      <formula>99</formula>
    </cfRule>
  </conditionalFormatting>
  <conditionalFormatting sqref="AQ11:AQ34">
    <cfRule type="cellIs" dxfId="334" priority="21" operator="greaterThan">
      <formula>0.99</formula>
    </cfRule>
  </conditionalFormatting>
  <conditionalFormatting sqref="AI11:AI34">
    <cfRule type="cellIs" dxfId="333" priority="20" operator="greaterThan">
      <formula>$AI$8</formula>
    </cfRule>
  </conditionalFormatting>
  <conditionalFormatting sqref="AH11:AH34">
    <cfRule type="cellIs" dxfId="332" priority="18" operator="greaterThan">
      <formula>$AH$8</formula>
    </cfRule>
    <cfRule type="cellIs" dxfId="331" priority="19" operator="greaterThan">
      <formula>$AH$8</formula>
    </cfRule>
  </conditionalFormatting>
  <conditionalFormatting sqref="AP11:AP34">
    <cfRule type="cellIs" dxfId="330" priority="16" operator="equal">
      <formula>0</formula>
    </cfRule>
  </conditionalFormatting>
  <conditionalFormatting sqref="AP11:AP34">
    <cfRule type="cellIs" dxfId="329" priority="15" operator="greaterThan">
      <formula>1179</formula>
    </cfRule>
  </conditionalFormatting>
  <conditionalFormatting sqref="AP11:AP34">
    <cfRule type="cellIs" dxfId="328" priority="14" operator="greaterThan">
      <formula>99</formula>
    </cfRule>
  </conditionalFormatting>
  <conditionalFormatting sqref="AP11:AP34">
    <cfRule type="cellIs" dxfId="327" priority="13" operator="greaterThan">
      <formula>0.99</formula>
    </cfRule>
  </conditionalFormatting>
  <conditionalFormatting sqref="X34:AB34 X33:AA33 X22:Y32 X17:X21 AA17:AA32">
    <cfRule type="containsText" dxfId="326" priority="9" operator="containsText" text="N/A">
      <formula>NOT(ISERROR(SEARCH("N/A",X17)))</formula>
    </cfRule>
    <cfRule type="cellIs" dxfId="325" priority="12" operator="equal">
      <formula>0</formula>
    </cfRule>
  </conditionalFormatting>
  <conditionalFormatting sqref="X34:AB34 X33:AA33 X22:Y32 X17:X21 AA17:AA32">
    <cfRule type="cellIs" dxfId="324" priority="11" operator="greaterThanOrEqual">
      <formula>1185</formula>
    </cfRule>
  </conditionalFormatting>
  <conditionalFormatting sqref="X34:AB34 X33:AA33 X22:Y32 X17:X21 AA17:AA32">
    <cfRule type="cellIs" dxfId="323" priority="10" operator="between">
      <formula>0.1</formula>
      <formula>1184</formula>
    </cfRule>
  </conditionalFormatting>
  <conditionalFormatting sqref="AK33:AK34 AM16:AM34">
    <cfRule type="cellIs" dxfId="322" priority="8" operator="equal">
      <formula>0</formula>
    </cfRule>
  </conditionalFormatting>
  <conditionalFormatting sqref="AK33:AK34 AM16:AM34">
    <cfRule type="cellIs" dxfId="321" priority="7" operator="greaterThan">
      <formula>1179</formula>
    </cfRule>
  </conditionalFormatting>
  <conditionalFormatting sqref="AK33:AK34 AM16:AM34">
    <cfRule type="cellIs" dxfId="320" priority="6" operator="greaterThan">
      <formula>99</formula>
    </cfRule>
  </conditionalFormatting>
  <conditionalFormatting sqref="AK33:AK34 AM16:AM34">
    <cfRule type="cellIs" dxfId="319" priority="5" operator="greaterThan">
      <formula>0.99</formula>
    </cfRule>
  </conditionalFormatting>
  <conditionalFormatting sqref="AK16:AK32">
    <cfRule type="cellIs" dxfId="318" priority="4" operator="equal">
      <formula>0</formula>
    </cfRule>
  </conditionalFormatting>
  <conditionalFormatting sqref="AK16:AK32">
    <cfRule type="cellIs" dxfId="317" priority="3" operator="greaterThan">
      <formula>1179</formula>
    </cfRule>
  </conditionalFormatting>
  <conditionalFormatting sqref="AK16:AK32">
    <cfRule type="cellIs" dxfId="316" priority="2" operator="greaterThan">
      <formula>99</formula>
    </cfRule>
  </conditionalFormatting>
  <conditionalFormatting sqref="AK16:AK32">
    <cfRule type="cellIs" dxfId="315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5"/>
  <sheetViews>
    <sheetView showGridLines="0" topLeftCell="A39" zoomScaleNormal="100" workbookViewId="0">
      <selection activeCell="I59" sqref="B55:I59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130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132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19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14" t="s">
        <v>10</v>
      </c>
      <c r="I7" s="215" t="s">
        <v>11</v>
      </c>
      <c r="J7" s="215" t="s">
        <v>12</v>
      </c>
      <c r="K7" s="215" t="s">
        <v>13</v>
      </c>
      <c r="L7" s="11"/>
      <c r="M7" s="11"/>
      <c r="N7" s="11"/>
      <c r="O7" s="214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15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15" t="s">
        <v>22</v>
      </c>
      <c r="AG7" s="215" t="s">
        <v>23</v>
      </c>
      <c r="AH7" s="215" t="s">
        <v>24</v>
      </c>
      <c r="AI7" s="215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15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42086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24950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15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16" t="s">
        <v>51</v>
      </c>
      <c r="V9" s="216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18" t="s">
        <v>55</v>
      </c>
      <c r="AG9" s="218" t="s">
        <v>56</v>
      </c>
      <c r="AH9" s="251" t="s">
        <v>57</v>
      </c>
      <c r="AI9" s="266" t="s">
        <v>58</v>
      </c>
      <c r="AJ9" s="216" t="s">
        <v>59</v>
      </c>
      <c r="AK9" s="216" t="s">
        <v>60</v>
      </c>
      <c r="AL9" s="216" t="s">
        <v>61</v>
      </c>
      <c r="AM9" s="216" t="s">
        <v>62</v>
      </c>
      <c r="AN9" s="216" t="s">
        <v>63</v>
      </c>
      <c r="AO9" s="216" t="s">
        <v>64</v>
      </c>
      <c r="AP9" s="216" t="s">
        <v>65</v>
      </c>
      <c r="AQ9" s="268" t="s">
        <v>66</v>
      </c>
      <c r="AR9" s="216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16" t="s">
        <v>72</v>
      </c>
      <c r="C10" s="216" t="s">
        <v>73</v>
      </c>
      <c r="D10" s="216" t="s">
        <v>74</v>
      </c>
      <c r="E10" s="216" t="s">
        <v>75</v>
      </c>
      <c r="F10" s="216" t="s">
        <v>74</v>
      </c>
      <c r="G10" s="216" t="s">
        <v>75</v>
      </c>
      <c r="H10" s="277"/>
      <c r="I10" s="216" t="s">
        <v>75</v>
      </c>
      <c r="J10" s="216" t="s">
        <v>75</v>
      </c>
      <c r="K10" s="216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22'!Q34</f>
        <v>29969347</v>
      </c>
      <c r="R10" s="259"/>
      <c r="S10" s="260"/>
      <c r="T10" s="261"/>
      <c r="U10" s="216" t="s">
        <v>75</v>
      </c>
      <c r="V10" s="216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22'!AG34</f>
        <v>35658356</v>
      </c>
      <c r="AH10" s="251"/>
      <c r="AI10" s="267"/>
      <c r="AJ10" s="216" t="s">
        <v>84</v>
      </c>
      <c r="AK10" s="216" t="s">
        <v>84</v>
      </c>
      <c r="AL10" s="216" t="s">
        <v>84</v>
      </c>
      <c r="AM10" s="216" t="s">
        <v>84</v>
      </c>
      <c r="AN10" s="216" t="s">
        <v>84</v>
      </c>
      <c r="AO10" s="216" t="s">
        <v>84</v>
      </c>
      <c r="AP10" s="145">
        <f>'MAR 22'!AP34</f>
        <v>7962607</v>
      </c>
      <c r="AQ10" s="269"/>
      <c r="AR10" s="217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10</v>
      </c>
      <c r="E11" s="40">
        <f>D11/1.42</f>
        <v>7.042253521126761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98</v>
      </c>
      <c r="P11" s="119">
        <v>92</v>
      </c>
      <c r="Q11" s="119">
        <v>29973301</v>
      </c>
      <c r="R11" s="45">
        <f>Q11-Q10</f>
        <v>3954</v>
      </c>
      <c r="S11" s="46">
        <f>R11*24/1000</f>
        <v>94.896000000000001</v>
      </c>
      <c r="T11" s="46">
        <f>R11/1000</f>
        <v>3.9540000000000002</v>
      </c>
      <c r="U11" s="120">
        <v>5.9</v>
      </c>
      <c r="V11" s="120">
        <f>U11</f>
        <v>5.9</v>
      </c>
      <c r="W11" s="121" t="s">
        <v>127</v>
      </c>
      <c r="X11" s="123">
        <v>0</v>
      </c>
      <c r="Y11" s="123">
        <v>0</v>
      </c>
      <c r="Z11" s="123">
        <v>1077</v>
      </c>
      <c r="AA11" s="123">
        <v>0</v>
      </c>
      <c r="AB11" s="123">
        <v>1058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35658978</v>
      </c>
      <c r="AH11" s="48">
        <f>IF(ISBLANK(AG11),"-",AG11-AG10)</f>
        <v>622</v>
      </c>
      <c r="AI11" s="49">
        <f>AH11/T11</f>
        <v>157.30905412240767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0.35</v>
      </c>
      <c r="AP11" s="123">
        <v>7963595</v>
      </c>
      <c r="AQ11" s="123">
        <f>AP11-AP10</f>
        <v>988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12</v>
      </c>
      <c r="E12" s="40">
        <f t="shared" ref="E12:E34" si="0">D12/1.42</f>
        <v>8.4507042253521139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97</v>
      </c>
      <c r="P12" s="119">
        <v>91</v>
      </c>
      <c r="Q12" s="119">
        <v>29977164</v>
      </c>
      <c r="R12" s="45">
        <f t="shared" ref="R12:R34" si="3">Q12-Q11</f>
        <v>3863</v>
      </c>
      <c r="S12" s="46">
        <f t="shared" ref="S12:S34" si="4">R12*24/1000</f>
        <v>92.712000000000003</v>
      </c>
      <c r="T12" s="46">
        <f t="shared" ref="T12:T34" si="5">R12/1000</f>
        <v>3.863</v>
      </c>
      <c r="U12" s="120">
        <v>7</v>
      </c>
      <c r="V12" s="120">
        <f t="shared" ref="V12:V34" si="6">U12</f>
        <v>7</v>
      </c>
      <c r="W12" s="121" t="s">
        <v>127</v>
      </c>
      <c r="X12" s="123">
        <v>0</v>
      </c>
      <c r="Y12" s="123">
        <v>0</v>
      </c>
      <c r="Z12" s="123">
        <v>1066</v>
      </c>
      <c r="AA12" s="123">
        <v>0</v>
      </c>
      <c r="AB12" s="123">
        <v>1058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35659580</v>
      </c>
      <c r="AH12" s="48">
        <f>IF(ISBLANK(AG12),"-",AG12-AG11)</f>
        <v>602</v>
      </c>
      <c r="AI12" s="49">
        <f t="shared" ref="AI12:AI34" si="7">AH12/T12</f>
        <v>155.83743204763138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0.35</v>
      </c>
      <c r="AP12" s="123">
        <v>7964623</v>
      </c>
      <c r="AQ12" s="123">
        <f>AP12-AP11</f>
        <v>1028</v>
      </c>
      <c r="AR12" s="52">
        <v>0.95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15</v>
      </c>
      <c r="E13" s="40">
        <f t="shared" si="0"/>
        <v>10.563380281690142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96</v>
      </c>
      <c r="P13" s="119">
        <v>90</v>
      </c>
      <c r="Q13" s="119">
        <v>29980923</v>
      </c>
      <c r="R13" s="45">
        <f t="shared" si="3"/>
        <v>3759</v>
      </c>
      <c r="S13" s="46">
        <f t="shared" si="4"/>
        <v>90.215999999999994</v>
      </c>
      <c r="T13" s="46">
        <f t="shared" si="5"/>
        <v>3.7589999999999999</v>
      </c>
      <c r="U13" s="120">
        <v>8.1999999999999993</v>
      </c>
      <c r="V13" s="120">
        <f t="shared" si="6"/>
        <v>8.1999999999999993</v>
      </c>
      <c r="W13" s="121" t="s">
        <v>127</v>
      </c>
      <c r="X13" s="123">
        <v>0</v>
      </c>
      <c r="Y13" s="123">
        <v>0</v>
      </c>
      <c r="Z13" s="123">
        <v>1010</v>
      </c>
      <c r="AA13" s="123">
        <v>0</v>
      </c>
      <c r="AB13" s="123">
        <v>1058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35660158</v>
      </c>
      <c r="AH13" s="48">
        <f>IF(ISBLANK(AG13),"-",AG13-AG12)</f>
        <v>578</v>
      </c>
      <c r="AI13" s="49">
        <f t="shared" si="7"/>
        <v>153.76429901569566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0.35</v>
      </c>
      <c r="AP13" s="123">
        <v>7965832</v>
      </c>
      <c r="AQ13" s="123">
        <f>AP13-AP12</f>
        <v>1209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18</v>
      </c>
      <c r="E14" s="40">
        <f t="shared" si="0"/>
        <v>12.67605633802817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89</v>
      </c>
      <c r="P14" s="119">
        <v>87</v>
      </c>
      <c r="Q14" s="119">
        <v>29984619</v>
      </c>
      <c r="R14" s="45">
        <f t="shared" si="3"/>
        <v>3696</v>
      </c>
      <c r="S14" s="46">
        <f t="shared" si="4"/>
        <v>88.703999999999994</v>
      </c>
      <c r="T14" s="46">
        <f t="shared" si="5"/>
        <v>3.6960000000000002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988</v>
      </c>
      <c r="AA14" s="123">
        <v>0</v>
      </c>
      <c r="AB14" s="123">
        <v>987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35660676</v>
      </c>
      <c r="AH14" s="48">
        <f t="shared" ref="AH14:AH34" si="8">IF(ISBLANK(AG14),"-",AG14-AG13)</f>
        <v>518</v>
      </c>
      <c r="AI14" s="49">
        <f t="shared" si="7"/>
        <v>140.15151515151516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0.35</v>
      </c>
      <c r="AP14" s="123">
        <v>7966946</v>
      </c>
      <c r="AQ14" s="123">
        <f>AP14-AP13</f>
        <v>1114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22</v>
      </c>
      <c r="E15" s="40">
        <f t="shared" si="0"/>
        <v>15.492957746478874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99</v>
      </c>
      <c r="P15" s="119">
        <v>97</v>
      </c>
      <c r="Q15" s="119">
        <v>29987813</v>
      </c>
      <c r="R15" s="45">
        <f t="shared" si="3"/>
        <v>3194</v>
      </c>
      <c r="S15" s="46">
        <f t="shared" si="4"/>
        <v>76.656000000000006</v>
      </c>
      <c r="T15" s="46">
        <f t="shared" si="5"/>
        <v>3.194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992</v>
      </c>
      <c r="AA15" s="123">
        <v>0</v>
      </c>
      <c r="AB15" s="123">
        <v>988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35661176</v>
      </c>
      <c r="AH15" s="48">
        <f t="shared" si="8"/>
        <v>500</v>
      </c>
      <c r="AI15" s="49">
        <f t="shared" si="7"/>
        <v>156.54351909830933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7966946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19</v>
      </c>
      <c r="E16" s="40">
        <f t="shared" si="0"/>
        <v>13.380281690140846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117</v>
      </c>
      <c r="P16" s="119">
        <v>115</v>
      </c>
      <c r="Q16" s="119">
        <v>29992297</v>
      </c>
      <c r="R16" s="45">
        <f t="shared" si="3"/>
        <v>4484</v>
      </c>
      <c r="S16" s="46">
        <f t="shared" si="4"/>
        <v>107.616</v>
      </c>
      <c r="T16" s="46">
        <f t="shared" si="5"/>
        <v>4.484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1097</v>
      </c>
      <c r="AA16" s="123">
        <v>0</v>
      </c>
      <c r="AB16" s="123">
        <v>1088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35661816</v>
      </c>
      <c r="AH16" s="48">
        <f t="shared" si="8"/>
        <v>640</v>
      </c>
      <c r="AI16" s="49">
        <f t="shared" si="7"/>
        <v>142.72970561998216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7966946</v>
      </c>
      <c r="AQ16" s="123">
        <f t="shared" ref="AQ16:AQ34" si="10">AP16-AP15</f>
        <v>0</v>
      </c>
      <c r="AR16" s="52">
        <v>0.98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9</v>
      </c>
      <c r="E17" s="40">
        <f t="shared" si="0"/>
        <v>6.3380281690140849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140</v>
      </c>
      <c r="P17" s="119">
        <v>138</v>
      </c>
      <c r="Q17" s="119">
        <v>29998111</v>
      </c>
      <c r="R17" s="45">
        <f t="shared" si="3"/>
        <v>5814</v>
      </c>
      <c r="S17" s="46">
        <f t="shared" si="4"/>
        <v>139.536</v>
      </c>
      <c r="T17" s="46">
        <f t="shared" si="5"/>
        <v>5.8140000000000001</v>
      </c>
      <c r="U17" s="120">
        <v>9.5</v>
      </c>
      <c r="V17" s="120">
        <f t="shared" si="6"/>
        <v>9.5</v>
      </c>
      <c r="W17" s="121" t="s">
        <v>312</v>
      </c>
      <c r="X17" s="123">
        <v>0</v>
      </c>
      <c r="Y17" s="123">
        <v>0</v>
      </c>
      <c r="Z17" s="123">
        <v>1185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35663048</v>
      </c>
      <c r="AH17" s="48">
        <f t="shared" si="8"/>
        <v>1232</v>
      </c>
      <c r="AI17" s="49">
        <f t="shared" si="7"/>
        <v>211.90230478156175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7966946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138</v>
      </c>
      <c r="P18" s="119">
        <v>144</v>
      </c>
      <c r="Q18" s="119">
        <v>30003934</v>
      </c>
      <c r="R18" s="45">
        <f t="shared" si="3"/>
        <v>5823</v>
      </c>
      <c r="S18" s="46">
        <f t="shared" si="4"/>
        <v>139.75200000000001</v>
      </c>
      <c r="T18" s="46">
        <f t="shared" si="5"/>
        <v>5.8230000000000004</v>
      </c>
      <c r="U18" s="120">
        <v>9.4</v>
      </c>
      <c r="V18" s="120">
        <f t="shared" si="6"/>
        <v>9.4</v>
      </c>
      <c r="W18" s="121" t="s">
        <v>135</v>
      </c>
      <c r="X18" s="123">
        <v>0</v>
      </c>
      <c r="Y18" s="123">
        <v>997</v>
      </c>
      <c r="Z18" s="123">
        <v>1196</v>
      </c>
      <c r="AA18" s="123">
        <v>1185</v>
      </c>
      <c r="AB18" s="123">
        <v>1199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35664342</v>
      </c>
      <c r="AH18" s="48">
        <f t="shared" si="8"/>
        <v>1294</v>
      </c>
      <c r="AI18" s="49">
        <f t="shared" si="7"/>
        <v>222.2222222222222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7966946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138</v>
      </c>
      <c r="P19" s="119">
        <v>147</v>
      </c>
      <c r="Q19" s="119">
        <v>30010141</v>
      </c>
      <c r="R19" s="45">
        <f t="shared" si="3"/>
        <v>6207</v>
      </c>
      <c r="S19" s="46">
        <f t="shared" si="4"/>
        <v>148.96799999999999</v>
      </c>
      <c r="T19" s="46">
        <f t="shared" si="5"/>
        <v>6.2069999999999999</v>
      </c>
      <c r="U19" s="120">
        <v>9.1</v>
      </c>
      <c r="V19" s="120">
        <f t="shared" si="6"/>
        <v>9.1</v>
      </c>
      <c r="W19" s="121" t="s">
        <v>135</v>
      </c>
      <c r="X19" s="123">
        <v>0</v>
      </c>
      <c r="Y19" s="123">
        <v>1032</v>
      </c>
      <c r="Z19" s="123">
        <v>1196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35665696</v>
      </c>
      <c r="AH19" s="48">
        <f t="shared" si="8"/>
        <v>1354</v>
      </c>
      <c r="AI19" s="49">
        <f t="shared" si="7"/>
        <v>218.14080876429838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7966946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138</v>
      </c>
      <c r="P20" s="119">
        <v>148</v>
      </c>
      <c r="Q20" s="119">
        <v>30016195</v>
      </c>
      <c r="R20" s="45">
        <f t="shared" si="3"/>
        <v>6054</v>
      </c>
      <c r="S20" s="46">
        <f t="shared" si="4"/>
        <v>145.29599999999999</v>
      </c>
      <c r="T20" s="46">
        <f t="shared" si="5"/>
        <v>6.0540000000000003</v>
      </c>
      <c r="U20" s="120">
        <v>8.5</v>
      </c>
      <c r="V20" s="120">
        <f t="shared" si="6"/>
        <v>8.5</v>
      </c>
      <c r="W20" s="121" t="s">
        <v>135</v>
      </c>
      <c r="X20" s="123">
        <v>0</v>
      </c>
      <c r="Y20" s="123">
        <v>1048</v>
      </c>
      <c r="Z20" s="123">
        <v>1196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35667044</v>
      </c>
      <c r="AH20" s="48">
        <f>IF(ISBLANK(AG20),"-",AG20-AG19)</f>
        <v>1348</v>
      </c>
      <c r="AI20" s="49">
        <f t="shared" si="7"/>
        <v>222.66270234555665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7966946</v>
      </c>
      <c r="AQ20" s="123">
        <f t="shared" si="10"/>
        <v>0</v>
      </c>
      <c r="AR20" s="52">
        <v>1.1299999999999999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141</v>
      </c>
      <c r="P21" s="119">
        <v>142</v>
      </c>
      <c r="Q21" s="119">
        <v>30022159</v>
      </c>
      <c r="R21" s="45">
        <f>Q21-Q20</f>
        <v>5964</v>
      </c>
      <c r="S21" s="46">
        <f t="shared" si="4"/>
        <v>143.136</v>
      </c>
      <c r="T21" s="46">
        <f t="shared" si="5"/>
        <v>5.9640000000000004</v>
      </c>
      <c r="U21" s="120">
        <v>8.1</v>
      </c>
      <c r="V21" s="120">
        <f t="shared" si="6"/>
        <v>8.1</v>
      </c>
      <c r="W21" s="121" t="s">
        <v>135</v>
      </c>
      <c r="X21" s="123">
        <v>0</v>
      </c>
      <c r="Y21" s="123">
        <v>1030</v>
      </c>
      <c r="Z21" s="123">
        <v>1196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35668372</v>
      </c>
      <c r="AH21" s="48">
        <f t="shared" si="8"/>
        <v>1328</v>
      </c>
      <c r="AI21" s="49">
        <f t="shared" si="7"/>
        <v>222.66934942991278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7966946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134</v>
      </c>
      <c r="P22" s="119">
        <v>143</v>
      </c>
      <c r="Q22" s="119">
        <v>30028122</v>
      </c>
      <c r="R22" s="45">
        <f t="shared" si="3"/>
        <v>5963</v>
      </c>
      <c r="S22" s="46">
        <f t="shared" si="4"/>
        <v>143.11199999999999</v>
      </c>
      <c r="T22" s="46">
        <f t="shared" si="5"/>
        <v>5.9630000000000001</v>
      </c>
      <c r="U22" s="120">
        <v>7.8</v>
      </c>
      <c r="V22" s="120">
        <f t="shared" si="6"/>
        <v>7.8</v>
      </c>
      <c r="W22" s="121" t="s">
        <v>135</v>
      </c>
      <c r="X22" s="123">
        <v>0</v>
      </c>
      <c r="Y22" s="123">
        <v>1041</v>
      </c>
      <c r="Z22" s="123">
        <v>1196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35669708</v>
      </c>
      <c r="AH22" s="48">
        <f t="shared" si="8"/>
        <v>1336</v>
      </c>
      <c r="AI22" s="49">
        <f t="shared" si="7"/>
        <v>224.0482978366594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7966946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136</v>
      </c>
      <c r="P23" s="119">
        <v>140</v>
      </c>
      <c r="Q23" s="119">
        <v>30033967</v>
      </c>
      <c r="R23" s="45">
        <f t="shared" si="3"/>
        <v>5845</v>
      </c>
      <c r="S23" s="46">
        <f t="shared" si="4"/>
        <v>140.28</v>
      </c>
      <c r="T23" s="46">
        <f t="shared" si="5"/>
        <v>5.8449999999999998</v>
      </c>
      <c r="U23" s="120">
        <v>7.5</v>
      </c>
      <c r="V23" s="120">
        <f t="shared" si="6"/>
        <v>7.5</v>
      </c>
      <c r="W23" s="121" t="s">
        <v>135</v>
      </c>
      <c r="X23" s="123">
        <v>0</v>
      </c>
      <c r="Y23" s="123">
        <v>992</v>
      </c>
      <c r="Z23" s="123">
        <v>1196</v>
      </c>
      <c r="AA23" s="123">
        <v>1185</v>
      </c>
      <c r="AB23" s="123">
        <v>1199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35671028</v>
      </c>
      <c r="AH23" s="48">
        <f t="shared" si="8"/>
        <v>1320</v>
      </c>
      <c r="AI23" s="49">
        <f t="shared" si="7"/>
        <v>225.83404619332765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7966946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7</v>
      </c>
      <c r="E24" s="40">
        <f t="shared" si="0"/>
        <v>4.9295774647887329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137</v>
      </c>
      <c r="P24" s="119">
        <v>141</v>
      </c>
      <c r="Q24" s="119">
        <v>30040219</v>
      </c>
      <c r="R24" s="45">
        <f t="shared" si="3"/>
        <v>6252</v>
      </c>
      <c r="S24" s="46">
        <f t="shared" si="4"/>
        <v>150.048</v>
      </c>
      <c r="T24" s="46">
        <f t="shared" si="5"/>
        <v>6.2519999999999998</v>
      </c>
      <c r="U24" s="120">
        <v>7.4</v>
      </c>
      <c r="V24" s="120">
        <f t="shared" si="6"/>
        <v>7.4</v>
      </c>
      <c r="W24" s="121" t="s">
        <v>135</v>
      </c>
      <c r="X24" s="123">
        <v>0</v>
      </c>
      <c r="Y24" s="123">
        <v>910</v>
      </c>
      <c r="Z24" s="123">
        <v>1175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35672436</v>
      </c>
      <c r="AH24" s="48">
        <f t="shared" si="8"/>
        <v>1408</v>
      </c>
      <c r="AI24" s="49">
        <f t="shared" si="7"/>
        <v>225.20793346129238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7966946</v>
      </c>
      <c r="AQ24" s="123">
        <f t="shared" si="10"/>
        <v>0</v>
      </c>
      <c r="AR24" s="52">
        <v>0.92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8</v>
      </c>
      <c r="E25" s="40">
        <f t="shared" si="0"/>
        <v>5.6338028169014089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131</v>
      </c>
      <c r="P25" s="119">
        <v>135</v>
      </c>
      <c r="Q25" s="119">
        <v>30045362</v>
      </c>
      <c r="R25" s="45">
        <f t="shared" si="3"/>
        <v>5143</v>
      </c>
      <c r="S25" s="46">
        <f t="shared" si="4"/>
        <v>123.432</v>
      </c>
      <c r="T25" s="46">
        <f t="shared" si="5"/>
        <v>5.1429999999999998</v>
      </c>
      <c r="U25" s="120">
        <v>7.3</v>
      </c>
      <c r="V25" s="120">
        <f t="shared" si="6"/>
        <v>7.3</v>
      </c>
      <c r="W25" s="121" t="s">
        <v>135</v>
      </c>
      <c r="X25" s="123">
        <v>0</v>
      </c>
      <c r="Y25" s="123">
        <v>993</v>
      </c>
      <c r="Z25" s="123">
        <v>1165</v>
      </c>
      <c r="AA25" s="123">
        <v>1185</v>
      </c>
      <c r="AB25" s="123">
        <v>1169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35673604</v>
      </c>
      <c r="AH25" s="48">
        <f t="shared" si="8"/>
        <v>1168</v>
      </c>
      <c r="AI25" s="49">
        <f t="shared" si="7"/>
        <v>227.10480264437101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7966946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8</v>
      </c>
      <c r="E26" s="40">
        <f t="shared" si="0"/>
        <v>5.6338028169014089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125</v>
      </c>
      <c r="P26" s="119">
        <v>140</v>
      </c>
      <c r="Q26" s="119">
        <v>30051049</v>
      </c>
      <c r="R26" s="45">
        <f t="shared" si="3"/>
        <v>5687</v>
      </c>
      <c r="S26" s="46">
        <f t="shared" si="4"/>
        <v>136.488</v>
      </c>
      <c r="T26" s="46">
        <f t="shared" si="5"/>
        <v>5.6870000000000003</v>
      </c>
      <c r="U26" s="120">
        <v>7.1</v>
      </c>
      <c r="V26" s="120">
        <f t="shared" si="6"/>
        <v>7.1</v>
      </c>
      <c r="W26" s="121" t="s">
        <v>135</v>
      </c>
      <c r="X26" s="123">
        <v>0</v>
      </c>
      <c r="Y26" s="123">
        <v>1018</v>
      </c>
      <c r="Z26" s="123">
        <v>1165</v>
      </c>
      <c r="AA26" s="123">
        <v>1185</v>
      </c>
      <c r="AB26" s="123">
        <v>1169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35674876</v>
      </c>
      <c r="AH26" s="48">
        <f t="shared" si="8"/>
        <v>1272</v>
      </c>
      <c r="AI26" s="49">
        <f t="shared" si="7"/>
        <v>223.66801477052925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7966946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139</v>
      </c>
      <c r="P27" s="119">
        <v>140</v>
      </c>
      <c r="Q27" s="119">
        <v>30056718</v>
      </c>
      <c r="R27" s="45">
        <f t="shared" si="3"/>
        <v>5669</v>
      </c>
      <c r="S27" s="46">
        <f t="shared" si="4"/>
        <v>136.05600000000001</v>
      </c>
      <c r="T27" s="46">
        <f t="shared" si="5"/>
        <v>5.6689999999999996</v>
      </c>
      <c r="U27" s="120">
        <v>6.4</v>
      </c>
      <c r="V27" s="120">
        <f t="shared" si="6"/>
        <v>6.4</v>
      </c>
      <c r="W27" s="121" t="s">
        <v>135</v>
      </c>
      <c r="X27" s="123">
        <v>0</v>
      </c>
      <c r="Y27" s="123">
        <v>1045</v>
      </c>
      <c r="Z27" s="123">
        <v>1195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35676172</v>
      </c>
      <c r="AH27" s="48">
        <f t="shared" si="8"/>
        <v>1296</v>
      </c>
      <c r="AI27" s="49">
        <f t="shared" si="7"/>
        <v>228.61174810372202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7966946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134</v>
      </c>
      <c r="P28" s="119">
        <v>134</v>
      </c>
      <c r="Q28" s="119">
        <v>30062423</v>
      </c>
      <c r="R28" s="45">
        <f t="shared" si="3"/>
        <v>5705</v>
      </c>
      <c r="S28" s="46">
        <f t="shared" si="4"/>
        <v>136.91999999999999</v>
      </c>
      <c r="T28" s="46">
        <f t="shared" si="5"/>
        <v>5.7050000000000001</v>
      </c>
      <c r="U28" s="120">
        <v>6.2</v>
      </c>
      <c r="V28" s="120">
        <f t="shared" si="6"/>
        <v>6.2</v>
      </c>
      <c r="W28" s="121" t="s">
        <v>135</v>
      </c>
      <c r="X28" s="123">
        <v>0</v>
      </c>
      <c r="Y28" s="123">
        <v>971</v>
      </c>
      <c r="Z28" s="123">
        <v>1175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35677476</v>
      </c>
      <c r="AH28" s="48">
        <f t="shared" si="8"/>
        <v>1304</v>
      </c>
      <c r="AI28" s="49">
        <f t="shared" si="7"/>
        <v>228.57142857142856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7966946</v>
      </c>
      <c r="AQ28" s="123">
        <f t="shared" si="10"/>
        <v>0</v>
      </c>
      <c r="AR28" s="52">
        <v>0.82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134</v>
      </c>
      <c r="P29" s="119">
        <v>138</v>
      </c>
      <c r="Q29" s="119">
        <v>30067903</v>
      </c>
      <c r="R29" s="45">
        <f t="shared" si="3"/>
        <v>5480</v>
      </c>
      <c r="S29" s="46">
        <f t="shared" si="4"/>
        <v>131.52000000000001</v>
      </c>
      <c r="T29" s="46">
        <f t="shared" si="5"/>
        <v>5.48</v>
      </c>
      <c r="U29" s="120">
        <v>6.1</v>
      </c>
      <c r="V29" s="120">
        <f t="shared" si="6"/>
        <v>6.1</v>
      </c>
      <c r="W29" s="121" t="s">
        <v>135</v>
      </c>
      <c r="X29" s="123">
        <v>0</v>
      </c>
      <c r="Y29" s="123">
        <v>976</v>
      </c>
      <c r="Z29" s="123">
        <v>1175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35678728</v>
      </c>
      <c r="AH29" s="48">
        <f t="shared" si="8"/>
        <v>1252</v>
      </c>
      <c r="AI29" s="49">
        <f t="shared" si="7"/>
        <v>228.46715328467153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7966946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114</v>
      </c>
      <c r="P30" s="119">
        <v>130</v>
      </c>
      <c r="Q30" s="119">
        <v>30073374</v>
      </c>
      <c r="R30" s="45">
        <f t="shared" si="3"/>
        <v>5471</v>
      </c>
      <c r="S30" s="46">
        <f t="shared" si="4"/>
        <v>131.304</v>
      </c>
      <c r="T30" s="46">
        <f t="shared" si="5"/>
        <v>5.4710000000000001</v>
      </c>
      <c r="U30" s="120">
        <v>5.3</v>
      </c>
      <c r="V30" s="120">
        <f t="shared" si="6"/>
        <v>5.3</v>
      </c>
      <c r="W30" s="121" t="s">
        <v>136</v>
      </c>
      <c r="X30" s="123">
        <v>0</v>
      </c>
      <c r="Y30" s="123">
        <v>1081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35679820</v>
      </c>
      <c r="AH30" s="48">
        <f t="shared" si="8"/>
        <v>1092</v>
      </c>
      <c r="AI30" s="49">
        <f t="shared" si="7"/>
        <v>199.59787972948271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7966946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11</v>
      </c>
      <c r="E31" s="40">
        <f t="shared" si="0"/>
        <v>7.746478873239437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115</v>
      </c>
      <c r="P31" s="119">
        <v>127</v>
      </c>
      <c r="Q31" s="119">
        <v>30078806</v>
      </c>
      <c r="R31" s="45">
        <f t="shared" si="3"/>
        <v>5432</v>
      </c>
      <c r="S31" s="46">
        <f t="shared" si="4"/>
        <v>130.36799999999999</v>
      </c>
      <c r="T31" s="46">
        <f t="shared" si="5"/>
        <v>5.4320000000000004</v>
      </c>
      <c r="U31" s="120">
        <v>4.5999999999999996</v>
      </c>
      <c r="V31" s="120">
        <f t="shared" si="6"/>
        <v>4.5999999999999996</v>
      </c>
      <c r="W31" s="121" t="s">
        <v>136</v>
      </c>
      <c r="X31" s="123">
        <v>0</v>
      </c>
      <c r="Y31" s="123">
        <v>1029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35680884</v>
      </c>
      <c r="AH31" s="48">
        <f t="shared" si="8"/>
        <v>1064</v>
      </c>
      <c r="AI31" s="49">
        <f t="shared" si="7"/>
        <v>195.8762886597938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7966946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12</v>
      </c>
      <c r="E32" s="40">
        <f t="shared" si="0"/>
        <v>8.4507042253521139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119</v>
      </c>
      <c r="P32" s="119">
        <v>120</v>
      </c>
      <c r="Q32" s="119">
        <v>30083854</v>
      </c>
      <c r="R32" s="45">
        <f t="shared" si="3"/>
        <v>5048</v>
      </c>
      <c r="S32" s="46">
        <f t="shared" si="4"/>
        <v>121.152</v>
      </c>
      <c r="T32" s="46">
        <f t="shared" si="5"/>
        <v>5.048</v>
      </c>
      <c r="U32" s="120">
        <v>4.3</v>
      </c>
      <c r="V32" s="120">
        <f t="shared" si="6"/>
        <v>4.3</v>
      </c>
      <c r="W32" s="121" t="s">
        <v>136</v>
      </c>
      <c r="X32" s="123">
        <v>0</v>
      </c>
      <c r="Y32" s="123">
        <v>980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35681884</v>
      </c>
      <c r="AH32" s="48">
        <f t="shared" si="8"/>
        <v>1000</v>
      </c>
      <c r="AI32" s="49">
        <f t="shared" si="7"/>
        <v>198.09825673534073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7966946</v>
      </c>
      <c r="AQ32" s="123">
        <f t="shared" si="10"/>
        <v>0</v>
      </c>
      <c r="AR32" s="52">
        <v>0.94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10</v>
      </c>
      <c r="E33" s="40">
        <f t="shared" si="0"/>
        <v>7.042253521126761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120</v>
      </c>
      <c r="P33" s="119">
        <v>106</v>
      </c>
      <c r="Q33" s="119">
        <v>30088172</v>
      </c>
      <c r="R33" s="45">
        <f t="shared" si="3"/>
        <v>4318</v>
      </c>
      <c r="S33" s="46">
        <f t="shared" si="4"/>
        <v>103.63200000000001</v>
      </c>
      <c r="T33" s="46">
        <f t="shared" si="5"/>
        <v>4.3179999999999996</v>
      </c>
      <c r="U33" s="120">
        <v>4.9000000000000004</v>
      </c>
      <c r="V33" s="120">
        <f t="shared" si="6"/>
        <v>4.9000000000000004</v>
      </c>
      <c r="W33" s="121" t="s">
        <v>127</v>
      </c>
      <c r="X33" s="123">
        <v>0</v>
      </c>
      <c r="Y33" s="123">
        <v>0</v>
      </c>
      <c r="Z33" s="123">
        <v>1085</v>
      </c>
      <c r="AA33" s="123">
        <v>0</v>
      </c>
      <c r="AB33" s="123">
        <v>1099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35682624</v>
      </c>
      <c r="AH33" s="48">
        <f t="shared" si="8"/>
        <v>740</v>
      </c>
      <c r="AI33" s="49">
        <f t="shared" si="7"/>
        <v>171.37563686892082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0.3</v>
      </c>
      <c r="AP33" s="123">
        <v>7967584</v>
      </c>
      <c r="AQ33" s="123">
        <f t="shared" si="10"/>
        <v>638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12</v>
      </c>
      <c r="E34" s="40">
        <f t="shared" si="0"/>
        <v>8.4507042253521139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113</v>
      </c>
      <c r="P34" s="119">
        <v>95</v>
      </c>
      <c r="Q34" s="119">
        <v>30092263</v>
      </c>
      <c r="R34" s="45">
        <f t="shared" si="3"/>
        <v>4091</v>
      </c>
      <c r="S34" s="46">
        <f t="shared" si="4"/>
        <v>98.183999999999997</v>
      </c>
      <c r="T34" s="46">
        <f t="shared" si="5"/>
        <v>4.0910000000000002</v>
      </c>
      <c r="U34" s="120">
        <v>5.6</v>
      </c>
      <c r="V34" s="120">
        <f t="shared" si="6"/>
        <v>5.6</v>
      </c>
      <c r="W34" s="121" t="s">
        <v>127</v>
      </c>
      <c r="X34" s="123">
        <v>0</v>
      </c>
      <c r="Y34" s="123">
        <v>0</v>
      </c>
      <c r="Z34" s="123">
        <v>1026</v>
      </c>
      <c r="AA34" s="123">
        <v>0</v>
      </c>
      <c r="AB34" s="123">
        <v>1099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35683306</v>
      </c>
      <c r="AH34" s="48">
        <f t="shared" si="8"/>
        <v>682</v>
      </c>
      <c r="AI34" s="49">
        <f t="shared" si="7"/>
        <v>166.70740650207773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0.3</v>
      </c>
      <c r="AP34" s="123">
        <v>7968263</v>
      </c>
      <c r="AQ34" s="123">
        <f t="shared" si="10"/>
        <v>679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124.16666666666667</v>
      </c>
      <c r="Q35" s="63">
        <f>Q34-Q10</f>
        <v>122916</v>
      </c>
      <c r="R35" s="64">
        <f>SUM(R11:R34)</f>
        <v>122916</v>
      </c>
      <c r="S35" s="124">
        <f>AVERAGE(S11:S34)</f>
        <v>122.91600000000001</v>
      </c>
      <c r="T35" s="124">
        <f>SUM(T11:T34)</f>
        <v>122.916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24950</v>
      </c>
      <c r="AH35" s="66">
        <f>SUM(AH11:AH34)</f>
        <v>24950</v>
      </c>
      <c r="AI35" s="67">
        <f>$AH$35/$T35</f>
        <v>202.98415177845033</v>
      </c>
      <c r="AJ35" s="93"/>
      <c r="AK35" s="94"/>
      <c r="AL35" s="94"/>
      <c r="AM35" s="94"/>
      <c r="AN35" s="95"/>
      <c r="AO35" s="68"/>
      <c r="AP35" s="69">
        <f>AP34-AP10</f>
        <v>5656</v>
      </c>
      <c r="AQ35" s="70">
        <f>SUM(AQ11:AQ34)</f>
        <v>5656</v>
      </c>
      <c r="AR35" s="71">
        <f>AVERAGE(AR11:AR34)</f>
        <v>0.95666666666666667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248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314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244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239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245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255</v>
      </c>
      <c r="C50" s="112"/>
      <c r="D50" s="110"/>
      <c r="E50" s="88"/>
      <c r="F50" s="110"/>
      <c r="G50" s="110"/>
      <c r="H50" s="110"/>
      <c r="I50" s="110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0"/>
      <c r="D51" s="110"/>
      <c r="E51" s="110"/>
      <c r="F51" s="110"/>
      <c r="G51" s="110"/>
      <c r="H51" s="110"/>
      <c r="I51" s="125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151</v>
      </c>
      <c r="C52" s="110"/>
      <c r="D52" s="110"/>
      <c r="E52" s="110"/>
      <c r="F52" s="110"/>
      <c r="G52" s="110"/>
      <c r="H52" s="110"/>
      <c r="I52" s="125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2" t="s">
        <v>152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232</v>
      </c>
      <c r="C54" s="112"/>
      <c r="D54" s="110"/>
      <c r="E54" s="110"/>
      <c r="F54" s="110"/>
      <c r="G54" s="110"/>
      <c r="H54" s="110"/>
      <c r="I54" s="110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315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5" t="s">
        <v>154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9" t="s">
        <v>166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4"/>
      <c r="U59" s="114"/>
      <c r="V59" s="114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6"/>
      <c r="D60" s="110"/>
      <c r="E60" s="88"/>
      <c r="F60" s="110"/>
      <c r="G60" s="110"/>
      <c r="H60" s="110"/>
      <c r="I60" s="110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4"/>
      <c r="U60" s="114"/>
      <c r="V60" s="114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6"/>
      <c r="D61" s="110"/>
      <c r="E61" s="88"/>
      <c r="F61" s="110"/>
      <c r="G61" s="110"/>
      <c r="H61" s="110"/>
      <c r="I61" s="110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4"/>
      <c r="U61" s="78"/>
      <c r="V61" s="78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78"/>
      <c r="V62" s="78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2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2"/>
      <c r="D64" s="110"/>
      <c r="E64" s="110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110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88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09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8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09"/>
      <c r="D69" s="88"/>
      <c r="E69" s="110"/>
      <c r="F69" s="110"/>
      <c r="G69" s="110"/>
      <c r="H69" s="110"/>
      <c r="I69" s="88"/>
      <c r="J69" s="111"/>
      <c r="K69" s="111"/>
      <c r="L69" s="111"/>
      <c r="M69" s="111"/>
      <c r="N69" s="111"/>
      <c r="O69" s="111"/>
      <c r="P69" s="111"/>
      <c r="Q69" s="111"/>
      <c r="R69" s="111"/>
      <c r="S69" s="86"/>
      <c r="T69" s="86"/>
      <c r="U69" s="86"/>
      <c r="V69" s="86"/>
      <c r="W69" s="86"/>
      <c r="X69" s="86"/>
      <c r="Y69" s="86"/>
      <c r="Z69" s="79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105"/>
      <c r="AW69" s="101"/>
      <c r="AX69" s="101"/>
      <c r="AY69" s="101"/>
    </row>
    <row r="70" spans="1:51" x14ac:dyDescent="0.25">
      <c r="B70" s="89"/>
      <c r="C70" s="116"/>
      <c r="D70" s="88"/>
      <c r="E70" s="110"/>
      <c r="F70" s="110"/>
      <c r="G70" s="110"/>
      <c r="H70" s="110"/>
      <c r="I70" s="88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79"/>
      <c r="X70" s="79"/>
      <c r="Y70" s="79"/>
      <c r="Z70" s="106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105"/>
      <c r="AW70" s="101"/>
      <c r="AX70" s="101"/>
      <c r="AY70" s="101"/>
    </row>
    <row r="71" spans="1:51" x14ac:dyDescent="0.25">
      <c r="B71" s="89"/>
      <c r="C71" s="116"/>
      <c r="D71" s="110"/>
      <c r="E71" s="88"/>
      <c r="F71" s="110"/>
      <c r="G71" s="110"/>
      <c r="H71" s="110"/>
      <c r="I71" s="110"/>
      <c r="J71" s="86"/>
      <c r="K71" s="86"/>
      <c r="L71" s="86"/>
      <c r="M71" s="86"/>
      <c r="N71" s="86"/>
      <c r="O71" s="86"/>
      <c r="P71" s="86"/>
      <c r="Q71" s="86"/>
      <c r="R71" s="86"/>
      <c r="S71" s="111"/>
      <c r="T71" s="114"/>
      <c r="U71" s="78"/>
      <c r="V71" s="78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1:51" x14ac:dyDescent="0.25">
      <c r="B72" s="89"/>
      <c r="C72" s="112"/>
      <c r="D72" s="110"/>
      <c r="E72" s="88"/>
      <c r="F72" s="88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4"/>
      <c r="U72" s="78"/>
      <c r="V72" s="78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1:51" x14ac:dyDescent="0.25">
      <c r="B73" s="89"/>
      <c r="C73" s="112"/>
      <c r="D73" s="110"/>
      <c r="E73" s="110"/>
      <c r="F73" s="88"/>
      <c r="G73" s="88"/>
      <c r="H73" s="88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126"/>
      <c r="C74" s="86"/>
      <c r="D74" s="110"/>
      <c r="E74" s="110"/>
      <c r="F74" s="110"/>
      <c r="G74" s="88"/>
      <c r="H74" s="88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126"/>
      <c r="C75" s="116"/>
      <c r="D75" s="86"/>
      <c r="E75" s="110"/>
      <c r="F75" s="110"/>
      <c r="G75" s="110"/>
      <c r="H75" s="110"/>
      <c r="I75" s="86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9"/>
      <c r="C76" s="132"/>
      <c r="D76" s="79"/>
      <c r="E76" s="127"/>
      <c r="F76" s="127"/>
      <c r="G76" s="127"/>
      <c r="H76" s="127"/>
      <c r="I76" s="79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33"/>
      <c r="U76" s="134"/>
      <c r="V76" s="134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U76" s="101"/>
      <c r="AV76" s="105"/>
      <c r="AW76" s="101"/>
      <c r="AX76" s="101"/>
      <c r="AY76" s="131"/>
    </row>
    <row r="77" spans="1:51" s="131" customFormat="1" x14ac:dyDescent="0.25">
      <c r="B77" s="129"/>
      <c r="C77" s="135"/>
      <c r="D77" s="127"/>
      <c r="E77" s="79"/>
      <c r="F77" s="127"/>
      <c r="G77" s="127"/>
      <c r="H77" s="127"/>
      <c r="I77" s="127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33"/>
      <c r="U77" s="134"/>
      <c r="V77" s="134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T77" s="19"/>
      <c r="AV77" s="105"/>
      <c r="AY77" s="101"/>
    </row>
    <row r="78" spans="1:51" x14ac:dyDescent="0.25">
      <c r="A78" s="106"/>
      <c r="B78" s="129"/>
      <c r="C78" s="130"/>
      <c r="D78" s="127"/>
      <c r="E78" s="79"/>
      <c r="F78" s="79"/>
      <c r="G78" s="127"/>
      <c r="H78" s="127"/>
      <c r="I78" s="107"/>
      <c r="J78" s="107"/>
      <c r="K78" s="107"/>
      <c r="L78" s="107"/>
      <c r="M78" s="107"/>
      <c r="N78" s="107"/>
      <c r="O78" s="108"/>
      <c r="P78" s="103"/>
      <c r="R78" s="105"/>
      <c r="AS78" s="101"/>
      <c r="AT78" s="101"/>
      <c r="AU78" s="101"/>
      <c r="AV78" s="101"/>
      <c r="AW78" s="101"/>
      <c r="AX78" s="101"/>
      <c r="AY78" s="101"/>
    </row>
    <row r="79" spans="1:51" x14ac:dyDescent="0.25">
      <c r="A79" s="106"/>
      <c r="B79" s="129"/>
      <c r="C79" s="131"/>
      <c r="D79" s="131"/>
      <c r="E79" s="131"/>
      <c r="F79" s="131"/>
      <c r="G79" s="79"/>
      <c r="H79" s="79"/>
      <c r="I79" s="107"/>
      <c r="J79" s="107"/>
      <c r="K79" s="107"/>
      <c r="L79" s="107"/>
      <c r="M79" s="107"/>
      <c r="N79" s="107"/>
      <c r="O79" s="108"/>
      <c r="P79" s="103"/>
      <c r="R79" s="103"/>
      <c r="AS79" s="101"/>
      <c r="AT79" s="101"/>
      <c r="AU79" s="101"/>
      <c r="AV79" s="101"/>
      <c r="AW79" s="101"/>
      <c r="AX79" s="101"/>
      <c r="AY79" s="101"/>
    </row>
    <row r="80" spans="1:51" x14ac:dyDescent="0.25">
      <c r="A80" s="106"/>
      <c r="B80" s="79"/>
      <c r="C80" s="131"/>
      <c r="D80" s="131"/>
      <c r="E80" s="131"/>
      <c r="F80" s="131"/>
      <c r="G80" s="79"/>
      <c r="H80" s="79"/>
      <c r="I80" s="107"/>
      <c r="J80" s="107"/>
      <c r="K80" s="107"/>
      <c r="L80" s="107"/>
      <c r="M80" s="107"/>
      <c r="N80" s="107"/>
      <c r="O80" s="108"/>
      <c r="P80" s="103"/>
      <c r="R80" s="103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79"/>
      <c r="C81" s="131"/>
      <c r="D81" s="131"/>
      <c r="E81" s="131"/>
      <c r="F81" s="131"/>
      <c r="G81" s="131"/>
      <c r="H81" s="131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129"/>
      <c r="C82" s="131"/>
      <c r="D82" s="131"/>
      <c r="E82" s="131"/>
      <c r="F82" s="131"/>
      <c r="G82" s="131"/>
      <c r="H82" s="131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79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I85" s="107"/>
      <c r="J85" s="107"/>
      <c r="K85" s="107"/>
      <c r="L85" s="107"/>
      <c r="M85" s="107"/>
      <c r="N85" s="107"/>
      <c r="O85" s="108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O86" s="108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Q96" s="103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1"/>
      <c r="P97" s="103"/>
      <c r="Q97" s="103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1"/>
      <c r="P98" s="103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R106" s="103"/>
      <c r="S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R107" s="103"/>
      <c r="S107" s="103"/>
      <c r="T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T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03"/>
      <c r="Q110" s="103"/>
      <c r="R110" s="103"/>
      <c r="S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Q111" s="103"/>
      <c r="R111" s="103"/>
      <c r="S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T112" s="103"/>
      <c r="U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T113" s="103"/>
      <c r="U113" s="103"/>
      <c r="AS113" s="101"/>
      <c r="AT113" s="101"/>
      <c r="AU113" s="101"/>
      <c r="AV113" s="101"/>
      <c r="AW113" s="101"/>
      <c r="AX113" s="101"/>
    </row>
    <row r="124" spans="15:51" x14ac:dyDescent="0.25">
      <c r="AY124" s="101"/>
    </row>
    <row r="125" spans="15:51" x14ac:dyDescent="0.25">
      <c r="AS125" s="101"/>
      <c r="AT125" s="101"/>
      <c r="AU125" s="101"/>
      <c r="AV125" s="101"/>
      <c r="AW125" s="101"/>
      <c r="AX125" s="101"/>
    </row>
  </sheetData>
  <protectedRanges>
    <protectedRange sqref="N69:R69 B82 S71:T77 B74:B79 S67:T68 N72:R77 T59:T66 T47:T53" name="Range2_12_5_1_1"/>
    <protectedRange sqref="N10 L10 L6 D6 D8 AD8 AF8 O8:U8 AJ8:AR8 AF10 AR11:AR34 L24:N31 N12:N23 N34:P34 E11:E34 G11:G34 X11:AA11 X12:Y16 AA12:AA16 AC11:AF34 N11:Q11 N32:N33 R11:V34 Z12:Z32 O12:Q33 AB11:AB33" name="Range1_16_3_1_1"/>
    <protectedRange sqref="I74 J72:M77 J69:M69 I7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8:H78 F77 E76" name="Range2_2_2_9_2_1_1"/>
    <protectedRange sqref="D74 D77:D78" name="Range2_1_1_1_1_1_9_2_1_1"/>
    <protectedRange sqref="AG11:AG34" name="Range1_18_1_1_1"/>
    <protectedRange sqref="C75 C77" name="Range2_4_1_1_1"/>
    <protectedRange sqref="AS16:AS34" name="Range1_1_1_1"/>
    <protectedRange sqref="P3:U5" name="Range1_16_1_1_1_1"/>
    <protectedRange sqref="C78 C76 C73" name="Range2_1_3_1_1"/>
    <protectedRange sqref="H11:H34" name="Range1_1_1_1_1_1_1"/>
    <protectedRange sqref="B80:B81 J70:R71 D75:D76 I75:I76 Z68:Z69 S69:Y70 AA69:AU70 E77:E78 G79:H80 F78" name="Range2_2_1_10_1_1_1_2"/>
    <protectedRange sqref="C74" name="Range2_2_1_10_2_1_1_1"/>
    <protectedRange sqref="N67:R68 G75:H75 D71 F74 E73" name="Range2_12_1_6_1_1"/>
    <protectedRange sqref="D66:D67 I71:I73 I67:M68 G76:H77 G69:H71 E74:E75 F75:F76 F68:F70 E67:E69" name="Range2_2_12_1_7_1_1"/>
    <protectedRange sqref="D72:D73" name="Range2_1_1_1_1_11_1_2_1_1"/>
    <protectedRange sqref="E70 G72:H72 F71" name="Range2_2_2_9_1_1_1_1"/>
    <protectedRange sqref="D68" name="Range2_1_1_1_1_1_9_1_1_1_1"/>
    <protectedRange sqref="C72 C67" name="Range2_1_1_2_1_1"/>
    <protectedRange sqref="C71" name="Range2_1_2_2_1_1"/>
    <protectedRange sqref="C70" name="Range2_3_2_1_1"/>
    <protectedRange sqref="F66:F67 E66 G68:H68" name="Range2_2_12_1_1_1_1_1"/>
    <protectedRange sqref="C66" name="Range2_1_4_2_1_1_1"/>
    <protectedRange sqref="C68:C69" name="Range2_5_1_1_1"/>
    <protectedRange sqref="E71:E72 F72:F73 G73:H74 I69:I70" name="Range2_2_1_1_1_1"/>
    <protectedRange sqref="D69:D70" name="Range2_1_1_1_1_1_1_1_1"/>
    <protectedRange sqref="AS11:AS15" name="Range1_4_1_1_1_1"/>
    <protectedRange sqref="J11:J15 J26:J34" name="Range1_1_2_1_10_1_1_1_1"/>
    <protectedRange sqref="R84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7:T58" name="Range2_12_5_1_1_3"/>
    <protectedRange sqref="T55:T56" name="Range2_12_5_1_1_2_2"/>
    <protectedRange sqref="T54" name="Range2_12_5_1_1_2_1_1"/>
    <protectedRange sqref="S54" name="Range2_12_4_1_1_1_4_2_2_1_1"/>
    <protectedRange sqref="B71:B73" name="Range2_12_5_1_1_2"/>
    <protectedRange sqref="B70" name="Range2_12_5_1_1_2_1_4_1_1_1_2_1_1_1_1_1_1_1"/>
    <protectedRange sqref="F65 G67:H67" name="Range2_2_12_1_1_1_1_1_1"/>
    <protectedRange sqref="D65:E65" name="Range2_2_12_1_7_1_1_2_1"/>
    <protectedRange sqref="C65" name="Range2_1_1_2_1_1_1"/>
    <protectedRange sqref="B68:B69" name="Range2_12_5_1_1_2_1"/>
    <protectedRange sqref="B67" name="Range2_12_5_1_1_2_1_2_1"/>
    <protectedRange sqref="B66" name="Range2_12_5_1_1_2_1_2_2"/>
    <protectedRange sqref="S63:S66" name="Range2_12_5_1_1_5"/>
    <protectedRange sqref="N63:R66" name="Range2_12_1_6_1_1_1"/>
    <protectedRange sqref="J63:M66" name="Range2_2_12_1_7_1_1_2"/>
    <protectedRange sqref="S60:S62" name="Range2_12_2_1_1_1_2_1_1_1"/>
    <protectedRange sqref="Q61:R62" name="Range2_12_1_4_1_1_1_1_1_1_1_1_1_1_1_1_1_1_1"/>
    <protectedRange sqref="N61:P62" name="Range2_12_1_2_1_1_1_1_1_1_1_1_1_1_1_1_1_1_1_1"/>
    <protectedRange sqref="J61:M62" name="Range2_2_12_1_4_1_1_1_1_1_1_1_1_1_1_1_1_1_1_1_1"/>
    <protectedRange sqref="Q60:R60" name="Range2_12_1_6_1_1_1_2_3_1_1_3_1_1_1_1_1_1_1"/>
    <protectedRange sqref="N60:P60" name="Range2_12_1_2_3_1_1_1_2_3_1_1_3_1_1_1_1_1_1_1"/>
    <protectedRange sqref="J60:M60" name="Range2_2_12_1_4_3_1_1_1_3_3_1_1_3_1_1_1_1_1_1_1"/>
    <protectedRange sqref="S58:S59" name="Range2_12_4_1_1_1_4_2_2_2_1"/>
    <protectedRange sqref="Q58:R59" name="Range2_12_1_6_1_1_1_2_3_2_1_1_3_2"/>
    <protectedRange sqref="N58:P59" name="Range2_12_1_2_3_1_1_1_2_3_2_1_1_3_2"/>
    <protectedRange sqref="L58:M59" name="Range2_2_12_1_4_3_1_1_1_3_3_2_1_1_3_2"/>
    <protectedRange sqref="I60:I66" name="Range2_2_12_1_7_1_1_2_2_1_1"/>
    <protectedRange sqref="G66:H66" name="Range2_2_12_1_3_1_2_1_1_1_2_1_1_1_1_1_1_2_1_1_1_1_1_1_1_1_1"/>
    <protectedRange sqref="F64 G63:H65" name="Range2_2_12_1_3_3_1_1_1_2_1_1_1_1_1_1_1_1_1_1_1_1_1_1_1_1"/>
    <protectedRange sqref="G60:H60" name="Range2_2_12_1_3_1_2_1_1_1_2_1_1_1_1_1_1_2_1_1_1_1_1_2_1"/>
    <protectedRange sqref="F60:F63" name="Range2_2_12_1_3_1_2_1_1_1_3_1_1_1_1_1_3_1_1_1_1_1_1_1_1_1"/>
    <protectedRange sqref="G61:H62" name="Range2_2_12_1_3_1_2_1_1_1_1_2_1_1_1_1_1_1_1_1_1_1_1"/>
    <protectedRange sqref="D60:E61" name="Range2_2_12_1_3_1_2_1_1_1_3_1_1_1_1_1_1_1_2_1_1_1_1_1_1_1"/>
    <protectedRange sqref="B64" name="Range2_12_5_1_1_2_1_4_1_1_1_2_1_1_1_1_1_1_1_1_1_2_1_1_1_1_1"/>
    <protectedRange sqref="B65" name="Range2_12_5_1_1_2_1_2_2_1_1_1_1_1"/>
    <protectedRange sqref="D64:E64" name="Range2_2_12_1_7_1_1_2_1_1"/>
    <protectedRange sqref="C64" name="Range2_1_1_2_1_1_1_1"/>
    <protectedRange sqref="D63" name="Range2_2_12_1_7_1_1_2_1_1_1_1_1_1"/>
    <protectedRange sqref="E63" name="Range2_2_12_1_1_1_1_1_1_1_1_1_1_1_1"/>
    <protectedRange sqref="C63" name="Range2_1_4_2_1_1_1_1_1_1_1_1_1"/>
    <protectedRange sqref="D62:E62" name="Range2_2_12_1_3_1_2_1_1_1_3_1_1_1_1_1_1_1_2_1_1_1_1_1_1_1_1"/>
    <protectedRange sqref="B63" name="Range2_12_5_1_1_2_1_2_2_1_1_1_1"/>
    <protectedRange sqref="S55:S57" name="Range2_12_5_1_1_5_1"/>
    <protectedRange sqref="N57:R57" name="Range2_12_1_6_1_1_1_1"/>
    <protectedRange sqref="L57:M57" name="Range2_2_12_1_7_1_1_2_2"/>
    <protectedRange sqref="B62" name="Range2_12_5_1_1_2_1_2_2_1_1_1_1_2_1_1_1"/>
    <protectedRange sqref="B61" name="Range2_12_5_1_1_2_1_2_2_1_1_1_1_2_1_1_1_2"/>
    <protectedRange sqref="B60" name="Range2_12_5_1_1_2_1_2_2_1_1_1_1_2_1_1_1_2_1_1"/>
    <protectedRange sqref="B41" name="Range2_12_5_1_1_1_1_1_2"/>
    <protectedRange sqref="S50:S53" name="Range2_12_5_1_1_2_3_1_1"/>
    <protectedRange sqref="N50:R56" name="Range2_12_1_6_1_1_1_1_1"/>
    <protectedRange sqref="J51:M53 L54:M56 L50:M50" name="Range2_2_12_1_7_1_1_2_2_1"/>
    <protectedRange sqref="G51:H53" name="Range2_2_12_1_3_1_2_1_1_1_2_1_1_1_1_1_1_2_1_1_1_1"/>
    <protectedRange sqref="I51:I53" name="Range2_2_12_1_4_3_1_1_1_2_1_2_1_1_3_1_1_1_1_1_1_1_1"/>
    <protectedRange sqref="D51:E53" name="Range2_2_12_1_3_1_2_1_1_1_2_1_1_1_1_3_1_1_1_1_1_1_1"/>
    <protectedRange sqref="F51:F53" name="Range2_2_12_1_3_1_2_1_1_1_3_1_1_1_1_1_3_1_1_1_1_1_1_1"/>
    <protectedRange sqref="J54:K54" name="Range2_2_12_1_7_1_1_2_2_2"/>
    <protectedRange sqref="I54" name="Range2_2_12_1_7_1_1_2_2_1_1_1_2"/>
    <protectedRange sqref="F54:H54" name="Range2_2_12_1_3_3_1_1_1_2_1_1_1_1_1_1_1_1_1_1_1_1_1_1_1_1_1_2_1"/>
    <protectedRange sqref="D54:E54" name="Range2_2_12_1_7_1_1_2_1_1_1_2_1"/>
    <protectedRange sqref="C54" name="Range2_1_1_2_1_1_1_1_1_2_1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C42:C43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2" name="Range2_12_5_1_1_1_1_1_2_1"/>
    <protectedRange sqref="B43" name="Range2_12_5_1_1_1_2_1_1_1"/>
    <protectedRange sqref="B44" name="Range2_12_5_1_1_1_2_2_1_1"/>
    <protectedRange sqref="B45:B47 B50" name="Range2_12_5_1_1_1_2_2_1_1_1_1_1_1_1_1_1_1_1_2_1_1_1"/>
    <protectedRange sqref="B48" name="Range2_12_5_1_1_1_2_2_1_1_1_1_1_1_1_1_1_1_1_2_2_1_1"/>
    <protectedRange sqref="B49" name="Range2_12_5_1_1_1_2_2_1_1_1_1_1_1_1_1_1_1_1_1_1_1_1_1"/>
    <protectedRange sqref="J50:K50" name="Range2_2_12_1_7_1_1_2_2_1_2"/>
    <protectedRange sqref="I50" name="Range2_2_12_1_7_1_1_2_2_1_1_1_1_1"/>
    <protectedRange sqref="G50:H50" name="Range2_2_12_1_3_3_1_1_1_2_1_1_1_1_1_1_1_1_1_1_1_1_1_1_1_1_1_1_1"/>
    <protectedRange sqref="F50" name="Range2_2_12_1_3_1_2_1_1_1_3_1_1_1_1_1_3_1_1_1_1_1_1_1_1_1_1_1"/>
    <protectedRange sqref="D50" name="Range2_2_12_1_7_1_1_2_1_1_1_1_1_1_1_1"/>
    <protectedRange sqref="E50" name="Range2_2_12_1_1_1_1_1_1_1_1_1_1_1_1_1_1"/>
    <protectedRange sqref="C50" name="Range2_1_4_2_1_1_1_1_1_1_1_1_1_1_1"/>
    <protectedRange sqref="W11:W29 W33:W34" name="Range1_16_3_1_1_4_3_3"/>
    <protectedRange sqref="B51" name="Range2_12_5_1_1_1_2_1_1_1_1_1"/>
    <protectedRange sqref="K55" name="Range2_2_12_1_7_1_1_2_2_1_3"/>
    <protectedRange sqref="K58:K59" name="Range2_2_12_1_4_3_1_1_1_3_3_2_1_1_3_2_1_1"/>
    <protectedRange sqref="K56:K57" name="Range2_2_12_1_7_1_1_2_2_2_1"/>
    <protectedRange sqref="G59:H59" name="Range2_2_12_1_3_1_1_1_1_1_4_1_1_1_1_2_1"/>
    <protectedRange sqref="E59:F59" name="Range2_2_12_1_7_1_1_3_1_1_1_1_2_1"/>
    <protectedRange sqref="I59:J59" name="Range2_2_12_1_4_3_1_1_1_1_2_1_1_1_2_1"/>
    <protectedRange sqref="J55:J56" name="Range2_2_12_1_7_1_1_2_2_3_1"/>
    <protectedRange sqref="G55:H56" name="Range2_2_12_1_3_1_2_1_1_1_2_1_1_1_1_1_1_2_1_1_1_2_1"/>
    <protectedRange sqref="I55:I56" name="Range2_2_12_1_4_3_1_1_1_2_1_2_1_1_3_1_1_1_1_1_1_1_2_1"/>
    <protectedRange sqref="D55:E56" name="Range2_2_12_1_3_1_2_1_1_1_2_1_1_1_1_3_1_1_1_1_1_1_2_1"/>
    <protectedRange sqref="F55:F56" name="Range2_2_12_1_3_1_2_1_1_1_3_1_1_1_1_1_3_1_1_1_1_1_1_2_1"/>
    <protectedRange sqref="G57:H58" name="Range2_2_12_1_3_1_1_1_1_1_4_1_1_1_1_2_1_1"/>
    <protectedRange sqref="E57:F58" name="Range2_2_12_1_7_1_1_3_1_1_1_1_2_1_1"/>
    <protectedRange sqref="I57:J58" name="Range2_2_12_1_4_3_1_1_1_1_2_1_1_1_2_1_1"/>
    <protectedRange sqref="D57:D58" name="Range2_2_12_1_3_1_2_1_1_1_2_1_2_1_1_1_2_1"/>
    <protectedRange sqref="D59" name="Range2_2_12_1_3_1_2_1_1_1_2_1_2_1_1_1_2_1_1"/>
    <protectedRange sqref="W30:W32" name="Range1_16_3_1_1_4_3_3_1"/>
    <protectedRange sqref="B58" name="Range2_12_5_1_1_2_1_4_1_1_1_2_1_1_1_1_1_1_1_1_1_2_1_1_1_1_2_1_1_1_2_1_1_1_2_2_2_1_1_1_1_1_1_1_1_1"/>
    <protectedRange sqref="B59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314" priority="17" operator="containsText" text="N/A">
      <formula>NOT(ISERROR(SEARCH("N/A",X11)))</formula>
    </cfRule>
    <cfRule type="cellIs" dxfId="313" priority="35" operator="equal">
      <formula>0</formula>
    </cfRule>
  </conditionalFormatting>
  <conditionalFormatting sqref="X11:AA11 X12:Y16 AA12:AA16 AC11:AE34 Z12:Z32 AB11:AB33">
    <cfRule type="cellIs" dxfId="312" priority="34" operator="greaterThanOrEqual">
      <formula>1185</formula>
    </cfRule>
  </conditionalFormatting>
  <conditionalFormatting sqref="X11:AA11 X12:Y16 AA12:AA16 AC11:AE34 Z12:Z32 AB11:AB33">
    <cfRule type="cellIs" dxfId="311" priority="33" operator="between">
      <formula>0.1</formula>
      <formula>1184</formula>
    </cfRule>
  </conditionalFormatting>
  <conditionalFormatting sqref="X8 AJ16:AJ34 AJ11:AO11 AJ12:AK15 AM12:AM15 AL12:AL34 AN12:AO34">
    <cfRule type="cellIs" dxfId="310" priority="32" operator="equal">
      <formula>0</formula>
    </cfRule>
  </conditionalFormatting>
  <conditionalFormatting sqref="X8 AJ16:AJ34 AJ11:AO11 AJ12:AK15 AM12:AM15 AL12:AL34 AN12:AO34">
    <cfRule type="cellIs" dxfId="309" priority="31" operator="greaterThan">
      <formula>1179</formula>
    </cfRule>
  </conditionalFormatting>
  <conditionalFormatting sqref="X8 AJ16:AJ34 AJ11:AO11 AJ12:AK15 AM12:AM15 AL12:AL34 AN12:AO34">
    <cfRule type="cellIs" dxfId="308" priority="30" operator="greaterThan">
      <formula>99</formula>
    </cfRule>
  </conditionalFormatting>
  <conditionalFormatting sqref="X8 AJ16:AJ34 AJ11:AO11 AJ12:AK15 AM12:AM15 AL12:AL34 AN12:AO34">
    <cfRule type="cellIs" dxfId="307" priority="29" operator="greaterThan">
      <formula>0.99</formula>
    </cfRule>
  </conditionalFormatting>
  <conditionalFormatting sqref="AB8">
    <cfRule type="cellIs" dxfId="306" priority="28" operator="equal">
      <formula>0</formula>
    </cfRule>
  </conditionalFormatting>
  <conditionalFormatting sqref="AB8">
    <cfRule type="cellIs" dxfId="305" priority="27" operator="greaterThan">
      <formula>1179</formula>
    </cfRule>
  </conditionalFormatting>
  <conditionalFormatting sqref="AB8">
    <cfRule type="cellIs" dxfId="304" priority="26" operator="greaterThan">
      <formula>99</formula>
    </cfRule>
  </conditionalFormatting>
  <conditionalFormatting sqref="AB8">
    <cfRule type="cellIs" dxfId="303" priority="25" operator="greaterThan">
      <formula>0.99</formula>
    </cfRule>
  </conditionalFormatting>
  <conditionalFormatting sqref="AQ11:AQ34">
    <cfRule type="cellIs" dxfId="302" priority="24" operator="equal">
      <formula>0</formula>
    </cfRule>
  </conditionalFormatting>
  <conditionalFormatting sqref="AQ11:AQ34">
    <cfRule type="cellIs" dxfId="301" priority="23" operator="greaterThan">
      <formula>1179</formula>
    </cfRule>
  </conditionalFormatting>
  <conditionalFormatting sqref="AQ11:AQ34">
    <cfRule type="cellIs" dxfId="300" priority="22" operator="greaterThan">
      <formula>99</formula>
    </cfRule>
  </conditionalFormatting>
  <conditionalFormatting sqref="AQ11:AQ34">
    <cfRule type="cellIs" dxfId="299" priority="21" operator="greaterThan">
      <formula>0.99</formula>
    </cfRule>
  </conditionalFormatting>
  <conditionalFormatting sqref="AI11:AI34">
    <cfRule type="cellIs" dxfId="298" priority="20" operator="greaterThan">
      <formula>$AI$8</formula>
    </cfRule>
  </conditionalFormatting>
  <conditionalFormatting sqref="AH11:AH34">
    <cfRule type="cellIs" dxfId="297" priority="18" operator="greaterThan">
      <formula>$AH$8</formula>
    </cfRule>
    <cfRule type="cellIs" dxfId="296" priority="19" operator="greaterThan">
      <formula>$AH$8</formula>
    </cfRule>
  </conditionalFormatting>
  <conditionalFormatting sqref="AP11:AP34">
    <cfRule type="cellIs" dxfId="295" priority="16" operator="equal">
      <formula>0</formula>
    </cfRule>
  </conditionalFormatting>
  <conditionalFormatting sqref="AP11:AP34">
    <cfRule type="cellIs" dxfId="294" priority="15" operator="greaterThan">
      <formula>1179</formula>
    </cfRule>
  </conditionalFormatting>
  <conditionalFormatting sqref="AP11:AP34">
    <cfRule type="cellIs" dxfId="293" priority="14" operator="greaterThan">
      <formula>99</formula>
    </cfRule>
  </conditionalFormatting>
  <conditionalFormatting sqref="AP11:AP34">
    <cfRule type="cellIs" dxfId="292" priority="13" operator="greaterThan">
      <formula>0.99</formula>
    </cfRule>
  </conditionalFormatting>
  <conditionalFormatting sqref="X34:AB34 X33:AA33 X17:Y32 AA17:AA32">
    <cfRule type="containsText" dxfId="291" priority="9" operator="containsText" text="N/A">
      <formula>NOT(ISERROR(SEARCH("N/A",X17)))</formula>
    </cfRule>
    <cfRule type="cellIs" dxfId="290" priority="12" operator="equal">
      <formula>0</formula>
    </cfRule>
  </conditionalFormatting>
  <conditionalFormatting sqref="X34:AB34 X33:AA33 X17:Y32 AA17:AA32">
    <cfRule type="cellIs" dxfId="289" priority="11" operator="greaterThanOrEqual">
      <formula>1185</formula>
    </cfRule>
  </conditionalFormatting>
  <conditionalFormatting sqref="X34:AB34 X33:AA33 X17:Y32 AA17:AA32">
    <cfRule type="cellIs" dxfId="288" priority="10" operator="between">
      <formula>0.1</formula>
      <formula>1184</formula>
    </cfRule>
  </conditionalFormatting>
  <conditionalFormatting sqref="AK33:AK34 AM16:AM34">
    <cfRule type="cellIs" dxfId="287" priority="8" operator="equal">
      <formula>0</formula>
    </cfRule>
  </conditionalFormatting>
  <conditionalFormatting sqref="AK33:AK34 AM16:AM34">
    <cfRule type="cellIs" dxfId="286" priority="7" operator="greaterThan">
      <formula>1179</formula>
    </cfRule>
  </conditionalFormatting>
  <conditionalFormatting sqref="AK33:AK34 AM16:AM34">
    <cfRule type="cellIs" dxfId="285" priority="6" operator="greaterThan">
      <formula>99</formula>
    </cfRule>
  </conditionalFormatting>
  <conditionalFormatting sqref="AK33:AK34 AM16:AM34">
    <cfRule type="cellIs" dxfId="284" priority="5" operator="greaterThan">
      <formula>0.99</formula>
    </cfRule>
  </conditionalFormatting>
  <conditionalFormatting sqref="AK16:AK32">
    <cfRule type="cellIs" dxfId="283" priority="4" operator="equal">
      <formula>0</formula>
    </cfRule>
  </conditionalFormatting>
  <conditionalFormatting sqref="AK16:AK32">
    <cfRule type="cellIs" dxfId="282" priority="3" operator="greaterThan">
      <formula>1179</formula>
    </cfRule>
  </conditionalFormatting>
  <conditionalFormatting sqref="AK16:AK32">
    <cfRule type="cellIs" dxfId="281" priority="2" operator="greaterThan">
      <formula>99</formula>
    </cfRule>
  </conditionalFormatting>
  <conditionalFormatting sqref="AK16:AK32">
    <cfRule type="cellIs" dxfId="280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7"/>
  <sheetViews>
    <sheetView showGridLines="0" topLeftCell="A9" zoomScale="110" zoomScaleNormal="110" workbookViewId="0">
      <selection activeCell="D19" sqref="D19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19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14" t="s">
        <v>10</v>
      </c>
      <c r="I7" s="215" t="s">
        <v>11</v>
      </c>
      <c r="J7" s="215" t="s">
        <v>12</v>
      </c>
      <c r="K7" s="215" t="s">
        <v>13</v>
      </c>
      <c r="L7" s="11"/>
      <c r="M7" s="11"/>
      <c r="N7" s="11"/>
      <c r="O7" s="214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15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15" t="s">
        <v>22</v>
      </c>
      <c r="AG7" s="215" t="s">
        <v>23</v>
      </c>
      <c r="AH7" s="215" t="s">
        <v>24</v>
      </c>
      <c r="AI7" s="215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15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42087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25346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15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16" t="s">
        <v>51</v>
      </c>
      <c r="V9" s="216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18" t="s">
        <v>55</v>
      </c>
      <c r="AG9" s="218" t="s">
        <v>56</v>
      </c>
      <c r="AH9" s="251" t="s">
        <v>57</v>
      </c>
      <c r="AI9" s="266" t="s">
        <v>58</v>
      </c>
      <c r="AJ9" s="216" t="s">
        <v>59</v>
      </c>
      <c r="AK9" s="216" t="s">
        <v>60</v>
      </c>
      <c r="AL9" s="216" t="s">
        <v>61</v>
      </c>
      <c r="AM9" s="216" t="s">
        <v>62</v>
      </c>
      <c r="AN9" s="216" t="s">
        <v>63</v>
      </c>
      <c r="AO9" s="216" t="s">
        <v>64</v>
      </c>
      <c r="AP9" s="216" t="s">
        <v>65</v>
      </c>
      <c r="AQ9" s="268" t="s">
        <v>66</v>
      </c>
      <c r="AR9" s="216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16" t="s">
        <v>72</v>
      </c>
      <c r="C10" s="216" t="s">
        <v>73</v>
      </c>
      <c r="D10" s="216" t="s">
        <v>74</v>
      </c>
      <c r="E10" s="216" t="s">
        <v>75</v>
      </c>
      <c r="F10" s="216" t="s">
        <v>74</v>
      </c>
      <c r="G10" s="216" t="s">
        <v>75</v>
      </c>
      <c r="H10" s="277"/>
      <c r="I10" s="216" t="s">
        <v>75</v>
      </c>
      <c r="J10" s="216" t="s">
        <v>75</v>
      </c>
      <c r="K10" s="216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23'!Q34</f>
        <v>30092263</v>
      </c>
      <c r="R10" s="259"/>
      <c r="S10" s="260"/>
      <c r="T10" s="261"/>
      <c r="U10" s="216" t="s">
        <v>75</v>
      </c>
      <c r="V10" s="216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23'!AG34</f>
        <v>35683306</v>
      </c>
      <c r="AH10" s="251"/>
      <c r="AI10" s="267"/>
      <c r="AJ10" s="216" t="s">
        <v>84</v>
      </c>
      <c r="AK10" s="216" t="s">
        <v>84</v>
      </c>
      <c r="AL10" s="216" t="s">
        <v>84</v>
      </c>
      <c r="AM10" s="216" t="s">
        <v>84</v>
      </c>
      <c r="AN10" s="216" t="s">
        <v>84</v>
      </c>
      <c r="AO10" s="216" t="s">
        <v>84</v>
      </c>
      <c r="AP10" s="145">
        <f>'MAR 23'!AP34</f>
        <v>7968263</v>
      </c>
      <c r="AQ10" s="269"/>
      <c r="AR10" s="217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12</v>
      </c>
      <c r="E11" s="40">
        <f>D11/1.42</f>
        <v>8.4507042253521139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96</v>
      </c>
      <c r="P11" s="119">
        <v>91</v>
      </c>
      <c r="Q11" s="119">
        <v>30096150</v>
      </c>
      <c r="R11" s="45">
        <f>Q11-Q10</f>
        <v>3887</v>
      </c>
      <c r="S11" s="46">
        <f>R11*24/1000</f>
        <v>93.287999999999997</v>
      </c>
      <c r="T11" s="46">
        <f>R11/1000</f>
        <v>3.887</v>
      </c>
      <c r="U11" s="120">
        <v>6.6</v>
      </c>
      <c r="V11" s="120">
        <f>U11</f>
        <v>6.6</v>
      </c>
      <c r="W11" s="121" t="s">
        <v>127</v>
      </c>
      <c r="X11" s="123">
        <v>0</v>
      </c>
      <c r="Y11" s="123">
        <v>0</v>
      </c>
      <c r="Z11" s="123">
        <v>1040</v>
      </c>
      <c r="AA11" s="123">
        <v>0</v>
      </c>
      <c r="AB11" s="123">
        <v>1058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35683908</v>
      </c>
      <c r="AH11" s="48">
        <f>IF(ISBLANK(AG11),"-",AG11-AG10)</f>
        <v>602</v>
      </c>
      <c r="AI11" s="49">
        <f>AH11/T11</f>
        <v>154.87522510933883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7969159</v>
      </c>
      <c r="AQ11" s="123">
        <f>AP11-AP10</f>
        <v>896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15</v>
      </c>
      <c r="E12" s="40">
        <f t="shared" ref="E12:E34" si="0">D12/1.42</f>
        <v>10.563380281690142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102</v>
      </c>
      <c r="P12" s="119">
        <v>94</v>
      </c>
      <c r="Q12" s="119">
        <v>30099983</v>
      </c>
      <c r="R12" s="45">
        <f t="shared" ref="R12:R34" si="3">Q12-Q11</f>
        <v>3833</v>
      </c>
      <c r="S12" s="46">
        <f t="shared" ref="S12:S34" si="4">R12*24/1000</f>
        <v>91.992000000000004</v>
      </c>
      <c r="T12" s="46">
        <f t="shared" ref="T12:T34" si="5">R12/1000</f>
        <v>3.8330000000000002</v>
      </c>
      <c r="U12" s="120">
        <v>7.7</v>
      </c>
      <c r="V12" s="120">
        <f t="shared" ref="V12:V34" si="6">U12</f>
        <v>7.7</v>
      </c>
      <c r="W12" s="121" t="s">
        <v>127</v>
      </c>
      <c r="X12" s="123">
        <v>0</v>
      </c>
      <c r="Y12" s="123">
        <v>0</v>
      </c>
      <c r="Z12" s="123">
        <v>997</v>
      </c>
      <c r="AA12" s="123">
        <v>0</v>
      </c>
      <c r="AB12" s="123">
        <v>1057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35684502</v>
      </c>
      <c r="AH12" s="48">
        <f>IF(ISBLANK(AG12),"-",AG12-AG11)</f>
        <v>594</v>
      </c>
      <c r="AI12" s="49">
        <f t="shared" ref="AI12:AI34" si="7">AH12/T12</f>
        <v>154.96999739107747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7970163</v>
      </c>
      <c r="AQ12" s="123">
        <f>AP12-AP11</f>
        <v>1004</v>
      </c>
      <c r="AR12" s="52">
        <v>0.98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18</v>
      </c>
      <c r="E13" s="40">
        <f t="shared" si="0"/>
        <v>12.67605633802817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99</v>
      </c>
      <c r="P13" s="119">
        <v>92</v>
      </c>
      <c r="Q13" s="119">
        <v>30103788</v>
      </c>
      <c r="R13" s="45">
        <f t="shared" si="3"/>
        <v>3805</v>
      </c>
      <c r="S13" s="46">
        <f t="shared" si="4"/>
        <v>91.32</v>
      </c>
      <c r="T13" s="46">
        <f t="shared" si="5"/>
        <v>3.8050000000000002</v>
      </c>
      <c r="U13" s="120">
        <v>8.9</v>
      </c>
      <c r="V13" s="120">
        <f t="shared" si="6"/>
        <v>8.9</v>
      </c>
      <c r="W13" s="121" t="s">
        <v>127</v>
      </c>
      <c r="X13" s="123">
        <v>0</v>
      </c>
      <c r="Y13" s="123">
        <v>0</v>
      </c>
      <c r="Z13" s="123">
        <v>985</v>
      </c>
      <c r="AA13" s="123">
        <v>0</v>
      </c>
      <c r="AB13" s="123">
        <v>988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35685090</v>
      </c>
      <c r="AH13" s="48">
        <f>IF(ISBLANK(AG13),"-",AG13-AG12)</f>
        <v>588</v>
      </c>
      <c r="AI13" s="49">
        <f t="shared" si="7"/>
        <v>154.53350854139291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7971291</v>
      </c>
      <c r="AQ13" s="123">
        <f>AP13-AP12</f>
        <v>1128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21</v>
      </c>
      <c r="E14" s="40">
        <f t="shared" si="0"/>
        <v>14.788732394366198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93</v>
      </c>
      <c r="P14" s="119">
        <v>95</v>
      </c>
      <c r="Q14" s="119">
        <v>30107130</v>
      </c>
      <c r="R14" s="45">
        <f t="shared" si="3"/>
        <v>3342</v>
      </c>
      <c r="S14" s="46">
        <f t="shared" si="4"/>
        <v>80.207999999999998</v>
      </c>
      <c r="T14" s="46">
        <f t="shared" si="5"/>
        <v>3.3420000000000001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969</v>
      </c>
      <c r="AA14" s="123">
        <v>0</v>
      </c>
      <c r="AB14" s="123">
        <v>988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35685654</v>
      </c>
      <c r="AH14" s="48">
        <f t="shared" ref="AH14:AH34" si="8">IF(ISBLANK(AG14),"-",AG14-AG13)</f>
        <v>564</v>
      </c>
      <c r="AI14" s="49">
        <f t="shared" si="7"/>
        <v>168.76122082585277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7971973</v>
      </c>
      <c r="AQ14" s="123">
        <f>AP14-AP13</f>
        <v>682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21</v>
      </c>
      <c r="E15" s="40">
        <f t="shared" si="0"/>
        <v>14.788732394366198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101</v>
      </c>
      <c r="P15" s="119">
        <v>101</v>
      </c>
      <c r="Q15" s="119">
        <v>30110986</v>
      </c>
      <c r="R15" s="45">
        <f t="shared" si="3"/>
        <v>3856</v>
      </c>
      <c r="S15" s="46">
        <f t="shared" si="4"/>
        <v>92.543999999999997</v>
      </c>
      <c r="T15" s="46">
        <f t="shared" si="5"/>
        <v>3.8559999999999999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1001</v>
      </c>
      <c r="AA15" s="123">
        <v>0</v>
      </c>
      <c r="AB15" s="123">
        <v>1009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35686212</v>
      </c>
      <c r="AH15" s="48">
        <f t="shared" si="8"/>
        <v>558</v>
      </c>
      <c r="AI15" s="49">
        <f t="shared" si="7"/>
        <v>144.70954356846474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7971973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15</v>
      </c>
      <c r="E16" s="40">
        <f t="shared" si="0"/>
        <v>10.563380281690142</v>
      </c>
      <c r="F16" s="87">
        <v>66</v>
      </c>
      <c r="G16" s="40">
        <f t="shared" si="1"/>
        <v>46.478873239436624</v>
      </c>
      <c r="H16" s="41" t="s">
        <v>88</v>
      </c>
      <c r="I16" s="41">
        <f t="shared" si="2"/>
        <v>45.070422535211272</v>
      </c>
      <c r="J16" s="42">
        <f t="shared" ref="J16:J25" si="9">F16/1.42</f>
        <v>46.478873239436624</v>
      </c>
      <c r="K16" s="41">
        <f>J16+1.42</f>
        <v>47.898873239436625</v>
      </c>
      <c r="L16" s="43">
        <v>19</v>
      </c>
      <c r="M16" s="44" t="s">
        <v>100</v>
      </c>
      <c r="N16" s="44">
        <v>13.1</v>
      </c>
      <c r="O16" s="119">
        <v>121</v>
      </c>
      <c r="P16" s="119">
        <v>115</v>
      </c>
      <c r="Q16" s="119">
        <v>30115620</v>
      </c>
      <c r="R16" s="45">
        <f t="shared" si="3"/>
        <v>4634</v>
      </c>
      <c r="S16" s="46">
        <f t="shared" si="4"/>
        <v>111.21599999999999</v>
      </c>
      <c r="T16" s="46">
        <f t="shared" si="5"/>
        <v>4.6340000000000003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1123</v>
      </c>
      <c r="AA16" s="123">
        <v>0</v>
      </c>
      <c r="AB16" s="123">
        <v>1109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35686920</v>
      </c>
      <c r="AH16" s="48">
        <f t="shared" si="8"/>
        <v>708</v>
      </c>
      <c r="AI16" s="49">
        <f t="shared" si="7"/>
        <v>152.78377211911953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7971973</v>
      </c>
      <c r="AQ16" s="123">
        <f t="shared" ref="AQ16:AQ34" si="10">AP16-AP15</f>
        <v>0</v>
      </c>
      <c r="AR16" s="52">
        <v>1.17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9</v>
      </c>
      <c r="E17" s="40">
        <f t="shared" si="0"/>
        <v>6.3380281690140849</v>
      </c>
      <c r="F17" s="87">
        <v>68</v>
      </c>
      <c r="G17" s="40">
        <f t="shared" si="1"/>
        <v>47.887323943661976</v>
      </c>
      <c r="H17" s="41" t="s">
        <v>88</v>
      </c>
      <c r="I17" s="41">
        <f t="shared" si="2"/>
        <v>46.478873239436624</v>
      </c>
      <c r="J17" s="42">
        <f t="shared" si="9"/>
        <v>47.887323943661976</v>
      </c>
      <c r="K17" s="41">
        <f t="shared" ref="K17:K22" si="11">J17+1.42</f>
        <v>49.307323943661977</v>
      </c>
      <c r="L17" s="43">
        <v>19</v>
      </c>
      <c r="M17" s="44" t="s">
        <v>100</v>
      </c>
      <c r="N17" s="44">
        <v>16.7</v>
      </c>
      <c r="O17" s="119">
        <v>140</v>
      </c>
      <c r="P17" s="119">
        <v>146</v>
      </c>
      <c r="Q17" s="119">
        <v>30121723</v>
      </c>
      <c r="R17" s="45">
        <f t="shared" si="3"/>
        <v>6103</v>
      </c>
      <c r="S17" s="46">
        <f t="shared" si="4"/>
        <v>146.47200000000001</v>
      </c>
      <c r="T17" s="46">
        <f t="shared" si="5"/>
        <v>6.1029999999999998</v>
      </c>
      <c r="U17" s="120">
        <v>9.4</v>
      </c>
      <c r="V17" s="120">
        <f t="shared" si="6"/>
        <v>9.4</v>
      </c>
      <c r="W17" s="121" t="s">
        <v>312</v>
      </c>
      <c r="X17" s="123">
        <v>0</v>
      </c>
      <c r="Y17" s="123">
        <v>1024</v>
      </c>
      <c r="Z17" s="123">
        <v>1196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35688224</v>
      </c>
      <c r="AH17" s="48">
        <f t="shared" si="8"/>
        <v>1304</v>
      </c>
      <c r="AI17" s="49">
        <f t="shared" si="7"/>
        <v>213.66541045387515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7971973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9</v>
      </c>
      <c r="E18" s="40">
        <f t="shared" si="0"/>
        <v>6.3380281690140849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151</v>
      </c>
      <c r="Q18" s="119">
        <v>30127741</v>
      </c>
      <c r="R18" s="45">
        <f t="shared" si="3"/>
        <v>6018</v>
      </c>
      <c r="S18" s="46">
        <f t="shared" si="4"/>
        <v>144.43199999999999</v>
      </c>
      <c r="T18" s="46">
        <f t="shared" si="5"/>
        <v>6.0179999999999998</v>
      </c>
      <c r="U18" s="120">
        <v>8.8000000000000007</v>
      </c>
      <c r="V18" s="120">
        <f t="shared" si="6"/>
        <v>8.8000000000000007</v>
      </c>
      <c r="W18" s="121" t="s">
        <v>135</v>
      </c>
      <c r="X18" s="123">
        <v>0</v>
      </c>
      <c r="Y18" s="123">
        <v>1073</v>
      </c>
      <c r="Z18" s="123">
        <v>1196</v>
      </c>
      <c r="AA18" s="123">
        <v>1185</v>
      </c>
      <c r="AB18" s="123">
        <v>1199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35689548</v>
      </c>
      <c r="AH18" s="48">
        <f t="shared" si="8"/>
        <v>1324</v>
      </c>
      <c r="AI18" s="49">
        <f t="shared" si="7"/>
        <v>220.00664672648722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7971973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136</v>
      </c>
      <c r="P19" s="119">
        <v>152</v>
      </c>
      <c r="Q19" s="119">
        <v>30134072</v>
      </c>
      <c r="R19" s="45">
        <f t="shared" si="3"/>
        <v>6331</v>
      </c>
      <c r="S19" s="46">
        <f t="shared" si="4"/>
        <v>151.94399999999999</v>
      </c>
      <c r="T19" s="46">
        <f t="shared" si="5"/>
        <v>6.3310000000000004</v>
      </c>
      <c r="U19" s="120">
        <v>8.1</v>
      </c>
      <c r="V19" s="120">
        <f t="shared" si="6"/>
        <v>8.1</v>
      </c>
      <c r="W19" s="121" t="s">
        <v>135</v>
      </c>
      <c r="X19" s="123">
        <v>0</v>
      </c>
      <c r="Y19" s="123">
        <v>1086</v>
      </c>
      <c r="Z19" s="123">
        <v>1196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35690956</v>
      </c>
      <c r="AH19" s="48">
        <f t="shared" si="8"/>
        <v>1408</v>
      </c>
      <c r="AI19" s="49">
        <f t="shared" si="7"/>
        <v>222.3977254778076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7971973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137</v>
      </c>
      <c r="P20" s="119">
        <v>149</v>
      </c>
      <c r="Q20" s="119">
        <v>30140474</v>
      </c>
      <c r="R20" s="45">
        <f t="shared" si="3"/>
        <v>6402</v>
      </c>
      <c r="S20" s="46">
        <f t="shared" si="4"/>
        <v>153.648</v>
      </c>
      <c r="T20" s="46">
        <f t="shared" si="5"/>
        <v>6.4020000000000001</v>
      </c>
      <c r="U20" s="120">
        <v>7.4</v>
      </c>
      <c r="V20" s="120">
        <f t="shared" si="6"/>
        <v>7.4</v>
      </c>
      <c r="W20" s="121" t="s">
        <v>135</v>
      </c>
      <c r="X20" s="123">
        <v>0</v>
      </c>
      <c r="Y20" s="123">
        <v>1081</v>
      </c>
      <c r="Z20" s="123">
        <v>1195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35692372</v>
      </c>
      <c r="AH20" s="48">
        <f>IF(ISBLANK(AG20),"-",AG20-AG19)</f>
        <v>1416</v>
      </c>
      <c r="AI20" s="49">
        <f t="shared" si="7"/>
        <v>221.18088097469541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7971973</v>
      </c>
      <c r="AQ20" s="123">
        <f t="shared" si="10"/>
        <v>0</v>
      </c>
      <c r="AR20" s="52">
        <v>1.1599999999999999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141</v>
      </c>
      <c r="P21" s="119">
        <v>144</v>
      </c>
      <c r="Q21" s="119">
        <v>30146235</v>
      </c>
      <c r="R21" s="45">
        <f>Q21-Q20</f>
        <v>5761</v>
      </c>
      <c r="S21" s="46">
        <f t="shared" si="4"/>
        <v>138.26400000000001</v>
      </c>
      <c r="T21" s="46">
        <f t="shared" si="5"/>
        <v>5.7610000000000001</v>
      </c>
      <c r="U21" s="120">
        <v>7.2</v>
      </c>
      <c r="V21" s="120">
        <f t="shared" si="6"/>
        <v>7.2</v>
      </c>
      <c r="W21" s="121" t="s">
        <v>135</v>
      </c>
      <c r="X21" s="123">
        <v>0</v>
      </c>
      <c r="Y21" s="123">
        <v>1010</v>
      </c>
      <c r="Z21" s="123">
        <v>1197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35693660</v>
      </c>
      <c r="AH21" s="48">
        <f t="shared" si="8"/>
        <v>1288</v>
      </c>
      <c r="AI21" s="49">
        <f t="shared" si="7"/>
        <v>223.57229647630618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7971973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9</v>
      </c>
      <c r="E22" s="40">
        <f t="shared" si="0"/>
        <v>6.3380281690140849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143</v>
      </c>
      <c r="P22" s="119">
        <v>142</v>
      </c>
      <c r="Q22" s="119">
        <v>30152597</v>
      </c>
      <c r="R22" s="45">
        <f t="shared" si="3"/>
        <v>6362</v>
      </c>
      <c r="S22" s="46">
        <f t="shared" si="4"/>
        <v>152.68799999999999</v>
      </c>
      <c r="T22" s="46">
        <f t="shared" si="5"/>
        <v>6.3620000000000001</v>
      </c>
      <c r="U22" s="120">
        <v>6.9</v>
      </c>
      <c r="V22" s="120">
        <f t="shared" si="6"/>
        <v>6.9</v>
      </c>
      <c r="W22" s="121" t="s">
        <v>135</v>
      </c>
      <c r="X22" s="123">
        <v>0</v>
      </c>
      <c r="Y22" s="123">
        <v>1015</v>
      </c>
      <c r="Z22" s="123">
        <v>1196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35695058</v>
      </c>
      <c r="AH22" s="48">
        <f t="shared" si="8"/>
        <v>1398</v>
      </c>
      <c r="AI22" s="49">
        <f t="shared" si="7"/>
        <v>219.74221942785286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7971973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136</v>
      </c>
      <c r="P23" s="119">
        <v>141</v>
      </c>
      <c r="Q23" s="119">
        <v>30158289</v>
      </c>
      <c r="R23" s="45">
        <f t="shared" si="3"/>
        <v>5692</v>
      </c>
      <c r="S23" s="46">
        <f t="shared" si="4"/>
        <v>136.608</v>
      </c>
      <c r="T23" s="46">
        <f t="shared" si="5"/>
        <v>5.6920000000000002</v>
      </c>
      <c r="U23" s="120">
        <v>6.6</v>
      </c>
      <c r="V23" s="120">
        <f t="shared" si="6"/>
        <v>6.6</v>
      </c>
      <c r="W23" s="121" t="s">
        <v>135</v>
      </c>
      <c r="X23" s="123">
        <v>0</v>
      </c>
      <c r="Y23" s="123">
        <v>1016</v>
      </c>
      <c r="Z23" s="123">
        <v>1195</v>
      </c>
      <c r="AA23" s="123">
        <v>1185</v>
      </c>
      <c r="AB23" s="123">
        <v>1199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35696356</v>
      </c>
      <c r="AH23" s="48">
        <f t="shared" si="8"/>
        <v>1298</v>
      </c>
      <c r="AI23" s="49">
        <f t="shared" si="7"/>
        <v>228.0393534785664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7971973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136</v>
      </c>
      <c r="P24" s="119">
        <v>139</v>
      </c>
      <c r="Q24" s="119">
        <v>30164509</v>
      </c>
      <c r="R24" s="45">
        <f t="shared" si="3"/>
        <v>6220</v>
      </c>
      <c r="S24" s="46">
        <f t="shared" si="4"/>
        <v>149.28</v>
      </c>
      <c r="T24" s="46">
        <f t="shared" si="5"/>
        <v>6.22</v>
      </c>
      <c r="U24" s="120">
        <v>6.4</v>
      </c>
      <c r="V24" s="120">
        <f t="shared" si="6"/>
        <v>6.4</v>
      </c>
      <c r="W24" s="121" t="s">
        <v>135</v>
      </c>
      <c r="X24" s="123">
        <v>0</v>
      </c>
      <c r="Y24" s="123">
        <v>991</v>
      </c>
      <c r="Z24" s="123">
        <v>1195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35697764</v>
      </c>
      <c r="AH24" s="48">
        <f t="shared" si="8"/>
        <v>1408</v>
      </c>
      <c r="AI24" s="49">
        <f t="shared" si="7"/>
        <v>226.36655948553056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7971973</v>
      </c>
      <c r="AQ24" s="123">
        <f t="shared" si="10"/>
        <v>0</v>
      </c>
      <c r="AR24" s="52">
        <v>1.01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9</v>
      </c>
      <c r="E25" s="40">
        <f t="shared" si="0"/>
        <v>6.3380281690140849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133</v>
      </c>
      <c r="P25" s="119">
        <v>136</v>
      </c>
      <c r="Q25" s="119">
        <v>30169945</v>
      </c>
      <c r="R25" s="45">
        <f t="shared" si="3"/>
        <v>5436</v>
      </c>
      <c r="S25" s="46">
        <f t="shared" si="4"/>
        <v>130.464</v>
      </c>
      <c r="T25" s="46">
        <f t="shared" si="5"/>
        <v>5.4359999999999999</v>
      </c>
      <c r="U25" s="120">
        <v>6.3</v>
      </c>
      <c r="V25" s="120">
        <f t="shared" si="6"/>
        <v>6.3</v>
      </c>
      <c r="W25" s="121" t="s">
        <v>135</v>
      </c>
      <c r="X25" s="123">
        <v>0</v>
      </c>
      <c r="Y25" s="123">
        <v>986</v>
      </c>
      <c r="Z25" s="123">
        <v>1165</v>
      </c>
      <c r="AA25" s="223">
        <v>1185</v>
      </c>
      <c r="AB25" s="123">
        <v>1169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35699000</v>
      </c>
      <c r="AH25" s="48">
        <f t="shared" si="8"/>
        <v>1236</v>
      </c>
      <c r="AI25" s="49">
        <f t="shared" si="7"/>
        <v>227.37306843267109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7971973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8</v>
      </c>
      <c r="E26" s="40">
        <f t="shared" si="0"/>
        <v>5.6338028169014089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129</v>
      </c>
      <c r="P26" s="119">
        <v>131</v>
      </c>
      <c r="Q26" s="119">
        <v>30175477</v>
      </c>
      <c r="R26" s="45">
        <f t="shared" si="3"/>
        <v>5532</v>
      </c>
      <c r="S26" s="46">
        <f t="shared" si="4"/>
        <v>132.768</v>
      </c>
      <c r="T26" s="46">
        <f t="shared" si="5"/>
        <v>5.532</v>
      </c>
      <c r="U26" s="120">
        <v>6.2</v>
      </c>
      <c r="V26" s="120">
        <f t="shared" si="6"/>
        <v>6.2</v>
      </c>
      <c r="W26" s="121" t="s">
        <v>135</v>
      </c>
      <c r="X26" s="123">
        <v>0</v>
      </c>
      <c r="Y26" s="123">
        <v>987</v>
      </c>
      <c r="Z26" s="123">
        <v>1165</v>
      </c>
      <c r="AA26" s="123">
        <v>1185</v>
      </c>
      <c r="AB26" s="123">
        <v>1169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35700260</v>
      </c>
      <c r="AH26" s="48">
        <f t="shared" si="8"/>
        <v>1260</v>
      </c>
      <c r="AI26" s="49">
        <f t="shared" si="7"/>
        <v>227.76572668112797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7971973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6</v>
      </c>
      <c r="E27" s="40">
        <f t="shared" si="0"/>
        <v>4.2253521126760569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127</v>
      </c>
      <c r="P27" s="119">
        <v>137</v>
      </c>
      <c r="Q27" s="119">
        <v>30181012</v>
      </c>
      <c r="R27" s="45">
        <f t="shared" si="3"/>
        <v>5535</v>
      </c>
      <c r="S27" s="46">
        <f t="shared" si="4"/>
        <v>132.84</v>
      </c>
      <c r="T27" s="46">
        <f t="shared" si="5"/>
        <v>5.5350000000000001</v>
      </c>
      <c r="U27" s="120">
        <v>5.8</v>
      </c>
      <c r="V27" s="120">
        <f t="shared" si="6"/>
        <v>5.8</v>
      </c>
      <c r="W27" s="121" t="s">
        <v>135</v>
      </c>
      <c r="X27" s="123">
        <v>0</v>
      </c>
      <c r="Y27" s="123">
        <v>1010</v>
      </c>
      <c r="Z27" s="123">
        <v>1175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35701532</v>
      </c>
      <c r="AH27" s="48">
        <f t="shared" si="8"/>
        <v>1272</v>
      </c>
      <c r="AI27" s="49">
        <f t="shared" si="7"/>
        <v>229.81029810298102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7971973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5</v>
      </c>
      <c r="E28" s="40">
        <f t="shared" si="0"/>
        <v>3.5211267605633805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132</v>
      </c>
      <c r="P28" s="119">
        <v>126</v>
      </c>
      <c r="Q28" s="119">
        <v>30186632</v>
      </c>
      <c r="R28" s="45">
        <f t="shared" si="3"/>
        <v>5620</v>
      </c>
      <c r="S28" s="46">
        <f t="shared" si="4"/>
        <v>134.88</v>
      </c>
      <c r="T28" s="46">
        <f t="shared" si="5"/>
        <v>5.62</v>
      </c>
      <c r="U28" s="120">
        <v>5.7</v>
      </c>
      <c r="V28" s="120">
        <f t="shared" si="6"/>
        <v>5.7</v>
      </c>
      <c r="W28" s="121" t="s">
        <v>135</v>
      </c>
      <c r="X28" s="123">
        <v>0</v>
      </c>
      <c r="Y28" s="123">
        <v>1013</v>
      </c>
      <c r="Z28" s="123">
        <v>1165</v>
      </c>
      <c r="AA28" s="123">
        <v>1185</v>
      </c>
      <c r="AB28" s="123">
        <v>1169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35702796</v>
      </c>
      <c r="AH28" s="48">
        <f t="shared" si="8"/>
        <v>1264</v>
      </c>
      <c r="AI28" s="49">
        <f t="shared" si="7"/>
        <v>224.91103202846975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7971973</v>
      </c>
      <c r="AQ28" s="123">
        <f t="shared" si="10"/>
        <v>0</v>
      </c>
      <c r="AR28" s="52">
        <v>0.96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127</v>
      </c>
      <c r="P29" s="119">
        <v>138</v>
      </c>
      <c r="Q29" s="119">
        <v>30192309</v>
      </c>
      <c r="R29" s="45">
        <f t="shared" si="3"/>
        <v>5677</v>
      </c>
      <c r="S29" s="46">
        <f t="shared" si="4"/>
        <v>136.24799999999999</v>
      </c>
      <c r="T29" s="46">
        <f t="shared" si="5"/>
        <v>5.6769999999999996</v>
      </c>
      <c r="U29" s="120">
        <v>5.6</v>
      </c>
      <c r="V29" s="120">
        <f t="shared" si="6"/>
        <v>5.6</v>
      </c>
      <c r="W29" s="121" t="s">
        <v>135</v>
      </c>
      <c r="X29" s="123">
        <v>0</v>
      </c>
      <c r="Y29" s="123">
        <v>1012</v>
      </c>
      <c r="Z29" s="123">
        <v>1165</v>
      </c>
      <c r="AA29" s="123">
        <v>1185</v>
      </c>
      <c r="AB29" s="123">
        <v>1169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35704052</v>
      </c>
      <c r="AH29" s="48">
        <f t="shared" si="8"/>
        <v>1256</v>
      </c>
      <c r="AI29" s="49">
        <f t="shared" si="7"/>
        <v>221.24361458516825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7971973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9</v>
      </c>
      <c r="E30" s="40">
        <f t="shared" si="0"/>
        <v>6.3380281690140849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112</v>
      </c>
      <c r="P30" s="119">
        <v>134</v>
      </c>
      <c r="Q30" s="119">
        <v>30197653</v>
      </c>
      <c r="R30" s="45">
        <f t="shared" si="3"/>
        <v>5344</v>
      </c>
      <c r="S30" s="46">
        <f t="shared" si="4"/>
        <v>128.256</v>
      </c>
      <c r="T30" s="46">
        <f t="shared" si="5"/>
        <v>5.3440000000000003</v>
      </c>
      <c r="U30" s="120">
        <v>4.7</v>
      </c>
      <c r="V30" s="120">
        <f t="shared" si="6"/>
        <v>4.7</v>
      </c>
      <c r="W30" s="121" t="s">
        <v>136</v>
      </c>
      <c r="X30" s="123">
        <v>0</v>
      </c>
      <c r="Y30" s="123">
        <v>1081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35705196</v>
      </c>
      <c r="AH30" s="48">
        <f t="shared" si="8"/>
        <v>1144</v>
      </c>
      <c r="AI30" s="49">
        <f t="shared" si="7"/>
        <v>214.07185628742513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7971973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115</v>
      </c>
      <c r="P31" s="119">
        <v>125</v>
      </c>
      <c r="Q31" s="119">
        <v>30202924</v>
      </c>
      <c r="R31" s="45">
        <f t="shared" si="3"/>
        <v>5271</v>
      </c>
      <c r="S31" s="46">
        <f t="shared" si="4"/>
        <v>126.504</v>
      </c>
      <c r="T31" s="46">
        <f t="shared" si="5"/>
        <v>5.2709999999999999</v>
      </c>
      <c r="U31" s="120">
        <v>3.9</v>
      </c>
      <c r="V31" s="120">
        <f t="shared" si="6"/>
        <v>3.9</v>
      </c>
      <c r="W31" s="121" t="s">
        <v>136</v>
      </c>
      <c r="X31" s="123">
        <v>0</v>
      </c>
      <c r="Y31" s="123">
        <v>1049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35706236</v>
      </c>
      <c r="AH31" s="48">
        <f t="shared" si="8"/>
        <v>1040</v>
      </c>
      <c r="AI31" s="49">
        <f t="shared" si="7"/>
        <v>197.30601403908176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7971973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11</v>
      </c>
      <c r="E32" s="40">
        <f t="shared" si="0"/>
        <v>7.746478873239437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115</v>
      </c>
      <c r="P32" s="119">
        <v>120</v>
      </c>
      <c r="Q32" s="119">
        <v>30207894</v>
      </c>
      <c r="R32" s="45">
        <f t="shared" si="3"/>
        <v>4970</v>
      </c>
      <c r="S32" s="46">
        <f t="shared" si="4"/>
        <v>119.28</v>
      </c>
      <c r="T32" s="46">
        <f t="shared" si="5"/>
        <v>4.97</v>
      </c>
      <c r="U32" s="120">
        <v>3.6</v>
      </c>
      <c r="V32" s="120">
        <f t="shared" si="6"/>
        <v>3.6</v>
      </c>
      <c r="W32" s="121" t="s">
        <v>136</v>
      </c>
      <c r="X32" s="123">
        <v>0</v>
      </c>
      <c r="Y32" s="123">
        <v>1004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35707275</v>
      </c>
      <c r="AH32" s="48">
        <f t="shared" si="8"/>
        <v>1039</v>
      </c>
      <c r="AI32" s="49">
        <f t="shared" si="7"/>
        <v>209.05432595573441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7971973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11</v>
      </c>
      <c r="E33" s="40">
        <f t="shared" si="0"/>
        <v>7.746478873239437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114</v>
      </c>
      <c r="P33" s="119">
        <v>99</v>
      </c>
      <c r="Q33" s="119">
        <v>30212141</v>
      </c>
      <c r="R33" s="45">
        <f t="shared" si="3"/>
        <v>4247</v>
      </c>
      <c r="S33" s="46">
        <f t="shared" si="4"/>
        <v>101.928</v>
      </c>
      <c r="T33" s="46">
        <f t="shared" si="5"/>
        <v>4.2469999999999999</v>
      </c>
      <c r="U33" s="120">
        <v>4.0999999999999996</v>
      </c>
      <c r="V33" s="120">
        <f t="shared" si="6"/>
        <v>4.0999999999999996</v>
      </c>
      <c r="W33" s="121" t="s">
        <v>127</v>
      </c>
      <c r="X33" s="123">
        <v>0</v>
      </c>
      <c r="Y33" s="123">
        <v>0</v>
      </c>
      <c r="Z33" s="123">
        <v>1061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35707988</v>
      </c>
      <c r="AH33" s="48">
        <f t="shared" si="8"/>
        <v>713</v>
      </c>
      <c r="AI33" s="49">
        <f t="shared" si="7"/>
        <v>167.88321167883211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7972506</v>
      </c>
      <c r="AQ33" s="123">
        <f t="shared" si="10"/>
        <v>533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13</v>
      </c>
      <c r="E34" s="40">
        <f t="shared" si="0"/>
        <v>9.1549295774647899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112</v>
      </c>
      <c r="P34" s="119">
        <v>97</v>
      </c>
      <c r="Q34" s="119">
        <v>30216137</v>
      </c>
      <c r="R34" s="45">
        <f t="shared" si="3"/>
        <v>3996</v>
      </c>
      <c r="S34" s="46">
        <f t="shared" si="4"/>
        <v>95.903999999999996</v>
      </c>
      <c r="T34" s="46">
        <f t="shared" si="5"/>
        <v>3.996</v>
      </c>
      <c r="U34" s="120">
        <v>4.8</v>
      </c>
      <c r="V34" s="120">
        <f t="shared" si="6"/>
        <v>4.8</v>
      </c>
      <c r="W34" s="121" t="s">
        <v>127</v>
      </c>
      <c r="X34" s="123">
        <v>0</v>
      </c>
      <c r="Y34" s="123">
        <v>0</v>
      </c>
      <c r="Z34" s="123">
        <v>1024</v>
      </c>
      <c r="AA34" s="123">
        <v>0</v>
      </c>
      <c r="AB34" s="123">
        <v>1059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35708652</v>
      </c>
      <c r="AH34" s="48">
        <f t="shared" si="8"/>
        <v>664</v>
      </c>
      <c r="AI34" s="49">
        <f t="shared" si="7"/>
        <v>166.16616616616616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7973103</v>
      </c>
      <c r="AQ34" s="123">
        <f t="shared" si="10"/>
        <v>597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124.79166666666667</v>
      </c>
      <c r="Q35" s="63">
        <f>Q34-Q10</f>
        <v>123874</v>
      </c>
      <c r="R35" s="64">
        <f>SUM(R11:R34)</f>
        <v>123874</v>
      </c>
      <c r="S35" s="124">
        <f>AVERAGE(S11:S34)</f>
        <v>123.87400000000001</v>
      </c>
      <c r="T35" s="124">
        <f>SUM(T11:T34)</f>
        <v>123.87400000000001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25346</v>
      </c>
      <c r="AH35" s="66">
        <f>SUM(AH11:AH34)</f>
        <v>25346</v>
      </c>
      <c r="AI35" s="67">
        <f>$AH$35/$T35</f>
        <v>204.61113712320582</v>
      </c>
      <c r="AJ35" s="93"/>
      <c r="AK35" s="94"/>
      <c r="AL35" s="94"/>
      <c r="AM35" s="94"/>
      <c r="AN35" s="95"/>
      <c r="AO35" s="68"/>
      <c r="AP35" s="69">
        <f>AP34-AP10</f>
        <v>4840</v>
      </c>
      <c r="AQ35" s="70">
        <f>SUM(AQ11:AQ34)</f>
        <v>4840</v>
      </c>
      <c r="AR35" s="71">
        <f>AVERAGE(AR11:AR34)</f>
        <v>1.0433333333333332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168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316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275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317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318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255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151</v>
      </c>
      <c r="C52" s="112"/>
      <c r="D52" s="110"/>
      <c r="E52" s="88"/>
      <c r="F52" s="110"/>
      <c r="G52" s="110"/>
      <c r="H52" s="110"/>
      <c r="I52" s="110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2" t="s">
        <v>152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319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156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5" t="s">
        <v>154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9" t="s">
        <v>242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114"/>
      <c r="V62" s="114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8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1:51" x14ac:dyDescent="0.25">
      <c r="B71" s="89"/>
      <c r="C71" s="109"/>
      <c r="D71" s="88"/>
      <c r="E71" s="110"/>
      <c r="F71" s="110"/>
      <c r="G71" s="110"/>
      <c r="H71" s="110"/>
      <c r="I71" s="88"/>
      <c r="J71" s="111"/>
      <c r="K71" s="111"/>
      <c r="L71" s="111"/>
      <c r="M71" s="111"/>
      <c r="N71" s="111"/>
      <c r="O71" s="111"/>
      <c r="P71" s="111"/>
      <c r="Q71" s="111"/>
      <c r="R71" s="111"/>
      <c r="S71" s="86"/>
      <c r="T71" s="86"/>
      <c r="U71" s="86"/>
      <c r="V71" s="86"/>
      <c r="W71" s="86"/>
      <c r="X71" s="86"/>
      <c r="Y71" s="86"/>
      <c r="Z71" s="79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105"/>
      <c r="AW71" s="101"/>
      <c r="AX71" s="101"/>
      <c r="AY71" s="101"/>
    </row>
    <row r="72" spans="1:51" x14ac:dyDescent="0.25">
      <c r="B72" s="89"/>
      <c r="C72" s="116"/>
      <c r="D72" s="88"/>
      <c r="E72" s="110"/>
      <c r="F72" s="110"/>
      <c r="G72" s="110"/>
      <c r="H72" s="110"/>
      <c r="I72" s="88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79"/>
      <c r="X72" s="79"/>
      <c r="Y72" s="79"/>
      <c r="Z72" s="106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105"/>
      <c r="AW72" s="101"/>
      <c r="AX72" s="101"/>
      <c r="AY72" s="101"/>
    </row>
    <row r="73" spans="1:51" x14ac:dyDescent="0.25">
      <c r="B73" s="89"/>
      <c r="C73" s="116"/>
      <c r="D73" s="110"/>
      <c r="E73" s="88"/>
      <c r="F73" s="110"/>
      <c r="G73" s="110"/>
      <c r="H73" s="110"/>
      <c r="I73" s="110"/>
      <c r="J73" s="86"/>
      <c r="K73" s="86"/>
      <c r="L73" s="86"/>
      <c r="M73" s="86"/>
      <c r="N73" s="86"/>
      <c r="O73" s="86"/>
      <c r="P73" s="86"/>
      <c r="Q73" s="86"/>
      <c r="R73" s="86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88"/>
      <c r="F74" s="88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89"/>
      <c r="C75" s="112"/>
      <c r="D75" s="110"/>
      <c r="E75" s="110"/>
      <c r="F75" s="88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86"/>
      <c r="D76" s="110"/>
      <c r="E76" s="110"/>
      <c r="F76" s="110"/>
      <c r="G76" s="88"/>
      <c r="H76" s="88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6"/>
      <c r="C77" s="116"/>
      <c r="D77" s="86"/>
      <c r="E77" s="110"/>
      <c r="F77" s="110"/>
      <c r="G77" s="110"/>
      <c r="H77" s="110"/>
      <c r="I77" s="86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1:51" x14ac:dyDescent="0.25">
      <c r="B78" s="129"/>
      <c r="C78" s="132"/>
      <c r="D78" s="79"/>
      <c r="E78" s="127"/>
      <c r="F78" s="127"/>
      <c r="G78" s="127"/>
      <c r="H78" s="127"/>
      <c r="I78" s="79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U78" s="101"/>
      <c r="AV78" s="105"/>
      <c r="AW78" s="101"/>
      <c r="AX78" s="101"/>
      <c r="AY78" s="131"/>
    </row>
    <row r="79" spans="1:51" s="131" customFormat="1" x14ac:dyDescent="0.25">
      <c r="B79" s="129"/>
      <c r="C79" s="135"/>
      <c r="D79" s="127"/>
      <c r="E79" s="79"/>
      <c r="F79" s="127"/>
      <c r="G79" s="127"/>
      <c r="H79" s="127"/>
      <c r="I79" s="127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33"/>
      <c r="U79" s="134"/>
      <c r="V79" s="134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T79" s="19"/>
      <c r="AV79" s="105"/>
      <c r="AY79" s="101"/>
    </row>
    <row r="80" spans="1:51" x14ac:dyDescent="0.25">
      <c r="A80" s="106"/>
      <c r="B80" s="129"/>
      <c r="C80" s="130"/>
      <c r="D80" s="127"/>
      <c r="E80" s="79"/>
      <c r="F80" s="79"/>
      <c r="G80" s="127"/>
      <c r="H80" s="127"/>
      <c r="I80" s="107"/>
      <c r="J80" s="107"/>
      <c r="K80" s="107"/>
      <c r="L80" s="107"/>
      <c r="M80" s="107"/>
      <c r="N80" s="107"/>
      <c r="O80" s="108"/>
      <c r="P80" s="103"/>
      <c r="R80" s="105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12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79"/>
      <c r="H82" s="79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7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B84" s="129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C86" s="131"/>
      <c r="D86" s="131"/>
      <c r="E86" s="131"/>
      <c r="F86" s="131"/>
      <c r="G86" s="131"/>
      <c r="H86" s="131"/>
      <c r="I86" s="107"/>
      <c r="J86" s="107"/>
      <c r="K86" s="107"/>
      <c r="L86" s="107"/>
      <c r="M86" s="107"/>
      <c r="N86" s="107"/>
      <c r="O86" s="108"/>
      <c r="P86" s="103"/>
      <c r="R86" s="79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I87" s="107"/>
      <c r="J87" s="107"/>
      <c r="K87" s="107"/>
      <c r="L87" s="107"/>
      <c r="M87" s="107"/>
      <c r="N87" s="107"/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03"/>
      <c r="Q112" s="103"/>
      <c r="R112" s="103"/>
      <c r="S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U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T115" s="103"/>
      <c r="U115" s="103"/>
      <c r="AS115" s="101"/>
      <c r="AT115" s="101"/>
      <c r="AU115" s="101"/>
      <c r="AV115" s="101"/>
      <c r="AW115" s="101"/>
      <c r="AX115" s="101"/>
    </row>
    <row r="126" spans="15:51" x14ac:dyDescent="0.25">
      <c r="AY126" s="101"/>
    </row>
    <row r="127" spans="15:51" x14ac:dyDescent="0.25">
      <c r="AS127" s="101"/>
      <c r="AT127" s="101"/>
      <c r="AU127" s="101"/>
      <c r="AV127" s="101"/>
      <c r="AW127" s="101"/>
      <c r="AX127" s="101"/>
    </row>
  </sheetData>
  <protectedRanges>
    <protectedRange sqref="N71:R71 B84 S73:T79 B76:B81 S69:T70 N74:R79 T61:T68 T48:T55" name="Range2_12_5_1_1"/>
    <protectedRange sqref="N10 L10 L6 D6 D8 AD8 AF8 O8:U8 AJ8:AR8 AF10 AR11:AR34 L24:N31 N12:N23 N34:P34 E11:E34 G11:G34 X11:AA11 X12:Y16 AA12:AA16 AC11:AF34 N11:Q11 N32:N33 O12:Q33 R11:V34 Z12:Z32 AB11:AB33" name="Range1_16_3_1_1"/>
    <protectedRange sqref="I76 J74:M79 J71:M71 I7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0:H80 F79 E78" name="Range2_2_2_9_2_1_1"/>
    <protectedRange sqref="D76 D79:D80" name="Range2_1_1_1_1_1_9_2_1_1"/>
    <protectedRange sqref="AG11:AG34" name="Range1_18_1_1_1"/>
    <protectedRange sqref="C77 C79" name="Range2_4_1_1_1"/>
    <protectedRange sqref="AS16:AS34" name="Range1_1_1_1"/>
    <protectedRange sqref="P3:U5" name="Range1_16_1_1_1_1"/>
    <protectedRange sqref="C80 C78 C75" name="Range2_1_3_1_1"/>
    <protectedRange sqref="H11:H34" name="Range1_1_1_1_1_1_1"/>
    <protectedRange sqref="B82:B83 J72:R73 D77:D78 I77:I78 Z70:Z71 S71:Y72 AA71:AU72 E79:E80 G81:H82 F80" name="Range2_2_1_10_1_1_1_2"/>
    <protectedRange sqref="C76" name="Range2_2_1_10_2_1_1_1"/>
    <protectedRange sqref="N69:R70 G77:H77 D73 F76 E75" name="Range2_12_1_6_1_1"/>
    <protectedRange sqref="D68:D69 I73:I75 I69:M70 G78:H79 G71:H73 E76:E77 F77:F78 F70:F72 E69:E71" name="Range2_2_12_1_7_1_1"/>
    <protectedRange sqref="D74:D75" name="Range2_1_1_1_1_11_1_2_1_1"/>
    <protectedRange sqref="E72 G74:H74 F73" name="Range2_2_2_9_1_1_1_1"/>
    <protectedRange sqref="D70" name="Range2_1_1_1_1_1_9_1_1_1_1"/>
    <protectedRange sqref="C74 C69" name="Range2_1_1_2_1_1"/>
    <protectedRange sqref="C73" name="Range2_1_2_2_1_1"/>
    <protectedRange sqref="C72" name="Range2_3_2_1_1"/>
    <protectedRange sqref="F68:F69 E68 G70:H70" name="Range2_2_12_1_1_1_1_1"/>
    <protectedRange sqref="C68" name="Range2_1_4_2_1_1_1"/>
    <protectedRange sqref="C70:C71" name="Range2_5_1_1_1"/>
    <protectedRange sqref="E73:E74 F74:F75 G75:H76 I71:I72" name="Range2_2_1_1_1_1"/>
    <protectedRange sqref="D71:D72" name="Range2_1_1_1_1_1_1_1_1"/>
    <protectedRange sqref="AS11:AS15" name="Range1_4_1_1_1_1"/>
    <protectedRange sqref="J11:J15 J26:J34" name="Range1_1_2_1_10_1_1_1_1"/>
    <protectedRange sqref="R86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9:T60" name="Range2_12_5_1_1_3"/>
    <protectedRange sqref="T57:T58" name="Range2_12_5_1_1_2_2"/>
    <protectedRange sqref="T56" name="Range2_12_5_1_1_2_1_1"/>
    <protectedRange sqref="S56" name="Range2_12_4_1_1_1_4_2_2_1_1"/>
    <protectedRange sqref="B73:B75" name="Range2_12_5_1_1_2"/>
    <protectedRange sqref="B72" name="Range2_12_5_1_1_2_1_4_1_1_1_2_1_1_1_1_1_1_1"/>
    <protectedRange sqref="F67 G69:H69" name="Range2_2_12_1_1_1_1_1_1"/>
    <protectedRange sqref="D67:E67" name="Range2_2_12_1_7_1_1_2_1"/>
    <protectedRange sqref="C67" name="Range2_1_1_2_1_1_1"/>
    <protectedRange sqref="B70:B71" name="Range2_12_5_1_1_2_1"/>
    <protectedRange sqref="B69" name="Range2_12_5_1_1_2_1_2_1"/>
    <protectedRange sqref="B68" name="Range2_12_5_1_1_2_1_2_2"/>
    <protectedRange sqref="S65:S68" name="Range2_12_5_1_1_5"/>
    <protectedRange sqref="N65:R68" name="Range2_12_1_6_1_1_1"/>
    <protectedRange sqref="J65:M68" name="Range2_2_12_1_7_1_1_2"/>
    <protectedRange sqref="S62:S64" name="Range2_12_2_1_1_1_2_1_1_1"/>
    <protectedRange sqref="Q63:R64" name="Range2_12_1_4_1_1_1_1_1_1_1_1_1_1_1_1_1_1_1"/>
    <protectedRange sqref="N63:P64" name="Range2_12_1_2_1_1_1_1_1_1_1_1_1_1_1_1_1_1_1_1"/>
    <protectedRange sqref="J63:M64" name="Range2_2_12_1_4_1_1_1_1_1_1_1_1_1_1_1_1_1_1_1_1"/>
    <protectedRange sqref="Q62:R62" name="Range2_12_1_6_1_1_1_2_3_1_1_3_1_1_1_1_1_1_1"/>
    <protectedRange sqref="N62:P62" name="Range2_12_1_2_3_1_1_1_2_3_1_1_3_1_1_1_1_1_1_1"/>
    <protectedRange sqref="J62:M62" name="Range2_2_12_1_4_3_1_1_1_3_3_1_1_3_1_1_1_1_1_1_1"/>
    <protectedRange sqref="S60:S61" name="Range2_12_4_1_1_1_4_2_2_2_1"/>
    <protectedRange sqref="Q60:R61" name="Range2_12_1_6_1_1_1_2_3_2_1_1_3_2"/>
    <protectedRange sqref="N60:P61" name="Range2_12_1_2_3_1_1_1_2_3_2_1_1_3_2"/>
    <protectedRange sqref="L60:M61" name="Range2_2_12_1_4_3_1_1_1_3_3_2_1_1_3_2"/>
    <protectedRange sqref="I62:I68" name="Range2_2_12_1_7_1_1_2_2_1_1"/>
    <protectedRange sqref="G68:H68" name="Range2_2_12_1_3_1_2_1_1_1_2_1_1_1_1_1_1_2_1_1_1_1_1_1_1_1_1"/>
    <protectedRange sqref="F66 G65:H67" name="Range2_2_12_1_3_3_1_1_1_2_1_1_1_1_1_1_1_1_1_1_1_1_1_1_1_1"/>
    <protectedRange sqref="G62:H62" name="Range2_2_12_1_3_1_2_1_1_1_2_1_1_1_1_1_1_2_1_1_1_1_1_2_1"/>
    <protectedRange sqref="F62:F65" name="Range2_2_12_1_3_1_2_1_1_1_3_1_1_1_1_1_3_1_1_1_1_1_1_1_1_1"/>
    <protectedRange sqref="G63:H64" name="Range2_2_12_1_3_1_2_1_1_1_1_2_1_1_1_1_1_1_1_1_1_1_1"/>
    <protectedRange sqref="D62:E63" name="Range2_2_12_1_3_1_2_1_1_1_3_1_1_1_1_1_1_1_2_1_1_1_1_1_1_1"/>
    <protectedRange sqref="B66" name="Range2_12_5_1_1_2_1_4_1_1_1_2_1_1_1_1_1_1_1_1_1_2_1_1_1_1_1"/>
    <protectedRange sqref="B67" name="Range2_12_5_1_1_2_1_2_2_1_1_1_1_1"/>
    <protectedRange sqref="D66:E66" name="Range2_2_12_1_7_1_1_2_1_1"/>
    <protectedRange sqref="C66" name="Range2_1_1_2_1_1_1_1"/>
    <protectedRange sqref="D65" name="Range2_2_12_1_7_1_1_2_1_1_1_1_1_1"/>
    <protectedRange sqref="E65" name="Range2_2_12_1_1_1_1_1_1_1_1_1_1_1_1"/>
    <protectedRange sqref="C65" name="Range2_1_4_2_1_1_1_1_1_1_1_1_1"/>
    <protectedRange sqref="D64:E64" name="Range2_2_12_1_3_1_2_1_1_1_3_1_1_1_1_1_1_1_2_1_1_1_1_1_1_1_1"/>
    <protectedRange sqref="B65" name="Range2_12_5_1_1_2_1_2_2_1_1_1_1"/>
    <protectedRange sqref="S57:S59" name="Range2_12_5_1_1_5_1"/>
    <protectedRange sqref="N59:R59" name="Range2_12_1_6_1_1_1_1"/>
    <protectedRange sqref="L59:M59" name="Range2_2_12_1_7_1_1_2_2"/>
    <protectedRange sqref="B64" name="Range2_12_5_1_1_2_1_2_2_1_1_1_1_2_1_1_1"/>
    <protectedRange sqref="B63" name="Range2_12_5_1_1_2_1_2_2_1_1_1_1_2_1_1_1_2"/>
    <protectedRange sqref="B62" name="Range2_12_5_1_1_2_1_2_2_1_1_1_1_2_1_1_1_2_1_1"/>
    <protectedRange sqref="B41" name="Range2_12_5_1_1_1_1_1_2"/>
    <protectedRange sqref="S51:S55" name="Range2_12_5_1_1_2_3_1_1"/>
    <protectedRange sqref="N51:R58" name="Range2_12_1_6_1_1_1_1_1"/>
    <protectedRange sqref="J53:M55 L56:M58 L51:M52" name="Range2_2_12_1_7_1_1_2_2_1"/>
    <protectedRange sqref="G53:H54" name="Range2_2_12_1_3_1_2_1_1_1_2_1_1_1_1_1_1_2_1_1_1_1"/>
    <protectedRange sqref="I53:I54" name="Range2_2_12_1_4_3_1_1_1_2_1_2_1_1_3_1_1_1_1_1_1_1_1"/>
    <protectedRange sqref="D53:E54" name="Range2_2_12_1_3_1_2_1_1_1_2_1_1_1_1_3_1_1_1_1_1_1_1"/>
    <protectedRange sqref="F53:F54" name="Range2_2_12_1_3_1_2_1_1_1_3_1_1_1_1_1_3_1_1_1_1_1_1_1"/>
    <protectedRange sqref="J56:K56" name="Range2_2_12_1_7_1_1_2_2_2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24 AA26:AA32" name="Range1_16_3_1_1_6"/>
    <protectedRange sqref="B42" name="Range2_12_5_1_1_1_1_1_2_1"/>
    <protectedRange sqref="G51:H51" name="Range2_2_12_1_3_1_1_1_1_1_4_1_1_1_1_2"/>
    <protectedRange sqref="E51:F51" name="Range2_2_12_1_7_1_1_3_1_1_1_1_2"/>
    <protectedRange sqref="I51:K51" name="Range2_2_12_1_4_3_1_1_1_1_2_1_1_1_2"/>
    <protectedRange sqref="D51" name="Range2_2_12_1_3_1_2_1_1_1_2_1_2_1_1_1_2"/>
    <protectedRange sqref="J52:K52" name="Range2_2_12_1_7_1_1_2_2_1_2"/>
    <protectedRange sqref="I52" name="Range2_2_12_1_7_1_1_2_2_1_1_1_1_1"/>
    <protectedRange sqref="G52:H52" name="Range2_2_12_1_3_3_1_1_1_2_1_1_1_1_1_1_1_1_1_1_1_1_1_1_1_1_1_1_1"/>
    <protectedRange sqref="F52" name="Range2_2_12_1_3_1_2_1_1_1_3_1_1_1_1_1_3_1_1_1_1_1_1_1_1_1_1_1"/>
    <protectedRange sqref="D52" name="Range2_2_12_1_7_1_1_2_1_1_1_1_1_1_1_1"/>
    <protectedRange sqref="E52" name="Range2_2_12_1_1_1_1_1_1_1_1_1_1_1_1_1_1"/>
    <protectedRange sqref="C52" name="Range2_1_4_2_1_1_1_1_1_1_1_1_1_1_1"/>
    <protectedRange sqref="K57" name="Range2_2_12_1_7_1_1_2_2_1_3"/>
    <protectedRange sqref="K60:K61" name="Range2_2_12_1_4_3_1_1_1_3_3_2_1_1_3_2_1_1"/>
    <protectedRange sqref="K58:K59" name="Range2_2_12_1_7_1_1_2_2_2_1"/>
    <protectedRange sqref="G61:H61" name="Range2_2_12_1_3_1_1_1_1_1_4_1_1_1_1_2_1"/>
    <protectedRange sqref="E61:F61" name="Range2_2_12_1_7_1_1_3_1_1_1_1_2_1"/>
    <protectedRange sqref="I61:J61" name="Range2_2_12_1_4_3_1_1_1_1_2_1_1_1_2_1"/>
    <protectedRange sqref="J57:J58" name="Range2_2_12_1_7_1_1_2_2_3_1"/>
    <protectedRange sqref="G60:H60" name="Range2_2_12_1_3_1_1_1_1_1_4_1_1_1_1_2_1_1"/>
    <protectedRange sqref="E60:F60" name="Range2_2_12_1_7_1_1_3_1_1_1_1_2_1_1"/>
    <protectedRange sqref="I60:J60 J59" name="Range2_2_12_1_4_3_1_1_1_1_2_1_1_1_2_1_1"/>
    <protectedRange sqref="D60" name="Range2_2_12_1_3_1_2_1_1_1_2_1_2_1_1_1_2_1"/>
    <protectedRange sqref="B60" name="Range2_12_5_1_1_2_1_4_1_1_1_2_1_1_1_1_1_1_1_1_1_2_1_1_1_1_2_1_1_1_2_1_1_1_2_2_2_1_1_1_1_1_1_1"/>
    <protectedRange sqref="D61" name="Range2_2_12_1_3_1_2_1_1_1_2_1_2_1_1_1_2_1_1"/>
    <protectedRange sqref="B61" name="Range2_12_5_1_1_2_1_2_2_1_1_1_1_2_1_1_1_2_1_1_1_2_2_2_1_1_1_1_1_1_1"/>
    <protectedRange sqref="W11:W29 W33:W34" name="Range1_16_3_1_1_4_3_3_1"/>
    <protectedRange sqref="W30:W32" name="Range1_16_3_1_1_4_3_3_1_1"/>
    <protectedRange sqref="B43" name="Range2_12_5_1_1_1_2_1_1_1_1"/>
    <protectedRange sqref="B44" name="Range2_12_5_1_1_1_2_2_1_1_1"/>
    <protectedRange sqref="B45" name="Range2_12_5_1_1_1_2_2_1_1_1_1_1_1_1_1_1_1_1_2_1_1_1_1"/>
    <protectedRange sqref="B46:B47" name="Range2_12_5_1_1_1_2_2_1_1_1_1_1_1_1_1_1_1_1_2_1_1_1_2"/>
    <protectedRange sqref="B48" name="Range2_12_5_1_1_1_2_2_1_1_1_1_1_1_1_1_1_1_1_2_2_1_1_1"/>
    <protectedRange sqref="B49" name="Range2_12_5_1_1_1_2_2_1_1_1_1_1_1_1_1_1_1_1_1_1_1_1_1_1"/>
    <protectedRange sqref="B50" name="Range2_12_5_1_1_1_2_2_1_1_1_1_1_1_1_1_1_1_1_2_1_1_1_4"/>
    <protectedRange sqref="B51" name="Range2_12_5_1_1_1_2_1_1_1_1_1_2"/>
    <protectedRange sqref="G59:H59" name="Range2_2_12_1_3_1_1_1_1_1_4_1_1_1_1_2_1_2"/>
    <protectedRange sqref="E59:F59" name="Range2_2_12_1_7_1_1_3_1_1_1_1_2_1_2"/>
    <protectedRange sqref="I59" name="Range2_2_12_1_4_3_1_1_1_1_2_1_1_1_2_1_2"/>
    <protectedRange sqref="G55:H56" name="Range2_2_12_1_3_1_2_1_1_1_2_1_1_1_1_1_1_2_1_1_1_2_1_1"/>
    <protectedRange sqref="I55:I56" name="Range2_2_12_1_4_3_1_1_1_2_1_2_1_1_3_1_1_1_1_1_1_1_2_1_1"/>
    <protectedRange sqref="D55:E56" name="Range2_2_12_1_3_1_2_1_1_1_2_1_1_1_1_3_1_1_1_1_1_1_2_1_1"/>
    <protectedRange sqref="F55:F56" name="Range2_2_12_1_3_1_2_1_1_1_3_1_1_1_1_1_3_1_1_1_1_1_1_2_1_1"/>
    <protectedRange sqref="G57:H58" name="Range2_2_12_1_3_1_1_1_1_1_4_1_1_1_1_2_1_1_1"/>
    <protectedRange sqref="E57:F58" name="Range2_2_12_1_7_1_1_3_1_1_1_1_2_1_1_1"/>
    <protectedRange sqref="I57:I58" name="Range2_2_12_1_4_3_1_1_1_1_2_1_1_1_2_1_1_1"/>
    <protectedRange sqref="D57:D58" name="Range2_2_12_1_3_1_2_1_1_1_2_1_2_1_1_1_2_1_2"/>
    <protectedRange sqref="D59" name="Range2_2_12_1_3_1_2_1_1_1_2_1_2_1_1_1_2_1_1_1"/>
    <protectedRange sqref="B58" name="Range2_12_5_1_1_2_1_4_1_1_1_2_1_1_1_1_1_1_1_1_1_2_1_1_1_1_2_1_1_1_2_1_1_1_2_2_2_1_1_1_1_1_1_1_1_1"/>
    <protectedRange sqref="B59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C11:AE34 Z12:Z32 AB11:AB33 AA12:AA27">
    <cfRule type="containsText" dxfId="279" priority="17" operator="containsText" text="N/A">
      <formula>NOT(ISERROR(SEARCH("N/A",X11)))</formula>
    </cfRule>
    <cfRule type="cellIs" dxfId="278" priority="35" operator="equal">
      <formula>0</formula>
    </cfRule>
  </conditionalFormatting>
  <conditionalFormatting sqref="X11:AA11 X12:Y16 AC11:AE34 Z12:Z32 AB11:AB33 AA12:AA27">
    <cfRule type="cellIs" dxfId="277" priority="34" operator="greaterThanOrEqual">
      <formula>1185</formula>
    </cfRule>
  </conditionalFormatting>
  <conditionalFormatting sqref="X11:AA11 X12:Y16 AC11:AE34 Z12:Z32 AB11:AB33 AA12:AA27">
    <cfRule type="cellIs" dxfId="276" priority="33" operator="between">
      <formula>0.1</formula>
      <formula>1184</formula>
    </cfRule>
  </conditionalFormatting>
  <conditionalFormatting sqref="X8 AJ16:AJ34 AJ11:AO11 AJ12:AK15 AM12:AM15 AL12:AL34 AN12:AO34">
    <cfRule type="cellIs" dxfId="275" priority="32" operator="equal">
      <formula>0</formula>
    </cfRule>
  </conditionalFormatting>
  <conditionalFormatting sqref="X8 AJ16:AJ34 AJ11:AO11 AJ12:AK15 AM12:AM15 AL12:AL34 AN12:AO34">
    <cfRule type="cellIs" dxfId="274" priority="31" operator="greaterThan">
      <formula>1179</formula>
    </cfRule>
  </conditionalFormatting>
  <conditionalFormatting sqref="X8 AJ16:AJ34 AJ11:AO11 AJ12:AK15 AM12:AM15 AL12:AL34 AN12:AO34">
    <cfRule type="cellIs" dxfId="273" priority="30" operator="greaterThan">
      <formula>99</formula>
    </cfRule>
  </conditionalFormatting>
  <conditionalFormatting sqref="X8 AJ16:AJ34 AJ11:AO11 AJ12:AK15 AM12:AM15 AL12:AL34 AN12:AO34">
    <cfRule type="cellIs" dxfId="272" priority="29" operator="greaterThan">
      <formula>0.99</formula>
    </cfRule>
  </conditionalFormatting>
  <conditionalFormatting sqref="AB8">
    <cfRule type="cellIs" dxfId="271" priority="28" operator="equal">
      <formula>0</formula>
    </cfRule>
  </conditionalFormatting>
  <conditionalFormatting sqref="AB8">
    <cfRule type="cellIs" dxfId="270" priority="27" operator="greaterThan">
      <formula>1179</formula>
    </cfRule>
  </conditionalFormatting>
  <conditionalFormatting sqref="AB8">
    <cfRule type="cellIs" dxfId="269" priority="26" operator="greaterThan">
      <formula>99</formula>
    </cfRule>
  </conditionalFormatting>
  <conditionalFormatting sqref="AB8">
    <cfRule type="cellIs" dxfId="268" priority="25" operator="greaterThan">
      <formula>0.99</formula>
    </cfRule>
  </conditionalFormatting>
  <conditionalFormatting sqref="AQ11:AQ34">
    <cfRule type="cellIs" dxfId="267" priority="24" operator="equal">
      <formula>0</formula>
    </cfRule>
  </conditionalFormatting>
  <conditionalFormatting sqref="AQ11:AQ34">
    <cfRule type="cellIs" dxfId="266" priority="23" operator="greaterThan">
      <formula>1179</formula>
    </cfRule>
  </conditionalFormatting>
  <conditionalFormatting sqref="AQ11:AQ34">
    <cfRule type="cellIs" dxfId="265" priority="22" operator="greaterThan">
      <formula>99</formula>
    </cfRule>
  </conditionalFormatting>
  <conditionalFormatting sqref="AQ11:AQ34">
    <cfRule type="cellIs" dxfId="264" priority="21" operator="greaterThan">
      <formula>0.99</formula>
    </cfRule>
  </conditionalFormatting>
  <conditionalFormatting sqref="AI11:AI34">
    <cfRule type="cellIs" dxfId="263" priority="20" operator="greaterThan">
      <formula>$AI$8</formula>
    </cfRule>
  </conditionalFormatting>
  <conditionalFormatting sqref="AH11:AH34">
    <cfRule type="cellIs" dxfId="262" priority="18" operator="greaterThan">
      <formula>$AH$8</formula>
    </cfRule>
    <cfRule type="cellIs" dxfId="261" priority="19" operator="greaterThan">
      <formula>$AH$8</formula>
    </cfRule>
  </conditionalFormatting>
  <conditionalFormatting sqref="AP11:AP34">
    <cfRule type="cellIs" dxfId="260" priority="16" operator="equal">
      <formula>0</formula>
    </cfRule>
  </conditionalFormatting>
  <conditionalFormatting sqref="AP11:AP34">
    <cfRule type="cellIs" dxfId="259" priority="15" operator="greaterThan">
      <formula>1179</formula>
    </cfRule>
  </conditionalFormatting>
  <conditionalFormatting sqref="AP11:AP34">
    <cfRule type="cellIs" dxfId="258" priority="14" operator="greaterThan">
      <formula>99</formula>
    </cfRule>
  </conditionalFormatting>
  <conditionalFormatting sqref="AP11:AP34">
    <cfRule type="cellIs" dxfId="257" priority="13" operator="greaterThan">
      <formula>0.99</formula>
    </cfRule>
  </conditionalFormatting>
  <conditionalFormatting sqref="X34:AB34 X33:AA33 X17:Y32 AA28:AA32">
    <cfRule type="containsText" dxfId="256" priority="9" operator="containsText" text="N/A">
      <formula>NOT(ISERROR(SEARCH("N/A",X17)))</formula>
    </cfRule>
    <cfRule type="cellIs" dxfId="255" priority="12" operator="equal">
      <formula>0</formula>
    </cfRule>
  </conditionalFormatting>
  <conditionalFormatting sqref="X34:AB34 X33:AA33 X17:Y32 AA28:AA32">
    <cfRule type="cellIs" dxfId="254" priority="11" operator="greaterThanOrEqual">
      <formula>1185</formula>
    </cfRule>
  </conditionalFormatting>
  <conditionalFormatting sqref="X34:AB34 X33:AA33 X17:Y32 AA28:AA32">
    <cfRule type="cellIs" dxfId="253" priority="10" operator="between">
      <formula>0.1</formula>
      <formula>1184</formula>
    </cfRule>
  </conditionalFormatting>
  <conditionalFormatting sqref="AK33:AK34 AM16:AM34">
    <cfRule type="cellIs" dxfId="252" priority="8" operator="equal">
      <formula>0</formula>
    </cfRule>
  </conditionalFormatting>
  <conditionalFormatting sqref="AK33:AK34 AM16:AM34">
    <cfRule type="cellIs" dxfId="251" priority="7" operator="greaterThan">
      <formula>1179</formula>
    </cfRule>
  </conditionalFormatting>
  <conditionalFormatting sqref="AK33:AK34 AM16:AM34">
    <cfRule type="cellIs" dxfId="250" priority="6" operator="greaterThan">
      <formula>99</formula>
    </cfRule>
  </conditionalFormatting>
  <conditionalFormatting sqref="AK33:AK34 AM16:AM34">
    <cfRule type="cellIs" dxfId="249" priority="5" operator="greaterThan">
      <formula>0.99</formula>
    </cfRule>
  </conditionalFormatting>
  <conditionalFormatting sqref="AK16:AK32">
    <cfRule type="cellIs" dxfId="248" priority="4" operator="equal">
      <formula>0</formula>
    </cfRule>
  </conditionalFormatting>
  <conditionalFormatting sqref="AK16:AK32">
    <cfRule type="cellIs" dxfId="247" priority="3" operator="greaterThan">
      <formula>1179</formula>
    </cfRule>
  </conditionalFormatting>
  <conditionalFormatting sqref="AK16:AK32">
    <cfRule type="cellIs" dxfId="246" priority="2" operator="greaterThan">
      <formula>99</formula>
    </cfRule>
  </conditionalFormatting>
  <conditionalFormatting sqref="AK16:AK32">
    <cfRule type="cellIs" dxfId="245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7"/>
  <sheetViews>
    <sheetView showGridLines="0" topLeftCell="D3" zoomScaleNormal="100" workbookViewId="0">
      <selection activeCell="W11" sqref="W11:W34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19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14" t="s">
        <v>10</v>
      </c>
      <c r="I7" s="215" t="s">
        <v>11</v>
      </c>
      <c r="J7" s="215" t="s">
        <v>12</v>
      </c>
      <c r="K7" s="215" t="s">
        <v>13</v>
      </c>
      <c r="L7" s="11"/>
      <c r="M7" s="11"/>
      <c r="N7" s="11"/>
      <c r="O7" s="214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15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15" t="s">
        <v>22</v>
      </c>
      <c r="AG7" s="215" t="s">
        <v>23</v>
      </c>
      <c r="AH7" s="215" t="s">
        <v>24</v>
      </c>
      <c r="AI7" s="215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15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42088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25136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15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16" t="s">
        <v>51</v>
      </c>
      <c r="V9" s="216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18" t="s">
        <v>55</v>
      </c>
      <c r="AG9" s="218" t="s">
        <v>56</v>
      </c>
      <c r="AH9" s="251" t="s">
        <v>57</v>
      </c>
      <c r="AI9" s="266" t="s">
        <v>58</v>
      </c>
      <c r="AJ9" s="216" t="s">
        <v>59</v>
      </c>
      <c r="AK9" s="216" t="s">
        <v>60</v>
      </c>
      <c r="AL9" s="216" t="s">
        <v>61</v>
      </c>
      <c r="AM9" s="216" t="s">
        <v>62</v>
      </c>
      <c r="AN9" s="216" t="s">
        <v>63</v>
      </c>
      <c r="AO9" s="216" t="s">
        <v>64</v>
      </c>
      <c r="AP9" s="216" t="s">
        <v>65</v>
      </c>
      <c r="AQ9" s="268" t="s">
        <v>66</v>
      </c>
      <c r="AR9" s="216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16" t="s">
        <v>72</v>
      </c>
      <c r="C10" s="216" t="s">
        <v>73</v>
      </c>
      <c r="D10" s="216" t="s">
        <v>74</v>
      </c>
      <c r="E10" s="216" t="s">
        <v>75</v>
      </c>
      <c r="F10" s="216" t="s">
        <v>74</v>
      </c>
      <c r="G10" s="216" t="s">
        <v>75</v>
      </c>
      <c r="H10" s="277"/>
      <c r="I10" s="216" t="s">
        <v>75</v>
      </c>
      <c r="J10" s="216" t="s">
        <v>75</v>
      </c>
      <c r="K10" s="216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24'!Q34</f>
        <v>30216137</v>
      </c>
      <c r="R10" s="259"/>
      <c r="S10" s="260"/>
      <c r="T10" s="261"/>
      <c r="U10" s="216" t="s">
        <v>75</v>
      </c>
      <c r="V10" s="216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24'!AG34</f>
        <v>35708652</v>
      </c>
      <c r="AH10" s="251"/>
      <c r="AI10" s="267"/>
      <c r="AJ10" s="216" t="s">
        <v>84</v>
      </c>
      <c r="AK10" s="216" t="s">
        <v>84</v>
      </c>
      <c r="AL10" s="216" t="s">
        <v>84</v>
      </c>
      <c r="AM10" s="216" t="s">
        <v>84</v>
      </c>
      <c r="AN10" s="216" t="s">
        <v>84</v>
      </c>
      <c r="AO10" s="216" t="s">
        <v>84</v>
      </c>
      <c r="AP10" s="145">
        <f>'MAR 24'!AP34</f>
        <v>7973103</v>
      </c>
      <c r="AQ10" s="269"/>
      <c r="AR10" s="217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11</v>
      </c>
      <c r="E11" s="118">
        <v>11</v>
      </c>
      <c r="F11" s="118">
        <v>11</v>
      </c>
      <c r="G11" s="118">
        <v>11</v>
      </c>
      <c r="H11" s="41" t="s">
        <v>88</v>
      </c>
      <c r="I11" s="41">
        <f>J11-(2/1.42)</f>
        <v>2.8169014084507049</v>
      </c>
      <c r="J11" s="42">
        <f>(F11-5)/1.42</f>
        <v>4.2253521126760569</v>
      </c>
      <c r="K11" s="41">
        <f>J11+(6/1.42)</f>
        <v>8.4507042253521139</v>
      </c>
      <c r="L11" s="43">
        <v>14</v>
      </c>
      <c r="M11" s="44" t="s">
        <v>89</v>
      </c>
      <c r="N11" s="44">
        <v>11.4</v>
      </c>
      <c r="O11" s="119">
        <v>117</v>
      </c>
      <c r="P11" s="119">
        <v>90</v>
      </c>
      <c r="Q11" s="119">
        <v>30219952</v>
      </c>
      <c r="R11" s="45">
        <f>Q11-Q10</f>
        <v>3815</v>
      </c>
      <c r="S11" s="46">
        <f>R11*24/1000</f>
        <v>91.56</v>
      </c>
      <c r="T11" s="46">
        <f>R11/1000</f>
        <v>3.8149999999999999</v>
      </c>
      <c r="U11" s="120">
        <v>5.8</v>
      </c>
      <c r="V11" s="120">
        <f>U11</f>
        <v>5.8</v>
      </c>
      <c r="W11" s="121" t="s">
        <v>127</v>
      </c>
      <c r="X11" s="123">
        <v>0</v>
      </c>
      <c r="Y11" s="123">
        <v>0</v>
      </c>
      <c r="Z11" s="123">
        <v>1048</v>
      </c>
      <c r="AA11" s="123">
        <v>0</v>
      </c>
      <c r="AB11" s="123">
        <v>1060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35709256</v>
      </c>
      <c r="AH11" s="48">
        <f>IF(ISBLANK(AG11),"-",AG11-AG10)</f>
        <v>604</v>
      </c>
      <c r="AI11" s="49">
        <f>AH11/T11</f>
        <v>158.32241153342071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0.35</v>
      </c>
      <c r="AP11" s="123">
        <v>7974053</v>
      </c>
      <c r="AQ11" s="123">
        <f>AP11-AP10</f>
        <v>950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12</v>
      </c>
      <c r="E12" s="40">
        <f t="shared" ref="E12:E34" si="0">D12/1.42</f>
        <v>8.4507042253521139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116</v>
      </c>
      <c r="P12" s="119">
        <v>89</v>
      </c>
      <c r="Q12" s="119">
        <v>30223657</v>
      </c>
      <c r="R12" s="45">
        <f t="shared" ref="R12:R34" si="3">Q12-Q11</f>
        <v>3705</v>
      </c>
      <c r="S12" s="46">
        <f t="shared" ref="S12:S34" si="4">R12*24/1000</f>
        <v>88.92</v>
      </c>
      <c r="T12" s="46">
        <f t="shared" ref="T12:T34" si="5">R12/1000</f>
        <v>3.7050000000000001</v>
      </c>
      <c r="U12" s="120">
        <v>6.9</v>
      </c>
      <c r="V12" s="120">
        <f t="shared" ref="V12:V34" si="6">U12</f>
        <v>6.9</v>
      </c>
      <c r="W12" s="121" t="s">
        <v>127</v>
      </c>
      <c r="X12" s="123">
        <v>0</v>
      </c>
      <c r="Y12" s="123">
        <v>0</v>
      </c>
      <c r="Z12" s="123">
        <v>1022</v>
      </c>
      <c r="AA12" s="123">
        <v>0</v>
      </c>
      <c r="AB12" s="123">
        <v>1060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35709844</v>
      </c>
      <c r="AH12" s="48">
        <f>IF(ISBLANK(AG12),"-",AG12-AG11)</f>
        <v>588</v>
      </c>
      <c r="AI12" s="49">
        <f t="shared" ref="AI12:AI34" si="7">AH12/T12</f>
        <v>158.70445344129556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0.35</v>
      </c>
      <c r="AP12" s="123">
        <v>7975117</v>
      </c>
      <c r="AQ12" s="123">
        <f>AP12-AP11</f>
        <v>1064</v>
      </c>
      <c r="AR12" s="52">
        <v>1.1000000000000001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14</v>
      </c>
      <c r="E13" s="40">
        <f t="shared" si="0"/>
        <v>9.8591549295774659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115</v>
      </c>
      <c r="P13" s="119">
        <v>88</v>
      </c>
      <c r="Q13" s="119">
        <v>30227261</v>
      </c>
      <c r="R13" s="45">
        <f t="shared" si="3"/>
        <v>3604</v>
      </c>
      <c r="S13" s="46">
        <f t="shared" si="4"/>
        <v>86.495999999999995</v>
      </c>
      <c r="T13" s="46">
        <f t="shared" si="5"/>
        <v>3.6040000000000001</v>
      </c>
      <c r="U13" s="120">
        <v>8</v>
      </c>
      <c r="V13" s="120">
        <f t="shared" si="6"/>
        <v>8</v>
      </c>
      <c r="W13" s="121" t="s">
        <v>127</v>
      </c>
      <c r="X13" s="123">
        <v>0</v>
      </c>
      <c r="Y13" s="123">
        <v>0</v>
      </c>
      <c r="Z13" s="123">
        <v>1010</v>
      </c>
      <c r="AA13" s="123">
        <v>0</v>
      </c>
      <c r="AB13" s="123">
        <v>1060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35710419</v>
      </c>
      <c r="AH13" s="48">
        <f>IF(ISBLANK(AG13),"-",AG13-AG12)</f>
        <v>575</v>
      </c>
      <c r="AI13" s="49">
        <f t="shared" si="7"/>
        <v>159.5449500554939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0.35</v>
      </c>
      <c r="AP13" s="123">
        <v>7976276</v>
      </c>
      <c r="AQ13" s="123">
        <f>AP13-AP12</f>
        <v>1159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16</v>
      </c>
      <c r="E14" s="40">
        <f t="shared" si="0"/>
        <v>11.267605633802818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114</v>
      </c>
      <c r="P14" s="119">
        <v>87</v>
      </c>
      <c r="Q14" s="119">
        <v>30230718</v>
      </c>
      <c r="R14" s="45">
        <f t="shared" si="3"/>
        <v>3457</v>
      </c>
      <c r="S14" s="46">
        <f t="shared" si="4"/>
        <v>82.968000000000004</v>
      </c>
      <c r="T14" s="46">
        <f t="shared" si="5"/>
        <v>3.4569999999999999</v>
      </c>
      <c r="U14" s="120">
        <v>9.1999999999999993</v>
      </c>
      <c r="V14" s="120">
        <f t="shared" si="6"/>
        <v>9.1999999999999993</v>
      </c>
      <c r="W14" s="121" t="s">
        <v>127</v>
      </c>
      <c r="X14" s="123">
        <v>0</v>
      </c>
      <c r="Y14" s="123">
        <v>0</v>
      </c>
      <c r="Z14" s="123">
        <v>1009</v>
      </c>
      <c r="AA14" s="123">
        <v>0</v>
      </c>
      <c r="AB14" s="123">
        <v>1009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35710968</v>
      </c>
      <c r="AH14" s="48">
        <f t="shared" ref="AH14:AH34" si="8">IF(ISBLANK(AG14),"-",AG14-AG13)</f>
        <v>549</v>
      </c>
      <c r="AI14" s="49">
        <f t="shared" si="7"/>
        <v>158.80821521550479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0.35</v>
      </c>
      <c r="AP14" s="123">
        <v>7977333</v>
      </c>
      <c r="AQ14" s="123">
        <f>AP14-AP13</f>
        <v>1057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24</v>
      </c>
      <c r="E15" s="40">
        <f t="shared" si="0"/>
        <v>16.901408450704228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98</v>
      </c>
      <c r="P15" s="119">
        <v>93</v>
      </c>
      <c r="Q15" s="119">
        <v>30234494</v>
      </c>
      <c r="R15" s="45">
        <f t="shared" si="3"/>
        <v>3776</v>
      </c>
      <c r="S15" s="46">
        <f t="shared" si="4"/>
        <v>90.623999999999995</v>
      </c>
      <c r="T15" s="46">
        <f t="shared" si="5"/>
        <v>3.7759999999999998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977</v>
      </c>
      <c r="AA15" s="123">
        <v>0</v>
      </c>
      <c r="AB15" s="123">
        <v>948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35711508</v>
      </c>
      <c r="AH15" s="48">
        <f t="shared" si="8"/>
        <v>540</v>
      </c>
      <c r="AI15" s="49">
        <f t="shared" si="7"/>
        <v>143.0084745762712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0.35</v>
      </c>
      <c r="AP15" s="123">
        <v>7977627</v>
      </c>
      <c r="AQ15" s="123">
        <f>AP15-AP14</f>
        <v>294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18</v>
      </c>
      <c r="E16" s="40">
        <f t="shared" si="0"/>
        <v>12.67605633802817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118</v>
      </c>
      <c r="P16" s="119">
        <v>102</v>
      </c>
      <c r="Q16" s="119">
        <v>30238725</v>
      </c>
      <c r="R16" s="45">
        <f t="shared" si="3"/>
        <v>4231</v>
      </c>
      <c r="S16" s="46">
        <f t="shared" si="4"/>
        <v>101.544</v>
      </c>
      <c r="T16" s="46">
        <f t="shared" si="5"/>
        <v>4.2309999999999999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1079</v>
      </c>
      <c r="AA16" s="123">
        <v>0</v>
      </c>
      <c r="AB16" s="123">
        <v>1110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35712112</v>
      </c>
      <c r="AH16" s="48">
        <f t="shared" si="8"/>
        <v>604</v>
      </c>
      <c r="AI16" s="49">
        <f t="shared" si="7"/>
        <v>142.7558496809265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7977627</v>
      </c>
      <c r="AQ16" s="123">
        <f t="shared" ref="AQ16:AQ34" si="10">AP16-AP15</f>
        <v>0</v>
      </c>
      <c r="AR16" s="52">
        <v>1.17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139</v>
      </c>
      <c r="P17" s="119">
        <v>147</v>
      </c>
      <c r="Q17" s="119">
        <v>30244894</v>
      </c>
      <c r="R17" s="45">
        <f t="shared" si="3"/>
        <v>6169</v>
      </c>
      <c r="S17" s="46">
        <f t="shared" si="4"/>
        <v>148.05600000000001</v>
      </c>
      <c r="T17" s="46">
        <f t="shared" si="5"/>
        <v>6.1689999999999996</v>
      </c>
      <c r="U17" s="120">
        <v>9.4</v>
      </c>
      <c r="V17" s="120">
        <f t="shared" si="6"/>
        <v>9.4</v>
      </c>
      <c r="W17" s="121" t="s">
        <v>312</v>
      </c>
      <c r="X17" s="123">
        <v>0</v>
      </c>
      <c r="Y17" s="123">
        <v>1022</v>
      </c>
      <c r="Z17" s="123">
        <v>1198</v>
      </c>
      <c r="AA17" s="123">
        <v>1185</v>
      </c>
      <c r="AB17" s="123">
        <v>1198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35713420</v>
      </c>
      <c r="AH17" s="48">
        <f t="shared" si="8"/>
        <v>1308</v>
      </c>
      <c r="AI17" s="49">
        <f t="shared" si="7"/>
        <v>212.02788134219486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7977627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150</v>
      </c>
      <c r="Q18" s="119">
        <v>30251123</v>
      </c>
      <c r="R18" s="45">
        <f t="shared" si="3"/>
        <v>6229</v>
      </c>
      <c r="S18" s="46">
        <f t="shared" si="4"/>
        <v>149.49600000000001</v>
      </c>
      <c r="T18" s="46">
        <f t="shared" si="5"/>
        <v>6.2290000000000001</v>
      </c>
      <c r="U18" s="120">
        <v>8.9</v>
      </c>
      <c r="V18" s="120">
        <f t="shared" si="6"/>
        <v>8.9</v>
      </c>
      <c r="W18" s="121" t="s">
        <v>135</v>
      </c>
      <c r="X18" s="123">
        <v>0</v>
      </c>
      <c r="Y18" s="123">
        <v>1049</v>
      </c>
      <c r="Z18" s="123">
        <v>1196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35714792</v>
      </c>
      <c r="AH18" s="48">
        <f t="shared" si="8"/>
        <v>1372</v>
      </c>
      <c r="AI18" s="49">
        <f t="shared" si="7"/>
        <v>220.26007384812971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7977627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136</v>
      </c>
      <c r="P19" s="119">
        <v>146</v>
      </c>
      <c r="Q19" s="119">
        <v>30257521</v>
      </c>
      <c r="R19" s="45">
        <f t="shared" si="3"/>
        <v>6398</v>
      </c>
      <c r="S19" s="46">
        <f t="shared" si="4"/>
        <v>153.55199999999999</v>
      </c>
      <c r="T19" s="46">
        <f t="shared" si="5"/>
        <v>6.3979999999999997</v>
      </c>
      <c r="U19" s="120">
        <v>8.3000000000000007</v>
      </c>
      <c r="V19" s="120">
        <f t="shared" si="6"/>
        <v>8.3000000000000007</v>
      </c>
      <c r="W19" s="121" t="s">
        <v>135</v>
      </c>
      <c r="X19" s="123">
        <v>0</v>
      </c>
      <c r="Y19" s="123">
        <v>1057</v>
      </c>
      <c r="Z19" s="123">
        <v>1195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35716220</v>
      </c>
      <c r="AH19" s="48">
        <f t="shared" si="8"/>
        <v>1428</v>
      </c>
      <c r="AI19" s="49">
        <f t="shared" si="7"/>
        <v>223.19474835886214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7977627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135</v>
      </c>
      <c r="P20" s="119">
        <v>147</v>
      </c>
      <c r="Q20" s="119">
        <v>30263522</v>
      </c>
      <c r="R20" s="45">
        <f t="shared" si="3"/>
        <v>6001</v>
      </c>
      <c r="S20" s="46">
        <f t="shared" si="4"/>
        <v>144.024</v>
      </c>
      <c r="T20" s="46">
        <f t="shared" si="5"/>
        <v>6.0010000000000003</v>
      </c>
      <c r="U20" s="120">
        <v>7.8</v>
      </c>
      <c r="V20" s="120">
        <f t="shared" si="6"/>
        <v>7.8</v>
      </c>
      <c r="W20" s="121" t="s">
        <v>135</v>
      </c>
      <c r="X20" s="123">
        <v>0</v>
      </c>
      <c r="Y20" s="123">
        <v>1054</v>
      </c>
      <c r="Z20" s="123">
        <v>1195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35717572</v>
      </c>
      <c r="AH20" s="48">
        <f>IF(ISBLANK(AG20),"-",AG20-AG19)</f>
        <v>1352</v>
      </c>
      <c r="AI20" s="49">
        <f t="shared" si="7"/>
        <v>225.29578403599399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7977627</v>
      </c>
      <c r="AQ20" s="123">
        <f t="shared" si="10"/>
        <v>0</v>
      </c>
      <c r="AR20" s="52">
        <v>1.24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139</v>
      </c>
      <c r="P21" s="119">
        <v>150</v>
      </c>
      <c r="Q21" s="119">
        <v>30269406</v>
      </c>
      <c r="R21" s="45">
        <f>Q21-Q20</f>
        <v>5884</v>
      </c>
      <c r="S21" s="46">
        <f t="shared" si="4"/>
        <v>141.21600000000001</v>
      </c>
      <c r="T21" s="46">
        <f t="shared" si="5"/>
        <v>5.8840000000000003</v>
      </c>
      <c r="U21" s="120">
        <v>7.6</v>
      </c>
      <c r="V21" s="120">
        <f t="shared" si="6"/>
        <v>7.6</v>
      </c>
      <c r="W21" s="121" t="s">
        <v>135</v>
      </c>
      <c r="X21" s="123">
        <v>0</v>
      </c>
      <c r="Y21" s="123">
        <v>1042</v>
      </c>
      <c r="Z21" s="123">
        <v>1195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35718884</v>
      </c>
      <c r="AH21" s="48">
        <f t="shared" si="8"/>
        <v>1312</v>
      </c>
      <c r="AI21" s="49">
        <f t="shared" si="7"/>
        <v>222.97756628144117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7977627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0"/>
        <v>4.9295774647887329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132</v>
      </c>
      <c r="P22" s="119">
        <v>143</v>
      </c>
      <c r="Q22" s="119">
        <v>30275338</v>
      </c>
      <c r="R22" s="45">
        <f t="shared" si="3"/>
        <v>5932</v>
      </c>
      <c r="S22" s="46">
        <f t="shared" si="4"/>
        <v>142.36799999999999</v>
      </c>
      <c r="T22" s="46">
        <f t="shared" si="5"/>
        <v>5.9320000000000004</v>
      </c>
      <c r="U22" s="120">
        <v>7</v>
      </c>
      <c r="V22" s="120">
        <f t="shared" si="6"/>
        <v>7</v>
      </c>
      <c r="W22" s="121" t="s">
        <v>135</v>
      </c>
      <c r="X22" s="123">
        <v>0</v>
      </c>
      <c r="Y22" s="123">
        <v>1083</v>
      </c>
      <c r="Z22" s="123">
        <v>1195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35720224</v>
      </c>
      <c r="AH22" s="48">
        <f t="shared" si="8"/>
        <v>1340</v>
      </c>
      <c r="AI22" s="49">
        <f t="shared" si="7"/>
        <v>225.89345920431558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7977627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137</v>
      </c>
      <c r="P23" s="119">
        <v>137</v>
      </c>
      <c r="Q23" s="119">
        <v>30281489</v>
      </c>
      <c r="R23" s="45">
        <f t="shared" si="3"/>
        <v>6151</v>
      </c>
      <c r="S23" s="46">
        <f t="shared" si="4"/>
        <v>147.624</v>
      </c>
      <c r="T23" s="46">
        <f t="shared" si="5"/>
        <v>6.1509999999999998</v>
      </c>
      <c r="U23" s="120">
        <v>6.7</v>
      </c>
      <c r="V23" s="120">
        <f t="shared" si="6"/>
        <v>6.7</v>
      </c>
      <c r="W23" s="121" t="s">
        <v>135</v>
      </c>
      <c r="X23" s="123">
        <v>0</v>
      </c>
      <c r="Y23" s="123">
        <v>1006</v>
      </c>
      <c r="Z23" s="123">
        <v>1195</v>
      </c>
      <c r="AA23" s="123">
        <v>1185</v>
      </c>
      <c r="AB23" s="123">
        <v>1199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35721620</v>
      </c>
      <c r="AH23" s="48">
        <f t="shared" si="8"/>
        <v>1396</v>
      </c>
      <c r="AI23" s="49">
        <f t="shared" si="7"/>
        <v>226.95496667208585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7977627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134</v>
      </c>
      <c r="P24" s="119">
        <v>144</v>
      </c>
      <c r="Q24" s="119">
        <v>30287309</v>
      </c>
      <c r="R24" s="45">
        <f t="shared" si="3"/>
        <v>5820</v>
      </c>
      <c r="S24" s="46">
        <f t="shared" si="4"/>
        <v>139.68</v>
      </c>
      <c r="T24" s="46">
        <f t="shared" si="5"/>
        <v>5.82</v>
      </c>
      <c r="U24" s="120">
        <v>6.5</v>
      </c>
      <c r="V24" s="120">
        <f t="shared" si="6"/>
        <v>6.5</v>
      </c>
      <c r="W24" s="121" t="s">
        <v>135</v>
      </c>
      <c r="X24" s="123">
        <v>0</v>
      </c>
      <c r="Y24" s="123">
        <v>1007</v>
      </c>
      <c r="Z24" s="123">
        <v>1195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35722948</v>
      </c>
      <c r="AH24" s="48">
        <f t="shared" si="8"/>
        <v>1328</v>
      </c>
      <c r="AI24" s="49">
        <f t="shared" si="7"/>
        <v>228.17869415807559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7977627</v>
      </c>
      <c r="AQ24" s="123">
        <f t="shared" si="10"/>
        <v>0</v>
      </c>
      <c r="AR24" s="52">
        <v>0.99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136</v>
      </c>
      <c r="P25" s="119">
        <v>138</v>
      </c>
      <c r="Q25" s="119">
        <v>30292941</v>
      </c>
      <c r="R25" s="45">
        <f t="shared" si="3"/>
        <v>5632</v>
      </c>
      <c r="S25" s="46">
        <f t="shared" si="4"/>
        <v>135.16800000000001</v>
      </c>
      <c r="T25" s="46">
        <f t="shared" si="5"/>
        <v>5.6319999999999997</v>
      </c>
      <c r="U25" s="120">
        <v>6.3</v>
      </c>
      <c r="V25" s="120">
        <f t="shared" si="6"/>
        <v>6.3</v>
      </c>
      <c r="W25" s="121" t="s">
        <v>135</v>
      </c>
      <c r="X25" s="123">
        <v>0</v>
      </c>
      <c r="Y25" s="123">
        <v>987</v>
      </c>
      <c r="Z25" s="123">
        <v>1175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35724252</v>
      </c>
      <c r="AH25" s="48">
        <f t="shared" si="8"/>
        <v>1304</v>
      </c>
      <c r="AI25" s="49">
        <f t="shared" si="7"/>
        <v>231.53409090909093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7977627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6</v>
      </c>
      <c r="E26" s="40">
        <f t="shared" si="0"/>
        <v>4.2253521126760569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130</v>
      </c>
      <c r="P26" s="119">
        <v>137</v>
      </c>
      <c r="Q26" s="119">
        <v>30298521</v>
      </c>
      <c r="R26" s="45">
        <f t="shared" si="3"/>
        <v>5580</v>
      </c>
      <c r="S26" s="46">
        <f t="shared" si="4"/>
        <v>133.91999999999999</v>
      </c>
      <c r="T26" s="46">
        <f t="shared" si="5"/>
        <v>5.58</v>
      </c>
      <c r="U26" s="120">
        <v>6.2</v>
      </c>
      <c r="V26" s="120">
        <f t="shared" si="6"/>
        <v>6.2</v>
      </c>
      <c r="W26" s="121" t="s">
        <v>135</v>
      </c>
      <c r="X26" s="123">
        <v>0</v>
      </c>
      <c r="Y26" s="123">
        <v>990</v>
      </c>
      <c r="Z26" s="123">
        <v>1175</v>
      </c>
      <c r="AA26" s="123">
        <v>1185</v>
      </c>
      <c r="AB26" s="123">
        <v>1179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35725516</v>
      </c>
      <c r="AH26" s="48">
        <f t="shared" si="8"/>
        <v>1264</v>
      </c>
      <c r="AI26" s="49">
        <f t="shared" si="7"/>
        <v>226.52329749103941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7977627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132</v>
      </c>
      <c r="P27" s="119">
        <v>135</v>
      </c>
      <c r="Q27" s="119">
        <v>30304229</v>
      </c>
      <c r="R27" s="45">
        <f t="shared" si="3"/>
        <v>5708</v>
      </c>
      <c r="S27" s="46">
        <f t="shared" si="4"/>
        <v>136.99199999999999</v>
      </c>
      <c r="T27" s="46">
        <f t="shared" si="5"/>
        <v>5.7080000000000002</v>
      </c>
      <c r="U27" s="120">
        <v>5.8</v>
      </c>
      <c r="V27" s="120">
        <f t="shared" si="6"/>
        <v>5.8</v>
      </c>
      <c r="W27" s="121" t="s">
        <v>135</v>
      </c>
      <c r="X27" s="123">
        <v>0</v>
      </c>
      <c r="Y27" s="123">
        <v>1020</v>
      </c>
      <c r="Z27" s="123">
        <v>1195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35726836</v>
      </c>
      <c r="AH27" s="48">
        <f t="shared" si="8"/>
        <v>1320</v>
      </c>
      <c r="AI27" s="49">
        <f t="shared" si="7"/>
        <v>231.25437981779956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7977627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5</v>
      </c>
      <c r="E28" s="40">
        <f t="shared" si="0"/>
        <v>3.5211267605633805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134</v>
      </c>
      <c r="P28" s="119">
        <v>138</v>
      </c>
      <c r="Q28" s="119">
        <v>30309778</v>
      </c>
      <c r="R28" s="45">
        <f t="shared" si="3"/>
        <v>5549</v>
      </c>
      <c r="S28" s="46">
        <f t="shared" si="4"/>
        <v>133.17599999999999</v>
      </c>
      <c r="T28" s="46">
        <f t="shared" si="5"/>
        <v>5.5490000000000004</v>
      </c>
      <c r="U28" s="120">
        <v>5.7</v>
      </c>
      <c r="V28" s="120">
        <f t="shared" si="6"/>
        <v>5.7</v>
      </c>
      <c r="W28" s="121" t="s">
        <v>135</v>
      </c>
      <c r="X28" s="123">
        <v>0</v>
      </c>
      <c r="Y28" s="123">
        <v>980</v>
      </c>
      <c r="Z28" s="123">
        <v>1165</v>
      </c>
      <c r="AA28" s="123">
        <v>1185</v>
      </c>
      <c r="AB28" s="123">
        <v>1169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35728108</v>
      </c>
      <c r="AH28" s="48">
        <f t="shared" si="8"/>
        <v>1272</v>
      </c>
      <c r="AI28" s="49">
        <f t="shared" si="7"/>
        <v>229.23049198053701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7977627</v>
      </c>
      <c r="AQ28" s="123">
        <f t="shared" si="10"/>
        <v>0</v>
      </c>
      <c r="AR28" s="52">
        <v>0.95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6</v>
      </c>
      <c r="E29" s="40">
        <f t="shared" si="0"/>
        <v>4.2253521126760569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131</v>
      </c>
      <c r="P29" s="119">
        <v>133</v>
      </c>
      <c r="Q29" s="119">
        <v>30315286</v>
      </c>
      <c r="R29" s="45">
        <f t="shared" si="3"/>
        <v>5508</v>
      </c>
      <c r="S29" s="46">
        <f t="shared" si="4"/>
        <v>132.19200000000001</v>
      </c>
      <c r="T29" s="46">
        <f t="shared" si="5"/>
        <v>5.508</v>
      </c>
      <c r="U29" s="120">
        <v>5.6</v>
      </c>
      <c r="V29" s="120">
        <f t="shared" si="6"/>
        <v>5.6</v>
      </c>
      <c r="W29" s="121" t="s">
        <v>135</v>
      </c>
      <c r="X29" s="123">
        <v>0</v>
      </c>
      <c r="Y29" s="123">
        <v>981</v>
      </c>
      <c r="Z29" s="123">
        <v>1165</v>
      </c>
      <c r="AA29" s="123">
        <v>1185</v>
      </c>
      <c r="AB29" s="123">
        <v>1169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35729316</v>
      </c>
      <c r="AH29" s="48">
        <f t="shared" si="8"/>
        <v>1208</v>
      </c>
      <c r="AI29" s="49">
        <f t="shared" si="7"/>
        <v>219.31735657225855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7977627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113</v>
      </c>
      <c r="P30" s="119">
        <v>126</v>
      </c>
      <c r="Q30" s="119">
        <v>30320680</v>
      </c>
      <c r="R30" s="45">
        <f t="shared" si="3"/>
        <v>5394</v>
      </c>
      <c r="S30" s="46">
        <f t="shared" si="4"/>
        <v>129.45599999999999</v>
      </c>
      <c r="T30" s="46">
        <f t="shared" si="5"/>
        <v>5.3940000000000001</v>
      </c>
      <c r="U30" s="120">
        <v>5.0999999999999996</v>
      </c>
      <c r="V30" s="120">
        <f t="shared" si="6"/>
        <v>5.0999999999999996</v>
      </c>
      <c r="W30" s="121" t="s">
        <v>136</v>
      </c>
      <c r="X30" s="123">
        <v>0</v>
      </c>
      <c r="Y30" s="123">
        <v>1060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35730404</v>
      </c>
      <c r="AH30" s="48">
        <f t="shared" si="8"/>
        <v>1088</v>
      </c>
      <c r="AI30" s="49">
        <f t="shared" si="7"/>
        <v>201.70559881349647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7977627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115</v>
      </c>
      <c r="P31" s="119">
        <v>124</v>
      </c>
      <c r="Q31" s="119">
        <v>30325821</v>
      </c>
      <c r="R31" s="45">
        <f t="shared" si="3"/>
        <v>5141</v>
      </c>
      <c r="S31" s="46">
        <f t="shared" si="4"/>
        <v>123.384</v>
      </c>
      <c r="T31" s="46">
        <f t="shared" si="5"/>
        <v>5.141</v>
      </c>
      <c r="U31" s="120">
        <v>4.5</v>
      </c>
      <c r="V31" s="120">
        <f t="shared" si="6"/>
        <v>4.5</v>
      </c>
      <c r="W31" s="121" t="s">
        <v>136</v>
      </c>
      <c r="X31" s="123">
        <v>0</v>
      </c>
      <c r="Y31" s="123">
        <v>1010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35731424</v>
      </c>
      <c r="AH31" s="48">
        <f t="shared" si="8"/>
        <v>1020</v>
      </c>
      <c r="AI31" s="49">
        <f t="shared" si="7"/>
        <v>198.40497957595798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7977627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11</v>
      </c>
      <c r="E32" s="40">
        <f t="shared" si="0"/>
        <v>7.746478873239437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116</v>
      </c>
      <c r="P32" s="119">
        <v>114</v>
      </c>
      <c r="Q32" s="119">
        <v>30330770</v>
      </c>
      <c r="R32" s="45">
        <f t="shared" si="3"/>
        <v>4949</v>
      </c>
      <c r="S32" s="46">
        <f t="shared" si="4"/>
        <v>118.776</v>
      </c>
      <c r="T32" s="46">
        <f t="shared" si="5"/>
        <v>4.9489999999999998</v>
      </c>
      <c r="U32" s="120">
        <v>4.2</v>
      </c>
      <c r="V32" s="120">
        <f t="shared" si="6"/>
        <v>4.2</v>
      </c>
      <c r="W32" s="121" t="s">
        <v>136</v>
      </c>
      <c r="X32" s="123">
        <v>0</v>
      </c>
      <c r="Y32" s="123">
        <v>999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35732412</v>
      </c>
      <c r="AH32" s="48">
        <f t="shared" si="8"/>
        <v>988</v>
      </c>
      <c r="AI32" s="49">
        <f t="shared" si="7"/>
        <v>199.6362901596282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7977627</v>
      </c>
      <c r="AQ32" s="123">
        <f t="shared" si="10"/>
        <v>0</v>
      </c>
      <c r="AR32" s="52">
        <v>0.8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12</v>
      </c>
      <c r="E33" s="40">
        <f t="shared" si="0"/>
        <v>8.4507042253521139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113</v>
      </c>
      <c r="P33" s="119">
        <v>104</v>
      </c>
      <c r="Q33" s="119">
        <v>30334999</v>
      </c>
      <c r="R33" s="45">
        <f t="shared" si="3"/>
        <v>4229</v>
      </c>
      <c r="S33" s="46">
        <f t="shared" si="4"/>
        <v>101.496</v>
      </c>
      <c r="T33" s="46">
        <f t="shared" si="5"/>
        <v>4.2290000000000001</v>
      </c>
      <c r="U33" s="120">
        <v>4.8</v>
      </c>
      <c r="V33" s="120">
        <f t="shared" si="6"/>
        <v>4.8</v>
      </c>
      <c r="W33" s="121" t="s">
        <v>127</v>
      </c>
      <c r="X33" s="123">
        <v>0</v>
      </c>
      <c r="Y33" s="123">
        <v>0</v>
      </c>
      <c r="Z33" s="123">
        <v>1090</v>
      </c>
      <c r="AA33" s="123">
        <v>0</v>
      </c>
      <c r="AB33" s="123">
        <v>1078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35733136</v>
      </c>
      <c r="AH33" s="48">
        <f t="shared" si="8"/>
        <v>724</v>
      </c>
      <c r="AI33" s="49">
        <f t="shared" si="7"/>
        <v>171.19886497990069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7978149</v>
      </c>
      <c r="AQ33" s="123">
        <f t="shared" si="10"/>
        <v>522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15</v>
      </c>
      <c r="E34" s="40">
        <f t="shared" si="0"/>
        <v>10.563380281690142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112</v>
      </c>
      <c r="P34" s="119">
        <v>92</v>
      </c>
      <c r="Q34" s="119">
        <v>30339040</v>
      </c>
      <c r="R34" s="45">
        <f t="shared" si="3"/>
        <v>4041</v>
      </c>
      <c r="S34" s="46">
        <f t="shared" si="4"/>
        <v>96.983999999999995</v>
      </c>
      <c r="T34" s="46">
        <f t="shared" si="5"/>
        <v>4.0410000000000004</v>
      </c>
      <c r="U34" s="120">
        <v>5.0999999999999996</v>
      </c>
      <c r="V34" s="120">
        <f t="shared" si="6"/>
        <v>5.0999999999999996</v>
      </c>
      <c r="W34" s="121" t="s">
        <v>127</v>
      </c>
      <c r="X34" s="123">
        <v>0</v>
      </c>
      <c r="Y34" s="123">
        <v>0</v>
      </c>
      <c r="Z34" s="123">
        <v>1018</v>
      </c>
      <c r="AA34" s="123">
        <v>0</v>
      </c>
      <c r="AB34" s="123">
        <v>1047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35733788</v>
      </c>
      <c r="AH34" s="48">
        <f t="shared" si="8"/>
        <v>652</v>
      </c>
      <c r="AI34" s="49">
        <f t="shared" si="7"/>
        <v>161.34620143528829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7978768</v>
      </c>
      <c r="AQ34" s="123">
        <f t="shared" si="10"/>
        <v>619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123.08333333333333</v>
      </c>
      <c r="Q35" s="63">
        <f>Q34-Q10</f>
        <v>122903</v>
      </c>
      <c r="R35" s="64">
        <f>SUM(R11:R34)</f>
        <v>122903</v>
      </c>
      <c r="S35" s="124">
        <f>AVERAGE(S11:S34)</f>
        <v>122.90300000000002</v>
      </c>
      <c r="T35" s="124">
        <f>SUM(T11:T34)</f>
        <v>122.90300000000001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25136</v>
      </c>
      <c r="AH35" s="66">
        <f>SUM(AH11:AH34)</f>
        <v>25136</v>
      </c>
      <c r="AI35" s="67">
        <f>$AH$35/$T35</f>
        <v>204.51901092731666</v>
      </c>
      <c r="AJ35" s="93"/>
      <c r="AK35" s="94"/>
      <c r="AL35" s="94"/>
      <c r="AM35" s="94"/>
      <c r="AN35" s="95"/>
      <c r="AO35" s="68"/>
      <c r="AP35" s="69">
        <f>AP34-AP10</f>
        <v>5665</v>
      </c>
      <c r="AQ35" s="70">
        <f>SUM(AQ11:AQ34)</f>
        <v>5665</v>
      </c>
      <c r="AR35" s="71">
        <f>AVERAGE(AR11:AR34)</f>
        <v>1.0416666666666667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320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238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261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146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321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322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151</v>
      </c>
      <c r="C52" s="112"/>
      <c r="D52" s="110"/>
      <c r="E52" s="88"/>
      <c r="F52" s="110"/>
      <c r="G52" s="110"/>
      <c r="H52" s="110"/>
      <c r="I52" s="110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2" t="s">
        <v>152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232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156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5" t="s">
        <v>154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9" t="s">
        <v>242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114"/>
      <c r="V62" s="114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8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1:51" x14ac:dyDescent="0.25">
      <c r="B71" s="89"/>
      <c r="C71" s="109"/>
      <c r="D71" s="88"/>
      <c r="E71" s="110"/>
      <c r="F71" s="110"/>
      <c r="G71" s="110"/>
      <c r="H71" s="110"/>
      <c r="I71" s="88"/>
      <c r="J71" s="111"/>
      <c r="K71" s="111"/>
      <c r="L71" s="111"/>
      <c r="M71" s="111"/>
      <c r="N71" s="111"/>
      <c r="O71" s="111"/>
      <c r="P71" s="111"/>
      <c r="Q71" s="111"/>
      <c r="R71" s="111"/>
      <c r="S71" s="86"/>
      <c r="T71" s="86"/>
      <c r="U71" s="86"/>
      <c r="V71" s="86"/>
      <c r="W71" s="86"/>
      <c r="X71" s="86"/>
      <c r="Y71" s="86"/>
      <c r="Z71" s="79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105"/>
      <c r="AW71" s="101"/>
      <c r="AX71" s="101"/>
      <c r="AY71" s="101"/>
    </row>
    <row r="72" spans="1:51" x14ac:dyDescent="0.25">
      <c r="B72" s="89"/>
      <c r="C72" s="116"/>
      <c r="D72" s="88"/>
      <c r="E72" s="110"/>
      <c r="F72" s="110"/>
      <c r="G72" s="110"/>
      <c r="H72" s="110"/>
      <c r="I72" s="88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79"/>
      <c r="X72" s="79"/>
      <c r="Y72" s="79"/>
      <c r="Z72" s="106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105"/>
      <c r="AW72" s="101"/>
      <c r="AX72" s="101"/>
      <c r="AY72" s="101"/>
    </row>
    <row r="73" spans="1:51" x14ac:dyDescent="0.25">
      <c r="B73" s="89"/>
      <c r="C73" s="116"/>
      <c r="D73" s="110"/>
      <c r="E73" s="88"/>
      <c r="F73" s="110"/>
      <c r="G73" s="110"/>
      <c r="H73" s="110"/>
      <c r="I73" s="110"/>
      <c r="J73" s="86"/>
      <c r="K73" s="86"/>
      <c r="L73" s="86"/>
      <c r="M73" s="86"/>
      <c r="N73" s="86"/>
      <c r="O73" s="86"/>
      <c r="P73" s="86"/>
      <c r="Q73" s="86"/>
      <c r="R73" s="86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88"/>
      <c r="F74" s="88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89"/>
      <c r="C75" s="112"/>
      <c r="D75" s="110"/>
      <c r="E75" s="110"/>
      <c r="F75" s="88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86"/>
      <c r="D76" s="110"/>
      <c r="E76" s="110"/>
      <c r="F76" s="110"/>
      <c r="G76" s="88"/>
      <c r="H76" s="88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6"/>
      <c r="C77" s="116"/>
      <c r="D77" s="86"/>
      <c r="E77" s="110"/>
      <c r="F77" s="110"/>
      <c r="G77" s="110"/>
      <c r="H77" s="110"/>
      <c r="I77" s="86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1:51" x14ac:dyDescent="0.25">
      <c r="B78" s="129"/>
      <c r="C78" s="132"/>
      <c r="D78" s="79"/>
      <c r="E78" s="127"/>
      <c r="F78" s="127"/>
      <c r="G78" s="127"/>
      <c r="H78" s="127"/>
      <c r="I78" s="79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U78" s="101"/>
      <c r="AV78" s="105"/>
      <c r="AW78" s="101"/>
      <c r="AX78" s="101"/>
      <c r="AY78" s="131"/>
    </row>
    <row r="79" spans="1:51" s="131" customFormat="1" x14ac:dyDescent="0.25">
      <c r="B79" s="129"/>
      <c r="C79" s="135"/>
      <c r="D79" s="127"/>
      <c r="E79" s="79"/>
      <c r="F79" s="127"/>
      <c r="G79" s="127"/>
      <c r="H79" s="127"/>
      <c r="I79" s="127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33"/>
      <c r="U79" s="134"/>
      <c r="V79" s="134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T79" s="19"/>
      <c r="AV79" s="105"/>
      <c r="AY79" s="101"/>
    </row>
    <row r="80" spans="1:51" x14ac:dyDescent="0.25">
      <c r="A80" s="106"/>
      <c r="B80" s="129"/>
      <c r="C80" s="130"/>
      <c r="D80" s="127"/>
      <c r="E80" s="79"/>
      <c r="F80" s="79"/>
      <c r="G80" s="127"/>
      <c r="H80" s="127"/>
      <c r="I80" s="107"/>
      <c r="J80" s="107"/>
      <c r="K80" s="107"/>
      <c r="L80" s="107"/>
      <c r="M80" s="107"/>
      <c r="N80" s="107"/>
      <c r="O80" s="108"/>
      <c r="P80" s="103"/>
      <c r="R80" s="105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12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79"/>
      <c r="H82" s="79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7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B84" s="129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C86" s="131"/>
      <c r="D86" s="131"/>
      <c r="E86" s="131"/>
      <c r="F86" s="131"/>
      <c r="G86" s="131"/>
      <c r="H86" s="131"/>
      <c r="I86" s="107"/>
      <c r="J86" s="107"/>
      <c r="K86" s="107"/>
      <c r="L86" s="107"/>
      <c r="M86" s="107"/>
      <c r="N86" s="107"/>
      <c r="O86" s="108"/>
      <c r="P86" s="103"/>
      <c r="R86" s="79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I87" s="107"/>
      <c r="J87" s="107"/>
      <c r="K87" s="107"/>
      <c r="L87" s="107"/>
      <c r="M87" s="107"/>
      <c r="N87" s="107"/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03"/>
      <c r="Q112" s="103"/>
      <c r="R112" s="103"/>
      <c r="S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U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T115" s="103"/>
      <c r="U115" s="103"/>
      <c r="AS115" s="101"/>
      <c r="AT115" s="101"/>
      <c r="AU115" s="101"/>
      <c r="AV115" s="101"/>
      <c r="AW115" s="101"/>
      <c r="AX115" s="101"/>
    </row>
    <row r="126" spans="15:51" x14ac:dyDescent="0.25">
      <c r="AY126" s="101"/>
    </row>
    <row r="127" spans="15:51" x14ac:dyDescent="0.25">
      <c r="AS127" s="101"/>
      <c r="AT127" s="101"/>
      <c r="AU127" s="101"/>
      <c r="AV127" s="101"/>
      <c r="AW127" s="101"/>
      <c r="AX127" s="101"/>
    </row>
  </sheetData>
  <protectedRanges>
    <protectedRange sqref="N71:R71 B84 S73:T79 B76:B81 S69:T70 N74:R79 T61:T68 T48:T55" name="Range2_12_5_1_1"/>
    <protectedRange sqref="N10 L10 L6 D6 D8 AD8 AF8 O8:U8 AJ8:AR8 AF10 AR11:AR34 L24:N31 N12:N23 N34:P34 E12:E34 G12:G34 X11:AA11 X12:Y16 AA12:AA16 AC11:AF34 N11:Q11 N32:N33 R11:V34 Z12:Z32 O12:Q33 AB11:AB33" name="Range1_16_3_1_1"/>
    <protectedRange sqref="I76 J74:M79 J71:M71 I7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0:H80 F79 E78" name="Range2_2_2_9_2_1_1"/>
    <protectedRange sqref="D76 D79:D80" name="Range2_1_1_1_1_1_9_2_1_1"/>
    <protectedRange sqref="AG11:AG34" name="Range1_18_1_1_1"/>
    <protectedRange sqref="C77 C79" name="Range2_4_1_1_1"/>
    <protectedRange sqref="AS16:AS34" name="Range1_1_1_1"/>
    <protectedRange sqref="P3:U5" name="Range1_16_1_1_1_1"/>
    <protectedRange sqref="C80 C78 C75" name="Range2_1_3_1_1"/>
    <protectedRange sqref="H11:H34" name="Range1_1_1_1_1_1_1"/>
    <protectedRange sqref="B82:B83 J72:R73 D77:D78 I77:I78 Z70:Z71 S71:Y72 AA71:AU72 E79:E80 G81:H82 F80" name="Range2_2_1_10_1_1_1_2"/>
    <protectedRange sqref="C76" name="Range2_2_1_10_2_1_1_1"/>
    <protectedRange sqref="N69:R70 G77:H77 D73 F76 E75" name="Range2_12_1_6_1_1"/>
    <protectedRange sqref="D68:D69 I73:I75 I69:M70 G78:H79 G71:H73 E76:E77 F77:F78 F70:F72 E69:E71" name="Range2_2_12_1_7_1_1"/>
    <protectedRange sqref="D74:D75" name="Range2_1_1_1_1_11_1_2_1_1"/>
    <protectedRange sqref="E72 G74:H74 F73" name="Range2_2_2_9_1_1_1_1"/>
    <protectedRange sqref="D70" name="Range2_1_1_1_1_1_9_1_1_1_1"/>
    <protectedRange sqref="C74 C69" name="Range2_1_1_2_1_1"/>
    <protectedRange sqref="C73" name="Range2_1_2_2_1_1"/>
    <protectedRange sqref="C72" name="Range2_3_2_1_1"/>
    <protectedRange sqref="F68:F69 E68 G70:H70" name="Range2_2_12_1_1_1_1_1"/>
    <protectedRange sqref="C68" name="Range2_1_4_2_1_1_1"/>
    <protectedRange sqref="C70:C71" name="Range2_5_1_1_1"/>
    <protectedRange sqref="E73:E74 F74:F75 G75:H76 I71:I72" name="Range2_2_1_1_1_1"/>
    <protectedRange sqref="D71:D72" name="Range2_1_1_1_1_1_1_1_1"/>
    <protectedRange sqref="AS11:AS15" name="Range1_4_1_1_1_1"/>
    <protectedRange sqref="J11:J15 J26:J34" name="Range1_1_2_1_10_1_1_1_1"/>
    <protectedRange sqref="R86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9:T60" name="Range2_12_5_1_1_3"/>
    <protectedRange sqref="T57:T58" name="Range2_12_5_1_1_2_2"/>
    <protectedRange sqref="T56" name="Range2_12_5_1_1_2_1_1"/>
    <protectedRange sqref="S56" name="Range2_12_4_1_1_1_4_2_2_1_1"/>
    <protectedRange sqref="B73:B75" name="Range2_12_5_1_1_2"/>
    <protectedRange sqref="B72" name="Range2_12_5_1_1_2_1_4_1_1_1_2_1_1_1_1_1_1_1"/>
    <protectedRange sqref="F67 G69:H69" name="Range2_2_12_1_1_1_1_1_1"/>
    <protectedRange sqref="D67:E67" name="Range2_2_12_1_7_1_1_2_1"/>
    <protectedRange sqref="C67" name="Range2_1_1_2_1_1_1"/>
    <protectedRange sqref="B70:B71" name="Range2_12_5_1_1_2_1"/>
    <protectedRange sqref="B69" name="Range2_12_5_1_1_2_1_2_1"/>
    <protectedRange sqref="B68" name="Range2_12_5_1_1_2_1_2_2"/>
    <protectedRange sqref="S65:S68" name="Range2_12_5_1_1_5"/>
    <protectedRange sqref="N65:R68" name="Range2_12_1_6_1_1_1"/>
    <protectedRange sqref="J65:M68" name="Range2_2_12_1_7_1_1_2"/>
    <protectedRange sqref="S62:S64" name="Range2_12_2_1_1_1_2_1_1_1"/>
    <protectedRange sqref="Q63:R64" name="Range2_12_1_4_1_1_1_1_1_1_1_1_1_1_1_1_1_1_1"/>
    <protectedRange sqref="N63:P64" name="Range2_12_1_2_1_1_1_1_1_1_1_1_1_1_1_1_1_1_1_1"/>
    <protectedRange sqref="J63:M64" name="Range2_2_12_1_4_1_1_1_1_1_1_1_1_1_1_1_1_1_1_1_1"/>
    <protectedRange sqref="Q62:R62" name="Range2_12_1_6_1_1_1_2_3_1_1_3_1_1_1_1_1_1_1"/>
    <protectedRange sqref="N62:P62" name="Range2_12_1_2_3_1_1_1_2_3_1_1_3_1_1_1_1_1_1_1"/>
    <protectedRange sqref="J62:M62" name="Range2_2_12_1_4_3_1_1_1_3_3_1_1_3_1_1_1_1_1_1_1"/>
    <protectedRange sqref="S60:S61" name="Range2_12_4_1_1_1_4_2_2_2_1"/>
    <protectedRange sqref="Q60:R61" name="Range2_12_1_6_1_1_1_2_3_2_1_1_3_2"/>
    <protectedRange sqref="N60:P61" name="Range2_12_1_2_3_1_1_1_2_3_2_1_1_3_2"/>
    <protectedRange sqref="L60:M61" name="Range2_2_12_1_4_3_1_1_1_3_3_2_1_1_3_2"/>
    <protectedRange sqref="I62:I68" name="Range2_2_12_1_7_1_1_2_2_1_1"/>
    <protectedRange sqref="G68:H68" name="Range2_2_12_1_3_1_2_1_1_1_2_1_1_1_1_1_1_2_1_1_1_1_1_1_1_1_1"/>
    <protectedRange sqref="F66 G65:H67" name="Range2_2_12_1_3_3_1_1_1_2_1_1_1_1_1_1_1_1_1_1_1_1_1_1_1_1"/>
    <protectedRange sqref="G62:H62" name="Range2_2_12_1_3_1_2_1_1_1_2_1_1_1_1_1_1_2_1_1_1_1_1_2_1"/>
    <protectedRange sqref="F62:F65" name="Range2_2_12_1_3_1_2_1_1_1_3_1_1_1_1_1_3_1_1_1_1_1_1_1_1_1"/>
    <protectedRange sqref="G63:H64" name="Range2_2_12_1_3_1_2_1_1_1_1_2_1_1_1_1_1_1_1_1_1_1_1"/>
    <protectedRange sqref="D62:E63" name="Range2_2_12_1_3_1_2_1_1_1_3_1_1_1_1_1_1_1_2_1_1_1_1_1_1_1"/>
    <protectedRange sqref="B66" name="Range2_12_5_1_1_2_1_4_1_1_1_2_1_1_1_1_1_1_1_1_1_2_1_1_1_1_1"/>
    <protectedRange sqref="B67" name="Range2_12_5_1_1_2_1_2_2_1_1_1_1_1"/>
    <protectedRange sqref="D66:E66" name="Range2_2_12_1_7_1_1_2_1_1"/>
    <protectedRange sqref="C66" name="Range2_1_1_2_1_1_1_1"/>
    <protectedRange sqref="D65" name="Range2_2_12_1_7_1_1_2_1_1_1_1_1_1"/>
    <protectedRange sqref="E65" name="Range2_2_12_1_1_1_1_1_1_1_1_1_1_1_1"/>
    <protectedRange sqref="C65" name="Range2_1_4_2_1_1_1_1_1_1_1_1_1"/>
    <protectedRange sqref="D64:E64" name="Range2_2_12_1_3_1_2_1_1_1_3_1_1_1_1_1_1_1_2_1_1_1_1_1_1_1_1"/>
    <protectedRange sqref="B65" name="Range2_12_5_1_1_2_1_2_2_1_1_1_1"/>
    <protectedRange sqref="S57:S59" name="Range2_12_5_1_1_5_1"/>
    <protectedRange sqref="P59:R59" name="Range2_12_1_6_1_1_1_1"/>
    <protectedRange sqref="B64" name="Range2_12_5_1_1_2_1_2_2_1_1_1_1_2_1_1_1"/>
    <protectedRange sqref="B63" name="Range2_12_5_1_1_2_1_2_2_1_1_1_1_2_1_1_1_2"/>
    <protectedRange sqref="B62" name="Range2_12_5_1_1_2_1_2_2_1_1_1_1_2_1_1_1_2_1_1"/>
    <protectedRange sqref="B41" name="Range2_12_5_1_1_1_1_1_2"/>
    <protectedRange sqref="S51:S55" name="Range2_12_5_1_1_2_3_1_1"/>
    <protectedRange sqref="N51:R54 P55:R58" name="Range2_12_1_6_1_1_1_1_1"/>
    <protectedRange sqref="J53:M54 L51:M52" name="Range2_2_12_1_7_1_1_2_2_1"/>
    <protectedRange sqref="G53:H54" name="Range2_2_12_1_3_1_2_1_1_1_2_1_1_1_1_1_1_2_1_1_1_1"/>
    <protectedRange sqref="I53:I54" name="Range2_2_12_1_4_3_1_1_1_2_1_2_1_1_3_1_1_1_1_1_1_1_1"/>
    <protectedRange sqref="D53:E54" name="Range2_2_12_1_3_1_2_1_1_1_2_1_1_1_1_3_1_1_1_1_1_1_1"/>
    <protectedRange sqref="F53:F54" name="Range2_2_12_1_3_1_2_1_1_1_3_1_1_1_1_1_3_1_1_1_1_1_1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2:F34" name="Range1_16_3_1_1_2"/>
    <protectedRange sqref="X34:AB34 X33:AA33 X17:Y32 AA17:AA32" name="Range1_16_3_1_1_6"/>
    <protectedRange sqref="B42" name="Range2_12_5_1_1_1_1_1_2_1"/>
    <protectedRange sqref="B43" name="Range2_12_5_1_1_1_2_1_1_1"/>
    <protectedRange sqref="B44" name="Range2_12_5_1_1_1_2_2_1_1"/>
    <protectedRange sqref="B45:B47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1:H51" name="Range2_2_12_1_3_1_1_1_1_1_4_1_1_1_1_2"/>
    <protectedRange sqref="E51:F51" name="Range2_2_12_1_7_1_1_3_1_1_1_1_2"/>
    <protectedRange sqref="I51:K51" name="Range2_2_12_1_4_3_1_1_1_1_2_1_1_1_2"/>
    <protectedRange sqref="D51" name="Range2_2_12_1_3_1_2_1_1_1_2_1_2_1_1_1_2"/>
    <protectedRange sqref="J52:K52" name="Range2_2_12_1_7_1_1_2_2_1_2"/>
    <protectedRange sqref="I52" name="Range2_2_12_1_7_1_1_2_2_1_1_1_1_1"/>
    <protectedRange sqref="G52:H52" name="Range2_2_12_1_3_3_1_1_1_2_1_1_1_1_1_1_1_1_1_1_1_1_1_1_1_1_1_1_1"/>
    <protectedRange sqref="F52" name="Range2_2_12_1_3_1_2_1_1_1_3_1_1_1_1_1_3_1_1_1_1_1_1_1_1_1_1_1"/>
    <protectedRange sqref="D52" name="Range2_2_12_1_7_1_1_2_1_1_1_1_1_1_1_1"/>
    <protectedRange sqref="E52" name="Range2_2_12_1_1_1_1_1_1_1_1_1_1_1_1_1_1"/>
    <protectedRange sqref="C52" name="Range2_1_4_2_1_1_1_1_1_1_1_1_1_1_1"/>
    <protectedRange sqref="K60:K61" name="Range2_2_12_1_4_3_1_1_1_3_3_2_1_1_3_2_1_1"/>
    <protectedRange sqref="G61:H61" name="Range2_2_12_1_3_1_1_1_1_1_4_1_1_1_1_2_1"/>
    <protectedRange sqref="E61:F61" name="Range2_2_12_1_7_1_1_3_1_1_1_1_2_1"/>
    <protectedRange sqref="I61:J61" name="Range2_2_12_1_4_3_1_1_1_1_2_1_1_1_2_1"/>
    <protectedRange sqref="G60:H60" name="Range2_2_12_1_3_1_1_1_1_1_4_1_1_1_1_2_1_1"/>
    <protectedRange sqref="E60:F60" name="Range2_2_12_1_7_1_1_3_1_1_1_1_2_1_1"/>
    <protectedRange sqref="I60:J60" name="Range2_2_12_1_4_3_1_1_1_1_2_1_1_1_2_1_1"/>
    <protectedRange sqref="D60" name="Range2_2_12_1_3_1_2_1_1_1_2_1_2_1_1_1_2_1"/>
    <protectedRange sqref="B60" name="Range2_12_5_1_1_2_1_4_1_1_1_2_1_1_1_1_1_1_1_1_1_2_1_1_1_1_2_1_1_1_2_1_1_1_2_2_2_1_1_1_1_1_1_1"/>
    <protectedRange sqref="D61" name="Range2_2_12_1_3_1_2_1_1_1_2_1_2_1_1_1_2_1_1"/>
    <protectedRange sqref="B61" name="Range2_12_5_1_1_2_1_2_2_1_1_1_1_2_1_1_1_2_1_1_1_2_2_2_1_1_1_1_1_1_1"/>
    <protectedRange sqref="W11:W29 W33:W34" name="Range1_16_3_1_1_4_3_3_1"/>
    <protectedRange sqref="W30:W32" name="Range1_16_3_1_1_4_3_3_1_1"/>
    <protectedRange sqref="B50" name="Range2_12_5_1_1_1_2_2_1_1_1_1_1_1_1_1_1_1_1_2_1_1_1_4"/>
    <protectedRange sqref="B51" name="Range2_12_5_1_1_1_2_1_1_1_1_1_2"/>
    <protectedRange sqref="N59:O59" name="Range2_12_1_6_1_1_1_1_2"/>
    <protectedRange sqref="L59:M59" name="Range2_2_12_1_7_1_1_2_2_3"/>
    <protectedRange sqref="N55:O58" name="Range2_12_1_6_1_1_1_1_1_1"/>
    <protectedRange sqref="J55:M55 L56:M58" name="Range2_2_12_1_7_1_1_2_2_1_4"/>
    <protectedRange sqref="J56:K56" name="Range2_2_12_1_7_1_1_2_2_2_2"/>
    <protectedRange sqref="K57" name="Range2_2_12_1_7_1_1_2_2_1_3_1"/>
    <protectedRange sqref="K58:K59" name="Range2_2_12_1_7_1_1_2_2_2_1_1"/>
    <protectedRange sqref="J57:J58" name="Range2_2_12_1_7_1_1_2_2_3_1_1"/>
    <protectedRange sqref="J59" name="Range2_2_12_1_4_3_1_1_1_1_2_1_1_1_2_1_1_1"/>
    <protectedRange sqref="G59:H59" name="Range2_2_12_1_3_1_1_1_1_1_4_1_1_1_1_2_1_2"/>
    <protectedRange sqref="E59:F59" name="Range2_2_12_1_7_1_1_3_1_1_1_1_2_1_2"/>
    <protectedRange sqref="I59" name="Range2_2_12_1_4_3_1_1_1_1_2_1_1_1_2_1_2"/>
    <protectedRange sqref="G55:H56" name="Range2_2_12_1_3_1_2_1_1_1_2_1_1_1_1_1_1_2_1_1_1_2_1_1"/>
    <protectedRange sqref="I55:I56" name="Range2_2_12_1_4_3_1_1_1_2_1_2_1_1_3_1_1_1_1_1_1_1_2_1_1"/>
    <protectedRange sqref="D55:E56" name="Range2_2_12_1_3_1_2_1_1_1_2_1_1_1_1_3_1_1_1_1_1_1_2_1_1"/>
    <protectedRange sqref="F55:F56" name="Range2_2_12_1_3_1_2_1_1_1_3_1_1_1_1_1_3_1_1_1_1_1_1_2_1_1"/>
    <protectedRange sqref="G57:H58" name="Range2_2_12_1_3_1_1_1_1_1_4_1_1_1_1_2_1_1_1"/>
    <protectedRange sqref="E57:F58" name="Range2_2_12_1_7_1_1_3_1_1_1_1_2_1_1_1"/>
    <protectedRange sqref="I57:I58" name="Range2_2_12_1_4_3_1_1_1_1_2_1_1_1_2_1_1_1_1"/>
    <protectedRange sqref="D57:D58" name="Range2_2_12_1_3_1_2_1_1_1_2_1_2_1_1_1_2_1_2"/>
    <protectedRange sqref="D59" name="Range2_2_12_1_3_1_2_1_1_1_2_1_2_1_1_1_2_1_1_1"/>
    <protectedRange sqref="B58" name="Range2_12_5_1_1_2_1_4_1_1_1_2_1_1_1_1_1_1_1_1_1_2_1_1_1_1_2_1_1_1_2_1_1_1_2_2_2_1_1_1_1_1_1_1_1_1"/>
    <protectedRange sqref="B59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244" priority="17" operator="containsText" text="N/A">
      <formula>NOT(ISERROR(SEARCH("N/A",X11)))</formula>
    </cfRule>
    <cfRule type="cellIs" dxfId="243" priority="35" operator="equal">
      <formula>0</formula>
    </cfRule>
  </conditionalFormatting>
  <conditionalFormatting sqref="X11:AA11 X12:Y16 AA12:AA16 AC11:AE34 Z12:Z32 AB11:AB33">
    <cfRule type="cellIs" dxfId="242" priority="34" operator="greaterThanOrEqual">
      <formula>1185</formula>
    </cfRule>
  </conditionalFormatting>
  <conditionalFormatting sqref="X11:AA11 X12:Y16 AA12:AA16 AC11:AE34 Z12:Z32 AB11:AB33">
    <cfRule type="cellIs" dxfId="241" priority="33" operator="between">
      <formula>0.1</formula>
      <formula>1184</formula>
    </cfRule>
  </conditionalFormatting>
  <conditionalFormatting sqref="X8 AJ16:AJ34 AJ11:AN11 AJ12:AK15 AM12:AM15 AL12:AL34 AN12:AN14 AO11:AO14 AN15:AO34">
    <cfRule type="cellIs" dxfId="240" priority="32" operator="equal">
      <formula>0</formula>
    </cfRule>
  </conditionalFormatting>
  <conditionalFormatting sqref="X8 AJ16:AJ34 AJ11:AN11 AJ12:AK15 AM12:AM15 AL12:AL34 AN12:AN14 AO11:AO14 AN15:AO34">
    <cfRule type="cellIs" dxfId="239" priority="31" operator="greaterThan">
      <formula>1179</formula>
    </cfRule>
  </conditionalFormatting>
  <conditionalFormatting sqref="X8 AJ16:AJ34 AJ11:AN11 AJ12:AK15 AM12:AM15 AL12:AL34 AN12:AN14 AO11:AO14 AN15:AO34">
    <cfRule type="cellIs" dxfId="238" priority="30" operator="greaterThan">
      <formula>99</formula>
    </cfRule>
  </conditionalFormatting>
  <conditionalFormatting sqref="X8 AJ16:AJ34 AJ11:AN11 AJ12:AK15 AM12:AM15 AL12:AL34 AN12:AN14 AO11:AO14 AN15:AO34">
    <cfRule type="cellIs" dxfId="237" priority="29" operator="greaterThan">
      <formula>0.99</formula>
    </cfRule>
  </conditionalFormatting>
  <conditionalFormatting sqref="AB8">
    <cfRule type="cellIs" dxfId="236" priority="28" operator="equal">
      <formula>0</formula>
    </cfRule>
  </conditionalFormatting>
  <conditionalFormatting sqref="AB8">
    <cfRule type="cellIs" dxfId="235" priority="27" operator="greaterThan">
      <formula>1179</formula>
    </cfRule>
  </conditionalFormatting>
  <conditionalFormatting sqref="AB8">
    <cfRule type="cellIs" dxfId="234" priority="26" operator="greaterThan">
      <formula>99</formula>
    </cfRule>
  </conditionalFormatting>
  <conditionalFormatting sqref="AB8">
    <cfRule type="cellIs" dxfId="233" priority="25" operator="greaterThan">
      <formula>0.99</formula>
    </cfRule>
  </conditionalFormatting>
  <conditionalFormatting sqref="AQ11:AQ34">
    <cfRule type="cellIs" dxfId="232" priority="24" operator="equal">
      <formula>0</formula>
    </cfRule>
  </conditionalFormatting>
  <conditionalFormatting sqref="AQ11:AQ34">
    <cfRule type="cellIs" dxfId="231" priority="23" operator="greaterThan">
      <formula>1179</formula>
    </cfRule>
  </conditionalFormatting>
  <conditionalFormatting sqref="AQ11:AQ34">
    <cfRule type="cellIs" dxfId="230" priority="22" operator="greaterThan">
      <formula>99</formula>
    </cfRule>
  </conditionalFormatting>
  <conditionalFormatting sqref="AQ11:AQ34">
    <cfRule type="cellIs" dxfId="229" priority="21" operator="greaterThan">
      <formula>0.99</formula>
    </cfRule>
  </conditionalFormatting>
  <conditionalFormatting sqref="AI11:AI34">
    <cfRule type="cellIs" dxfId="228" priority="20" operator="greaterThan">
      <formula>$AI$8</formula>
    </cfRule>
  </conditionalFormatting>
  <conditionalFormatting sqref="AH11:AH34">
    <cfRule type="cellIs" dxfId="227" priority="18" operator="greaterThan">
      <formula>$AH$8</formula>
    </cfRule>
    <cfRule type="cellIs" dxfId="226" priority="19" operator="greaterThan">
      <formula>$AH$8</formula>
    </cfRule>
  </conditionalFormatting>
  <conditionalFormatting sqref="AP11:AP34">
    <cfRule type="cellIs" dxfId="225" priority="16" operator="equal">
      <formula>0</formula>
    </cfRule>
  </conditionalFormatting>
  <conditionalFormatting sqref="AP11:AP34">
    <cfRule type="cellIs" dxfId="224" priority="15" operator="greaterThan">
      <formula>1179</formula>
    </cfRule>
  </conditionalFormatting>
  <conditionalFormatting sqref="AP11:AP34">
    <cfRule type="cellIs" dxfId="223" priority="14" operator="greaterThan">
      <formula>99</formula>
    </cfRule>
  </conditionalFormatting>
  <conditionalFormatting sqref="AP11:AP34">
    <cfRule type="cellIs" dxfId="222" priority="13" operator="greaterThan">
      <formula>0.99</formula>
    </cfRule>
  </conditionalFormatting>
  <conditionalFormatting sqref="X34:AB34 X33:AA33 X17:Y32 AA17:AA32">
    <cfRule type="containsText" dxfId="221" priority="9" operator="containsText" text="N/A">
      <formula>NOT(ISERROR(SEARCH("N/A",X17)))</formula>
    </cfRule>
    <cfRule type="cellIs" dxfId="220" priority="12" operator="equal">
      <formula>0</formula>
    </cfRule>
  </conditionalFormatting>
  <conditionalFormatting sqref="X34:AB34 X33:AA33 X17:Y32 AA17:AA32">
    <cfRule type="cellIs" dxfId="219" priority="11" operator="greaterThanOrEqual">
      <formula>1185</formula>
    </cfRule>
  </conditionalFormatting>
  <conditionalFormatting sqref="X34:AB34 X33:AA33 X17:Y32 AA17:AA32">
    <cfRule type="cellIs" dxfId="218" priority="10" operator="between">
      <formula>0.1</formula>
      <formula>1184</formula>
    </cfRule>
  </conditionalFormatting>
  <conditionalFormatting sqref="AK33:AK34 AM16:AM34">
    <cfRule type="cellIs" dxfId="217" priority="8" operator="equal">
      <formula>0</formula>
    </cfRule>
  </conditionalFormatting>
  <conditionalFormatting sqref="AK33:AK34 AM16:AM34">
    <cfRule type="cellIs" dxfId="216" priority="7" operator="greaterThan">
      <formula>1179</formula>
    </cfRule>
  </conditionalFormatting>
  <conditionalFormatting sqref="AK33:AK34 AM16:AM34">
    <cfRule type="cellIs" dxfId="215" priority="6" operator="greaterThan">
      <formula>99</formula>
    </cfRule>
  </conditionalFormatting>
  <conditionalFormatting sqref="AK33:AK34 AM16:AM34">
    <cfRule type="cellIs" dxfId="214" priority="5" operator="greaterThan">
      <formula>0.99</formula>
    </cfRule>
  </conditionalFormatting>
  <conditionalFormatting sqref="AK16:AK32">
    <cfRule type="cellIs" dxfId="213" priority="4" operator="equal">
      <formula>0</formula>
    </cfRule>
  </conditionalFormatting>
  <conditionalFormatting sqref="AK16:AK32">
    <cfRule type="cellIs" dxfId="212" priority="3" operator="greaterThan">
      <formula>1179</formula>
    </cfRule>
  </conditionalFormatting>
  <conditionalFormatting sqref="AK16:AK32">
    <cfRule type="cellIs" dxfId="211" priority="2" operator="greaterThan">
      <formula>99</formula>
    </cfRule>
  </conditionalFormatting>
  <conditionalFormatting sqref="AK16:AK32">
    <cfRule type="cellIs" dxfId="210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6"/>
  <sheetViews>
    <sheetView showGridLines="0" topLeftCell="A36" zoomScaleNormal="100" workbookViewId="0">
      <selection activeCell="B50" sqref="B50:B53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326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25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29" t="s">
        <v>10</v>
      </c>
      <c r="I7" s="228" t="s">
        <v>11</v>
      </c>
      <c r="J7" s="228" t="s">
        <v>12</v>
      </c>
      <c r="K7" s="228" t="s">
        <v>13</v>
      </c>
      <c r="L7" s="11"/>
      <c r="M7" s="11"/>
      <c r="N7" s="11"/>
      <c r="O7" s="229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28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28" t="s">
        <v>22</v>
      </c>
      <c r="AG7" s="228" t="s">
        <v>23</v>
      </c>
      <c r="AH7" s="228" t="s">
        <v>24</v>
      </c>
      <c r="AI7" s="228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28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42089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25356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28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26" t="s">
        <v>51</v>
      </c>
      <c r="V9" s="226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24" t="s">
        <v>55</v>
      </c>
      <c r="AG9" s="224" t="s">
        <v>56</v>
      </c>
      <c r="AH9" s="251" t="s">
        <v>57</v>
      </c>
      <c r="AI9" s="266" t="s">
        <v>58</v>
      </c>
      <c r="AJ9" s="226" t="s">
        <v>59</v>
      </c>
      <c r="AK9" s="226" t="s">
        <v>60</v>
      </c>
      <c r="AL9" s="226" t="s">
        <v>61</v>
      </c>
      <c r="AM9" s="226" t="s">
        <v>62</v>
      </c>
      <c r="AN9" s="226" t="s">
        <v>63</v>
      </c>
      <c r="AO9" s="226" t="s">
        <v>64</v>
      </c>
      <c r="AP9" s="226" t="s">
        <v>65</v>
      </c>
      <c r="AQ9" s="268" t="s">
        <v>66</v>
      </c>
      <c r="AR9" s="226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26" t="s">
        <v>72</v>
      </c>
      <c r="C10" s="226" t="s">
        <v>73</v>
      </c>
      <c r="D10" s="226" t="s">
        <v>74</v>
      </c>
      <c r="E10" s="226" t="s">
        <v>75</v>
      </c>
      <c r="F10" s="226" t="s">
        <v>74</v>
      </c>
      <c r="G10" s="226" t="s">
        <v>75</v>
      </c>
      <c r="H10" s="277"/>
      <c r="I10" s="226" t="s">
        <v>75</v>
      </c>
      <c r="J10" s="226" t="s">
        <v>75</v>
      </c>
      <c r="K10" s="226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25'!Q34</f>
        <v>30339040</v>
      </c>
      <c r="R10" s="259"/>
      <c r="S10" s="260"/>
      <c r="T10" s="261"/>
      <c r="U10" s="226" t="s">
        <v>75</v>
      </c>
      <c r="V10" s="226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25'!AG34</f>
        <v>35733788</v>
      </c>
      <c r="AH10" s="251"/>
      <c r="AI10" s="267"/>
      <c r="AJ10" s="226" t="s">
        <v>84</v>
      </c>
      <c r="AK10" s="226" t="s">
        <v>84</v>
      </c>
      <c r="AL10" s="226" t="s">
        <v>84</v>
      </c>
      <c r="AM10" s="226" t="s">
        <v>84</v>
      </c>
      <c r="AN10" s="226" t="s">
        <v>84</v>
      </c>
      <c r="AO10" s="226" t="s">
        <v>84</v>
      </c>
      <c r="AP10" s="145">
        <f>'MAR 25'!AP34</f>
        <v>7978768</v>
      </c>
      <c r="AQ10" s="269"/>
      <c r="AR10" s="227" t="s">
        <v>85</v>
      </c>
      <c r="AS10" s="251"/>
      <c r="AV10" s="38" t="s">
        <v>86</v>
      </c>
      <c r="AW10" s="38" t="s">
        <v>87</v>
      </c>
      <c r="AY10" s="80" t="s">
        <v>326</v>
      </c>
    </row>
    <row r="11" spans="2:51" x14ac:dyDescent="0.25">
      <c r="B11" s="39">
        <v>2</v>
      </c>
      <c r="C11" s="39">
        <v>4.1666666666666664E-2</v>
      </c>
      <c r="D11" s="118">
        <v>15</v>
      </c>
      <c r="E11" s="40">
        <f>D11/1.42</f>
        <v>10.563380281690142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109</v>
      </c>
      <c r="P11" s="119">
        <v>84</v>
      </c>
      <c r="Q11" s="119">
        <v>30342725</v>
      </c>
      <c r="R11" s="45">
        <f>Q11-Q10</f>
        <v>3685</v>
      </c>
      <c r="S11" s="46">
        <f>R11*24/1000</f>
        <v>88.44</v>
      </c>
      <c r="T11" s="46">
        <f>R11/1000</f>
        <v>3.6850000000000001</v>
      </c>
      <c r="U11" s="120">
        <v>6.2</v>
      </c>
      <c r="V11" s="120">
        <f>U11</f>
        <v>6.2</v>
      </c>
      <c r="W11" s="121" t="s">
        <v>127</v>
      </c>
      <c r="X11" s="123">
        <v>0</v>
      </c>
      <c r="Y11" s="123">
        <v>0</v>
      </c>
      <c r="Z11" s="123">
        <v>1004</v>
      </c>
      <c r="AA11" s="123">
        <v>0</v>
      </c>
      <c r="AB11" s="123">
        <v>1028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35734388</v>
      </c>
      <c r="AH11" s="48">
        <f>IF(ISBLANK(AG11),"-",AG11-AG10)</f>
        <v>600</v>
      </c>
      <c r="AI11" s="49">
        <f>AH11/T11</f>
        <v>162.82225237449117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0.3</v>
      </c>
      <c r="AP11" s="123">
        <v>7979560</v>
      </c>
      <c r="AQ11" s="123">
        <f>AP11-AP10</f>
        <v>792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17</v>
      </c>
      <c r="E12" s="40">
        <f t="shared" ref="E12:E34" si="0">D12/1.42</f>
        <v>11.971830985915494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110</v>
      </c>
      <c r="P12" s="119">
        <v>84</v>
      </c>
      <c r="Q12" s="119">
        <v>30346270</v>
      </c>
      <c r="R12" s="45">
        <f t="shared" ref="R12:R34" si="3">Q12-Q11</f>
        <v>3545</v>
      </c>
      <c r="S12" s="46">
        <f t="shared" ref="S12:S34" si="4">R12*24/1000</f>
        <v>85.08</v>
      </c>
      <c r="T12" s="46">
        <f t="shared" ref="T12:T34" si="5">R12/1000</f>
        <v>3.5449999999999999</v>
      </c>
      <c r="U12" s="120">
        <v>7.1</v>
      </c>
      <c r="V12" s="120">
        <f t="shared" ref="V12:V34" si="6">U12</f>
        <v>7.1</v>
      </c>
      <c r="W12" s="121" t="s">
        <v>127</v>
      </c>
      <c r="X12" s="123">
        <v>0</v>
      </c>
      <c r="Y12" s="123">
        <v>0</v>
      </c>
      <c r="Z12" s="123">
        <v>988</v>
      </c>
      <c r="AA12" s="123">
        <v>0</v>
      </c>
      <c r="AB12" s="123">
        <v>1008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35734932</v>
      </c>
      <c r="AH12" s="48">
        <f>IF(ISBLANK(AG12),"-",AG12-AG11)</f>
        <v>544</v>
      </c>
      <c r="AI12" s="49">
        <f t="shared" ref="AI12:AI34" si="7">AH12/T12</f>
        <v>153.45557122708041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0.3</v>
      </c>
      <c r="AP12" s="123">
        <v>7980468</v>
      </c>
      <c r="AQ12" s="123">
        <f>AP12-AP11</f>
        <v>908</v>
      </c>
      <c r="AR12" s="52">
        <v>0.81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17</v>
      </c>
      <c r="E13" s="40">
        <f t="shared" si="0"/>
        <v>11.971830985915494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109</v>
      </c>
      <c r="P13" s="119">
        <v>88</v>
      </c>
      <c r="Q13" s="119">
        <v>30349886</v>
      </c>
      <c r="R13" s="45">
        <f t="shared" si="3"/>
        <v>3616</v>
      </c>
      <c r="S13" s="46">
        <f t="shared" si="4"/>
        <v>86.784000000000006</v>
      </c>
      <c r="T13" s="46">
        <f t="shared" si="5"/>
        <v>3.6160000000000001</v>
      </c>
      <c r="U13" s="120">
        <v>8</v>
      </c>
      <c r="V13" s="120">
        <f t="shared" si="6"/>
        <v>8</v>
      </c>
      <c r="W13" s="121" t="s">
        <v>127</v>
      </c>
      <c r="X13" s="123">
        <v>0</v>
      </c>
      <c r="Y13" s="123">
        <v>0</v>
      </c>
      <c r="Z13" s="123">
        <v>986</v>
      </c>
      <c r="AA13" s="123">
        <v>0</v>
      </c>
      <c r="AB13" s="123">
        <v>1009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35735476</v>
      </c>
      <c r="AH13" s="48">
        <f>IF(ISBLANK(AG13),"-",AG13-AG12)</f>
        <v>544</v>
      </c>
      <c r="AI13" s="49">
        <f t="shared" si="7"/>
        <v>150.44247787610618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0.3</v>
      </c>
      <c r="AP13" s="123">
        <v>7981346</v>
      </c>
      <c r="AQ13" s="123">
        <f>AP13-AP12</f>
        <v>878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19</v>
      </c>
      <c r="E14" s="40">
        <f t="shared" si="0"/>
        <v>13.380281690140846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114</v>
      </c>
      <c r="P14" s="119">
        <v>88</v>
      </c>
      <c r="Q14" s="119">
        <v>30353540</v>
      </c>
      <c r="R14" s="45">
        <f t="shared" si="3"/>
        <v>3654</v>
      </c>
      <c r="S14" s="46">
        <f t="shared" si="4"/>
        <v>87.695999999999998</v>
      </c>
      <c r="T14" s="46">
        <f t="shared" si="5"/>
        <v>3.6539999999999999</v>
      </c>
      <c r="U14" s="120">
        <v>8.9</v>
      </c>
      <c r="V14" s="120">
        <f t="shared" si="6"/>
        <v>8.9</v>
      </c>
      <c r="W14" s="121" t="s">
        <v>127</v>
      </c>
      <c r="X14" s="123">
        <v>0</v>
      </c>
      <c r="Y14" s="123">
        <v>0</v>
      </c>
      <c r="Z14" s="123">
        <v>1005</v>
      </c>
      <c r="AA14" s="123">
        <v>0</v>
      </c>
      <c r="AB14" s="123">
        <v>990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35736020</v>
      </c>
      <c r="AH14" s="48">
        <f t="shared" ref="AH14:AH34" si="8">IF(ISBLANK(AG14),"-",AG14-AG13)</f>
        <v>544</v>
      </c>
      <c r="AI14" s="49">
        <f t="shared" si="7"/>
        <v>148.87794198139025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0.3</v>
      </c>
      <c r="AP14" s="123">
        <v>7982185</v>
      </c>
      <c r="AQ14" s="123">
        <f>AP14-AP13</f>
        <v>839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27</v>
      </c>
      <c r="E15" s="40">
        <f t="shared" si="0"/>
        <v>19.014084507042256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96</v>
      </c>
      <c r="P15" s="119">
        <v>94</v>
      </c>
      <c r="Q15" s="119">
        <v>30357410</v>
      </c>
      <c r="R15" s="45">
        <f t="shared" si="3"/>
        <v>3870</v>
      </c>
      <c r="S15" s="46">
        <f t="shared" si="4"/>
        <v>92.88</v>
      </c>
      <c r="T15" s="46">
        <f t="shared" si="5"/>
        <v>3.87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930</v>
      </c>
      <c r="AA15" s="123">
        <v>0</v>
      </c>
      <c r="AB15" s="123">
        <v>927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35736564</v>
      </c>
      <c r="AH15" s="48">
        <f t="shared" si="8"/>
        <v>544</v>
      </c>
      <c r="AI15" s="49">
        <f t="shared" si="7"/>
        <v>140.56847545219637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0.3</v>
      </c>
      <c r="AP15" s="123">
        <v>7982707</v>
      </c>
      <c r="AQ15" s="123">
        <f>AP15-AP14</f>
        <v>522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20</v>
      </c>
      <c r="E16" s="40">
        <f t="shared" si="0"/>
        <v>14.084507042253522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110</v>
      </c>
      <c r="P16" s="119">
        <v>111</v>
      </c>
      <c r="Q16" s="119">
        <v>30361757</v>
      </c>
      <c r="R16" s="45">
        <f t="shared" si="3"/>
        <v>4347</v>
      </c>
      <c r="S16" s="46">
        <f t="shared" si="4"/>
        <v>104.328</v>
      </c>
      <c r="T16" s="46">
        <f t="shared" si="5"/>
        <v>4.3470000000000004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107</v>
      </c>
      <c r="AA16" s="123">
        <v>0</v>
      </c>
      <c r="AB16" s="123">
        <v>110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35737140</v>
      </c>
      <c r="AH16" s="48">
        <f t="shared" si="8"/>
        <v>576</v>
      </c>
      <c r="AI16" s="49">
        <f t="shared" si="7"/>
        <v>132.50517598343683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7982707</v>
      </c>
      <c r="AQ16" s="123">
        <f t="shared" ref="AQ16:AQ34" si="10">AP16-AP15</f>
        <v>0</v>
      </c>
      <c r="AR16" s="52">
        <v>0.94</v>
      </c>
      <c r="AS16" s="51" t="s">
        <v>101</v>
      </c>
      <c r="AV16" s="38" t="s">
        <v>102</v>
      </c>
      <c r="AW16" s="38" t="s">
        <v>103</v>
      </c>
      <c r="AY16" s="80" t="s">
        <v>325</v>
      </c>
    </row>
    <row r="17" spans="1:51" x14ac:dyDescent="0.25">
      <c r="B17" s="39">
        <v>2.25</v>
      </c>
      <c r="C17" s="39">
        <v>0.29166666666666702</v>
      </c>
      <c r="D17" s="118">
        <v>9</v>
      </c>
      <c r="E17" s="40">
        <f t="shared" si="0"/>
        <v>6.3380281690140849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139</v>
      </c>
      <c r="P17" s="119">
        <v>146</v>
      </c>
      <c r="Q17" s="119">
        <v>30368169</v>
      </c>
      <c r="R17" s="45">
        <f t="shared" si="3"/>
        <v>6412</v>
      </c>
      <c r="S17" s="46">
        <f t="shared" si="4"/>
        <v>153.88800000000001</v>
      </c>
      <c r="T17" s="46">
        <f t="shared" si="5"/>
        <v>6.4119999999999999</v>
      </c>
      <c r="U17" s="120">
        <v>9.3000000000000007</v>
      </c>
      <c r="V17" s="120">
        <f t="shared" si="6"/>
        <v>9.3000000000000007</v>
      </c>
      <c r="W17" s="121" t="s">
        <v>135</v>
      </c>
      <c r="X17" s="123">
        <v>0</v>
      </c>
      <c r="Y17" s="123">
        <v>1009</v>
      </c>
      <c r="Z17" s="123">
        <v>1195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35738516</v>
      </c>
      <c r="AH17" s="48">
        <f t="shared" si="8"/>
        <v>1376</v>
      </c>
      <c r="AI17" s="49">
        <f t="shared" si="7"/>
        <v>214.59762944479101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7982707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138</v>
      </c>
      <c r="P18" s="119">
        <v>151</v>
      </c>
      <c r="Q18" s="119">
        <v>30373950</v>
      </c>
      <c r="R18" s="45">
        <f t="shared" si="3"/>
        <v>5781</v>
      </c>
      <c r="S18" s="46">
        <f t="shared" si="4"/>
        <v>138.744</v>
      </c>
      <c r="T18" s="46">
        <f t="shared" si="5"/>
        <v>5.7809999999999997</v>
      </c>
      <c r="U18" s="120">
        <v>8.9</v>
      </c>
      <c r="V18" s="120">
        <f t="shared" si="6"/>
        <v>8.9</v>
      </c>
      <c r="W18" s="121" t="s">
        <v>135</v>
      </c>
      <c r="X18" s="123">
        <v>0</v>
      </c>
      <c r="Y18" s="123">
        <v>1040</v>
      </c>
      <c r="Z18" s="123">
        <v>1195</v>
      </c>
      <c r="AA18" s="123">
        <v>1185</v>
      </c>
      <c r="AB18" s="123">
        <v>1199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35739812</v>
      </c>
      <c r="AH18" s="48">
        <f t="shared" si="8"/>
        <v>1296</v>
      </c>
      <c r="AI18" s="49">
        <f t="shared" si="7"/>
        <v>224.1826673585885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7982707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138</v>
      </c>
      <c r="P19" s="119">
        <v>144</v>
      </c>
      <c r="Q19" s="119">
        <v>30379974</v>
      </c>
      <c r="R19" s="45">
        <f t="shared" si="3"/>
        <v>6024</v>
      </c>
      <c r="S19" s="46">
        <f t="shared" si="4"/>
        <v>144.57599999999999</v>
      </c>
      <c r="T19" s="46">
        <f t="shared" si="5"/>
        <v>6.024</v>
      </c>
      <c r="U19" s="120">
        <v>8.4</v>
      </c>
      <c r="V19" s="120">
        <f t="shared" si="6"/>
        <v>8.4</v>
      </c>
      <c r="W19" s="121" t="s">
        <v>135</v>
      </c>
      <c r="X19" s="123">
        <v>0</v>
      </c>
      <c r="Y19" s="123">
        <v>1042</v>
      </c>
      <c r="Z19" s="123">
        <v>1195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35741164</v>
      </c>
      <c r="AH19" s="48">
        <f t="shared" si="8"/>
        <v>1352</v>
      </c>
      <c r="AI19" s="49">
        <f t="shared" si="7"/>
        <v>224.43559096945552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7982707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137</v>
      </c>
      <c r="P20" s="119">
        <v>143</v>
      </c>
      <c r="Q20" s="119">
        <v>30386235</v>
      </c>
      <c r="R20" s="45">
        <f t="shared" si="3"/>
        <v>6261</v>
      </c>
      <c r="S20" s="46">
        <f t="shared" si="4"/>
        <v>150.26400000000001</v>
      </c>
      <c r="T20" s="46">
        <f t="shared" si="5"/>
        <v>6.2610000000000001</v>
      </c>
      <c r="U20" s="120">
        <v>7.8</v>
      </c>
      <c r="V20" s="120">
        <f t="shared" si="6"/>
        <v>7.8</v>
      </c>
      <c r="W20" s="121" t="s">
        <v>135</v>
      </c>
      <c r="X20" s="123">
        <v>0</v>
      </c>
      <c r="Y20" s="123">
        <v>1059</v>
      </c>
      <c r="Z20" s="123">
        <v>1195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35742592</v>
      </c>
      <c r="AH20" s="48">
        <f>IF(ISBLANK(AG20),"-",AG20-AG19)</f>
        <v>1428</v>
      </c>
      <c r="AI20" s="49">
        <f t="shared" si="7"/>
        <v>228.07858169621466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7982707</v>
      </c>
      <c r="AQ20" s="123">
        <f t="shared" si="10"/>
        <v>0</v>
      </c>
      <c r="AR20" s="52">
        <v>0.9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139</v>
      </c>
      <c r="P21" s="119">
        <v>149</v>
      </c>
      <c r="Q21" s="119">
        <v>30392223</v>
      </c>
      <c r="R21" s="45">
        <f>Q21-Q20</f>
        <v>5988</v>
      </c>
      <c r="S21" s="46">
        <f t="shared" si="4"/>
        <v>143.71199999999999</v>
      </c>
      <c r="T21" s="46">
        <f t="shared" si="5"/>
        <v>5.9880000000000004</v>
      </c>
      <c r="U21" s="120">
        <v>7.4</v>
      </c>
      <c r="V21" s="120">
        <f t="shared" si="6"/>
        <v>7.4</v>
      </c>
      <c r="W21" s="121" t="s">
        <v>135</v>
      </c>
      <c r="X21" s="123">
        <v>0</v>
      </c>
      <c r="Y21" s="123">
        <v>1050</v>
      </c>
      <c r="Z21" s="123">
        <v>1195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35743900</v>
      </c>
      <c r="AH21" s="48">
        <f t="shared" si="8"/>
        <v>1308</v>
      </c>
      <c r="AI21" s="49">
        <f t="shared" si="7"/>
        <v>218.43687374749499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7982707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6</v>
      </c>
      <c r="E22" s="40">
        <f t="shared" si="0"/>
        <v>4.2253521126760569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130</v>
      </c>
      <c r="P22" s="119">
        <v>147</v>
      </c>
      <c r="Q22" s="119">
        <v>30398389</v>
      </c>
      <c r="R22" s="45">
        <f t="shared" si="3"/>
        <v>6166</v>
      </c>
      <c r="S22" s="46">
        <f t="shared" si="4"/>
        <v>147.98400000000001</v>
      </c>
      <c r="T22" s="46">
        <f t="shared" si="5"/>
        <v>6.1660000000000004</v>
      </c>
      <c r="U22" s="120">
        <v>6.8</v>
      </c>
      <c r="V22" s="120">
        <f t="shared" si="6"/>
        <v>6.8</v>
      </c>
      <c r="W22" s="121" t="s">
        <v>135</v>
      </c>
      <c r="X22" s="123">
        <v>0</v>
      </c>
      <c r="Y22" s="123">
        <v>1122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35745296</v>
      </c>
      <c r="AH22" s="48">
        <f t="shared" si="8"/>
        <v>1396</v>
      </c>
      <c r="AI22" s="49">
        <f t="shared" si="7"/>
        <v>226.40285436263378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7982707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135</v>
      </c>
      <c r="P23" s="119">
        <v>140</v>
      </c>
      <c r="Q23" s="119">
        <v>30404399</v>
      </c>
      <c r="R23" s="45">
        <f t="shared" si="3"/>
        <v>6010</v>
      </c>
      <c r="S23" s="46">
        <f t="shared" si="4"/>
        <v>144.24</v>
      </c>
      <c r="T23" s="46">
        <f t="shared" si="5"/>
        <v>6.01</v>
      </c>
      <c r="U23" s="120">
        <v>6.1</v>
      </c>
      <c r="V23" s="120">
        <f t="shared" si="6"/>
        <v>6.1</v>
      </c>
      <c r="W23" s="121" t="s">
        <v>135</v>
      </c>
      <c r="X23" s="123">
        <v>0</v>
      </c>
      <c r="Y23" s="123">
        <v>1021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35746676</v>
      </c>
      <c r="AH23" s="48">
        <f t="shared" si="8"/>
        <v>1380</v>
      </c>
      <c r="AI23" s="49">
        <f t="shared" si="7"/>
        <v>229.61730449251249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7982707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138</v>
      </c>
      <c r="P24" s="119">
        <v>137</v>
      </c>
      <c r="Q24" s="119">
        <v>30410215</v>
      </c>
      <c r="R24" s="45">
        <f t="shared" si="3"/>
        <v>5816</v>
      </c>
      <c r="S24" s="46">
        <f t="shared" si="4"/>
        <v>139.584</v>
      </c>
      <c r="T24" s="46">
        <f t="shared" si="5"/>
        <v>5.8159999999999998</v>
      </c>
      <c r="U24" s="120">
        <v>5.9</v>
      </c>
      <c r="V24" s="120">
        <f t="shared" si="6"/>
        <v>5.9</v>
      </c>
      <c r="W24" s="121" t="s">
        <v>135</v>
      </c>
      <c r="X24" s="123">
        <v>0</v>
      </c>
      <c r="Y24" s="123">
        <v>999</v>
      </c>
      <c r="Z24" s="123">
        <v>1195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35748018</v>
      </c>
      <c r="AH24" s="48">
        <f t="shared" si="8"/>
        <v>1342</v>
      </c>
      <c r="AI24" s="49">
        <f t="shared" si="7"/>
        <v>230.74277854195324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7982707</v>
      </c>
      <c r="AQ24" s="123">
        <f t="shared" si="10"/>
        <v>0</v>
      </c>
      <c r="AR24" s="52">
        <v>0.99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136</v>
      </c>
      <c r="P25" s="119">
        <v>136</v>
      </c>
      <c r="Q25" s="119">
        <v>30415755</v>
      </c>
      <c r="R25" s="45">
        <f t="shared" si="3"/>
        <v>5540</v>
      </c>
      <c r="S25" s="46">
        <f t="shared" si="4"/>
        <v>132.96</v>
      </c>
      <c r="T25" s="46">
        <f t="shared" si="5"/>
        <v>5.54</v>
      </c>
      <c r="U25" s="120">
        <v>5.8</v>
      </c>
      <c r="V25" s="120">
        <f t="shared" si="6"/>
        <v>5.8</v>
      </c>
      <c r="W25" s="121" t="s">
        <v>135</v>
      </c>
      <c r="X25" s="123">
        <v>0</v>
      </c>
      <c r="Y25" s="123">
        <v>991</v>
      </c>
      <c r="Z25" s="123">
        <v>1195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35749300</v>
      </c>
      <c r="AH25" s="48">
        <f t="shared" si="8"/>
        <v>1282</v>
      </c>
      <c r="AI25" s="49">
        <f t="shared" si="7"/>
        <v>231.40794223826714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7982707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6</v>
      </c>
      <c r="E26" s="40">
        <f t="shared" si="0"/>
        <v>4.2253521126760569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131</v>
      </c>
      <c r="P26" s="119">
        <v>139</v>
      </c>
      <c r="Q26" s="119">
        <v>30421405</v>
      </c>
      <c r="R26" s="45">
        <f t="shared" si="3"/>
        <v>5650</v>
      </c>
      <c r="S26" s="46">
        <f t="shared" si="4"/>
        <v>135.6</v>
      </c>
      <c r="T26" s="46">
        <f t="shared" si="5"/>
        <v>5.65</v>
      </c>
      <c r="U26" s="120">
        <v>5.7</v>
      </c>
      <c r="V26" s="120">
        <f t="shared" si="6"/>
        <v>5.7</v>
      </c>
      <c r="W26" s="121" t="s">
        <v>135</v>
      </c>
      <c r="X26" s="123">
        <v>0</v>
      </c>
      <c r="Y26" s="123">
        <v>993</v>
      </c>
      <c r="Z26" s="123">
        <v>1195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35750628</v>
      </c>
      <c r="AH26" s="48">
        <f t="shared" si="8"/>
        <v>1328</v>
      </c>
      <c r="AI26" s="49">
        <f t="shared" si="7"/>
        <v>235.0442477876106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7982707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132</v>
      </c>
      <c r="P27" s="119">
        <v>142</v>
      </c>
      <c r="Q27" s="119">
        <v>30427174</v>
      </c>
      <c r="R27" s="45">
        <f t="shared" si="3"/>
        <v>5769</v>
      </c>
      <c r="S27" s="46">
        <f t="shared" si="4"/>
        <v>138.45599999999999</v>
      </c>
      <c r="T27" s="46">
        <f t="shared" si="5"/>
        <v>5.7690000000000001</v>
      </c>
      <c r="U27" s="120">
        <v>5.3</v>
      </c>
      <c r="V27" s="120">
        <f t="shared" si="6"/>
        <v>5.3</v>
      </c>
      <c r="W27" s="121" t="s">
        <v>135</v>
      </c>
      <c r="X27" s="123">
        <v>0</v>
      </c>
      <c r="Y27" s="123">
        <v>1048</v>
      </c>
      <c r="Z27" s="123">
        <v>1195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35751964</v>
      </c>
      <c r="AH27" s="48">
        <f t="shared" si="8"/>
        <v>1336</v>
      </c>
      <c r="AI27" s="49">
        <f t="shared" si="7"/>
        <v>231.5825966371988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7982707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137</v>
      </c>
      <c r="P28" s="119">
        <v>134</v>
      </c>
      <c r="Q28" s="119">
        <v>30432779</v>
      </c>
      <c r="R28" s="45">
        <f t="shared" si="3"/>
        <v>5605</v>
      </c>
      <c r="S28" s="46">
        <f t="shared" si="4"/>
        <v>134.52000000000001</v>
      </c>
      <c r="T28" s="46">
        <f t="shared" si="5"/>
        <v>5.6050000000000004</v>
      </c>
      <c r="U28" s="120">
        <v>5.2</v>
      </c>
      <c r="V28" s="120">
        <f t="shared" si="6"/>
        <v>5.2</v>
      </c>
      <c r="W28" s="121" t="s">
        <v>135</v>
      </c>
      <c r="X28" s="123">
        <v>0</v>
      </c>
      <c r="Y28" s="123">
        <v>979</v>
      </c>
      <c r="Z28" s="123">
        <v>1175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35753244</v>
      </c>
      <c r="AH28" s="48">
        <f t="shared" si="8"/>
        <v>1280</v>
      </c>
      <c r="AI28" s="49">
        <f t="shared" si="7"/>
        <v>228.36752899197143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7982707</v>
      </c>
      <c r="AQ28" s="123">
        <f t="shared" si="10"/>
        <v>0</v>
      </c>
      <c r="AR28" s="52">
        <v>1.1200000000000001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135</v>
      </c>
      <c r="P29" s="119">
        <v>134</v>
      </c>
      <c r="Q29" s="119">
        <v>30438439</v>
      </c>
      <c r="R29" s="45">
        <f t="shared" si="3"/>
        <v>5660</v>
      </c>
      <c r="S29" s="46">
        <f t="shared" si="4"/>
        <v>135.84</v>
      </c>
      <c r="T29" s="46">
        <f t="shared" si="5"/>
        <v>5.66</v>
      </c>
      <c r="U29" s="120">
        <v>5.0999999999999996</v>
      </c>
      <c r="V29" s="120">
        <f t="shared" si="6"/>
        <v>5.0999999999999996</v>
      </c>
      <c r="W29" s="121" t="s">
        <v>135</v>
      </c>
      <c r="X29" s="123">
        <v>0</v>
      </c>
      <c r="Y29" s="123">
        <v>950</v>
      </c>
      <c r="Z29" s="123">
        <v>1175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35754540</v>
      </c>
      <c r="AH29" s="48">
        <f t="shared" si="8"/>
        <v>1296</v>
      </c>
      <c r="AI29" s="49">
        <f t="shared" si="7"/>
        <v>228.97526501766785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7982707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113</v>
      </c>
      <c r="P30" s="119">
        <v>132</v>
      </c>
      <c r="Q30" s="119">
        <v>30443903</v>
      </c>
      <c r="R30" s="45">
        <f t="shared" si="3"/>
        <v>5464</v>
      </c>
      <c r="S30" s="46">
        <f t="shared" si="4"/>
        <v>131.136</v>
      </c>
      <c r="T30" s="46">
        <f t="shared" si="5"/>
        <v>5.4640000000000004</v>
      </c>
      <c r="U30" s="120">
        <v>4.4000000000000004</v>
      </c>
      <c r="V30" s="120">
        <f t="shared" si="6"/>
        <v>4.4000000000000004</v>
      </c>
      <c r="W30" s="121" t="s">
        <v>136</v>
      </c>
      <c r="X30" s="123">
        <v>0</v>
      </c>
      <c r="Y30" s="123">
        <v>1085</v>
      </c>
      <c r="Z30" s="123">
        <v>1195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35755652</v>
      </c>
      <c r="AH30" s="48">
        <f t="shared" si="8"/>
        <v>1112</v>
      </c>
      <c r="AI30" s="49">
        <f t="shared" si="7"/>
        <v>203.51390922401168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7982707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11</v>
      </c>
      <c r="E31" s="40">
        <f t="shared" si="0"/>
        <v>7.746478873239437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114</v>
      </c>
      <c r="P31" s="119">
        <v>124</v>
      </c>
      <c r="Q31" s="119">
        <v>30449284</v>
      </c>
      <c r="R31" s="45">
        <f t="shared" si="3"/>
        <v>5381</v>
      </c>
      <c r="S31" s="46">
        <f t="shared" si="4"/>
        <v>129.14400000000001</v>
      </c>
      <c r="T31" s="46">
        <f t="shared" si="5"/>
        <v>5.3810000000000002</v>
      </c>
      <c r="U31" s="120">
        <v>3.6</v>
      </c>
      <c r="V31" s="120">
        <f t="shared" si="6"/>
        <v>3.6</v>
      </c>
      <c r="W31" s="121" t="s">
        <v>136</v>
      </c>
      <c r="X31" s="123">
        <v>0</v>
      </c>
      <c r="Y31" s="123">
        <v>1040</v>
      </c>
      <c r="Z31" s="123">
        <v>1195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35756732</v>
      </c>
      <c r="AH31" s="48">
        <f t="shared" si="8"/>
        <v>1080</v>
      </c>
      <c r="AI31" s="49">
        <f t="shared" si="7"/>
        <v>200.70618844081025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7982707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12</v>
      </c>
      <c r="E32" s="40">
        <f t="shared" si="0"/>
        <v>8.4507042253521139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115</v>
      </c>
      <c r="P32" s="119">
        <v>123</v>
      </c>
      <c r="Q32" s="119">
        <v>30454272</v>
      </c>
      <c r="R32" s="45">
        <f t="shared" si="3"/>
        <v>4988</v>
      </c>
      <c r="S32" s="46">
        <f t="shared" si="4"/>
        <v>119.712</v>
      </c>
      <c r="T32" s="46">
        <f t="shared" si="5"/>
        <v>4.9880000000000004</v>
      </c>
      <c r="U32" s="120">
        <v>3.1</v>
      </c>
      <c r="V32" s="120">
        <f t="shared" si="6"/>
        <v>3.1</v>
      </c>
      <c r="W32" s="121" t="s">
        <v>136</v>
      </c>
      <c r="X32" s="123">
        <v>0</v>
      </c>
      <c r="Y32" s="123">
        <v>999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35757732</v>
      </c>
      <c r="AH32" s="48">
        <f t="shared" si="8"/>
        <v>1000</v>
      </c>
      <c r="AI32" s="49">
        <f t="shared" si="7"/>
        <v>200.48115477145146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7982707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11</v>
      </c>
      <c r="E33" s="40">
        <f t="shared" si="0"/>
        <v>7.746478873239437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116</v>
      </c>
      <c r="P33" s="119">
        <v>101</v>
      </c>
      <c r="Q33" s="119">
        <v>30458570</v>
      </c>
      <c r="R33" s="45">
        <f t="shared" si="3"/>
        <v>4298</v>
      </c>
      <c r="S33" s="46">
        <f t="shared" si="4"/>
        <v>103.152</v>
      </c>
      <c r="T33" s="46">
        <f t="shared" si="5"/>
        <v>4.298</v>
      </c>
      <c r="U33" s="120">
        <v>3.6</v>
      </c>
      <c r="V33" s="120">
        <f t="shared" si="6"/>
        <v>3.6</v>
      </c>
      <c r="W33" s="121" t="s">
        <v>127</v>
      </c>
      <c r="X33" s="123">
        <v>0</v>
      </c>
      <c r="Y33" s="123">
        <v>0</v>
      </c>
      <c r="Z33" s="123">
        <v>1077</v>
      </c>
      <c r="AA33" s="123">
        <v>0</v>
      </c>
      <c r="AB33" s="123">
        <v>1085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35758476</v>
      </c>
      <c r="AH33" s="48">
        <f t="shared" si="8"/>
        <v>744</v>
      </c>
      <c r="AI33" s="49">
        <f t="shared" si="7"/>
        <v>173.1037691949744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7983249</v>
      </c>
      <c r="AQ33" s="123">
        <f t="shared" si="10"/>
        <v>542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14</v>
      </c>
      <c r="E34" s="40">
        <f t="shared" si="0"/>
        <v>9.8591549295774659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113</v>
      </c>
      <c r="P34" s="119">
        <v>94</v>
      </c>
      <c r="Q34" s="119">
        <v>30462625</v>
      </c>
      <c r="R34" s="45">
        <f t="shared" si="3"/>
        <v>4055</v>
      </c>
      <c r="S34" s="46">
        <f t="shared" si="4"/>
        <v>97.32</v>
      </c>
      <c r="T34" s="46">
        <f t="shared" si="5"/>
        <v>4.0549999999999997</v>
      </c>
      <c r="U34" s="120">
        <v>4.4000000000000004</v>
      </c>
      <c r="V34" s="120">
        <f t="shared" si="6"/>
        <v>4.4000000000000004</v>
      </c>
      <c r="W34" s="121" t="s">
        <v>127</v>
      </c>
      <c r="X34" s="123">
        <v>0</v>
      </c>
      <c r="Y34" s="123">
        <v>0</v>
      </c>
      <c r="Z34" s="123">
        <v>1041</v>
      </c>
      <c r="AA34" s="123">
        <v>0</v>
      </c>
      <c r="AB34" s="123">
        <v>1045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35759144</v>
      </c>
      <c r="AH34" s="48">
        <f t="shared" si="8"/>
        <v>668</v>
      </c>
      <c r="AI34" s="49">
        <f t="shared" si="7"/>
        <v>164.73489519112209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7983872</v>
      </c>
      <c r="AQ34" s="123">
        <f t="shared" si="10"/>
        <v>623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123.54166666666667</v>
      </c>
      <c r="Q35" s="63">
        <f>Q34-Q10</f>
        <v>123585</v>
      </c>
      <c r="R35" s="64">
        <f>SUM(R11:R34)</f>
        <v>123585</v>
      </c>
      <c r="S35" s="124">
        <f>AVERAGE(S11:S34)</f>
        <v>123.58499999999999</v>
      </c>
      <c r="T35" s="124">
        <f>SUM(T11:T34)</f>
        <v>123.58500000000004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25356</v>
      </c>
      <c r="AH35" s="66">
        <f>SUM(AH11:AH34)</f>
        <v>25356</v>
      </c>
      <c r="AI35" s="67">
        <f>$AH$35/$T35</f>
        <v>205.1705304041752</v>
      </c>
      <c r="AJ35" s="93"/>
      <c r="AK35" s="94"/>
      <c r="AL35" s="94"/>
      <c r="AM35" s="94"/>
      <c r="AN35" s="95"/>
      <c r="AO35" s="68"/>
      <c r="AP35" s="69">
        <f>AP34-AP10</f>
        <v>5104</v>
      </c>
      <c r="AQ35" s="70">
        <f>SUM(AQ11:AQ34)</f>
        <v>5104</v>
      </c>
      <c r="AR35" s="71">
        <f>AVERAGE(AR11:AR34)</f>
        <v>0.95666666666666667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323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324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327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328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329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16" t="s">
        <v>330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331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2"/>
      <c r="D51" s="110"/>
      <c r="E51" s="88"/>
      <c r="F51" s="110"/>
      <c r="G51" s="110"/>
      <c r="H51" s="110"/>
      <c r="I51" s="110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151</v>
      </c>
      <c r="C52" s="110"/>
      <c r="D52" s="110"/>
      <c r="E52" s="110"/>
      <c r="F52" s="110"/>
      <c r="G52" s="110"/>
      <c r="H52" s="110"/>
      <c r="I52" s="125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2" t="s">
        <v>152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241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156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5" t="s">
        <v>154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9" t="s">
        <v>242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4"/>
      <c r="U60" s="114"/>
      <c r="V60" s="114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6"/>
      <c r="D61" s="110"/>
      <c r="E61" s="88"/>
      <c r="F61" s="110"/>
      <c r="G61" s="110"/>
      <c r="H61" s="110"/>
      <c r="I61" s="110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78"/>
      <c r="V62" s="78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2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110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09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8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88"/>
      <c r="E70" s="110"/>
      <c r="F70" s="110"/>
      <c r="G70" s="110"/>
      <c r="H70" s="110"/>
      <c r="I70" s="88"/>
      <c r="J70" s="111"/>
      <c r="K70" s="111"/>
      <c r="L70" s="111"/>
      <c r="M70" s="111"/>
      <c r="N70" s="111"/>
      <c r="O70" s="111"/>
      <c r="P70" s="111"/>
      <c r="Q70" s="111"/>
      <c r="R70" s="111"/>
      <c r="S70" s="86"/>
      <c r="T70" s="86"/>
      <c r="U70" s="86"/>
      <c r="V70" s="86"/>
      <c r="W70" s="86"/>
      <c r="X70" s="86"/>
      <c r="Y70" s="86"/>
      <c r="Z70" s="79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105"/>
      <c r="AW70" s="101"/>
      <c r="AX70" s="101"/>
      <c r="AY70" s="101"/>
    </row>
    <row r="71" spans="1:51" x14ac:dyDescent="0.25">
      <c r="B71" s="89"/>
      <c r="C71" s="116"/>
      <c r="D71" s="88"/>
      <c r="E71" s="110"/>
      <c r="F71" s="110"/>
      <c r="G71" s="110"/>
      <c r="H71" s="110"/>
      <c r="I71" s="88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79"/>
      <c r="X71" s="79"/>
      <c r="Y71" s="79"/>
      <c r="Z71" s="106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105"/>
      <c r="AW71" s="101"/>
      <c r="AX71" s="101"/>
      <c r="AY71" s="101"/>
    </row>
    <row r="72" spans="1:51" x14ac:dyDescent="0.25">
      <c r="B72" s="89"/>
      <c r="C72" s="116"/>
      <c r="D72" s="110"/>
      <c r="E72" s="88"/>
      <c r="F72" s="110"/>
      <c r="G72" s="110"/>
      <c r="H72" s="110"/>
      <c r="I72" s="110"/>
      <c r="J72" s="86"/>
      <c r="K72" s="86"/>
      <c r="L72" s="86"/>
      <c r="M72" s="86"/>
      <c r="N72" s="86"/>
      <c r="O72" s="86"/>
      <c r="P72" s="86"/>
      <c r="Q72" s="86"/>
      <c r="R72" s="86"/>
      <c r="S72" s="111"/>
      <c r="T72" s="114"/>
      <c r="U72" s="78"/>
      <c r="V72" s="78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1:51" x14ac:dyDescent="0.25">
      <c r="B73" s="89"/>
      <c r="C73" s="112"/>
      <c r="D73" s="110"/>
      <c r="E73" s="88"/>
      <c r="F73" s="88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110"/>
      <c r="F74" s="88"/>
      <c r="G74" s="88"/>
      <c r="H74" s="88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126"/>
      <c r="C75" s="86"/>
      <c r="D75" s="110"/>
      <c r="E75" s="110"/>
      <c r="F75" s="110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116"/>
      <c r="D76" s="86"/>
      <c r="E76" s="110"/>
      <c r="F76" s="110"/>
      <c r="G76" s="110"/>
      <c r="H76" s="110"/>
      <c r="I76" s="86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9"/>
      <c r="C77" s="132"/>
      <c r="D77" s="79"/>
      <c r="E77" s="127"/>
      <c r="F77" s="127"/>
      <c r="G77" s="127"/>
      <c r="H77" s="127"/>
      <c r="I77" s="79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33"/>
      <c r="U77" s="134"/>
      <c r="V77" s="134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U77" s="101"/>
      <c r="AV77" s="105"/>
      <c r="AW77" s="101"/>
      <c r="AX77" s="101"/>
      <c r="AY77" s="131"/>
    </row>
    <row r="78" spans="1:51" s="131" customFormat="1" x14ac:dyDescent="0.25">
      <c r="B78" s="129"/>
      <c r="C78" s="135"/>
      <c r="D78" s="127"/>
      <c r="E78" s="79"/>
      <c r="F78" s="127"/>
      <c r="G78" s="127"/>
      <c r="H78" s="127"/>
      <c r="I78" s="127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T78" s="19"/>
      <c r="AV78" s="105"/>
      <c r="AY78" s="101"/>
    </row>
    <row r="79" spans="1:51" x14ac:dyDescent="0.25">
      <c r="A79" s="106"/>
      <c r="B79" s="129"/>
      <c r="C79" s="130"/>
      <c r="D79" s="127"/>
      <c r="E79" s="79"/>
      <c r="F79" s="79"/>
      <c r="G79" s="127"/>
      <c r="H79" s="127"/>
      <c r="I79" s="107"/>
      <c r="J79" s="107"/>
      <c r="K79" s="107"/>
      <c r="L79" s="107"/>
      <c r="M79" s="107"/>
      <c r="N79" s="107"/>
      <c r="O79" s="108"/>
      <c r="P79" s="103"/>
      <c r="R79" s="105"/>
      <c r="AS79" s="101"/>
      <c r="AT79" s="101"/>
      <c r="AU79" s="101"/>
      <c r="AV79" s="101"/>
      <c r="AW79" s="101"/>
      <c r="AX79" s="101"/>
      <c r="AY79" s="101"/>
    </row>
    <row r="80" spans="1:51" x14ac:dyDescent="0.25">
      <c r="A80" s="106"/>
      <c r="B80" s="129"/>
      <c r="C80" s="131"/>
      <c r="D80" s="131"/>
      <c r="E80" s="131"/>
      <c r="F80" s="131"/>
      <c r="G80" s="79"/>
      <c r="H80" s="79"/>
      <c r="I80" s="107"/>
      <c r="J80" s="107"/>
      <c r="K80" s="107"/>
      <c r="L80" s="107"/>
      <c r="M80" s="107"/>
      <c r="N80" s="107"/>
      <c r="O80" s="108"/>
      <c r="P80" s="103"/>
      <c r="R80" s="103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7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131"/>
      <c r="H82" s="131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12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79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I86" s="107"/>
      <c r="J86" s="107"/>
      <c r="K86" s="107"/>
      <c r="L86" s="107"/>
      <c r="M86" s="107"/>
      <c r="N86" s="107"/>
      <c r="O86" s="108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Q97" s="103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1"/>
      <c r="P98" s="103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R107" s="103"/>
      <c r="S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T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03"/>
      <c r="Q111" s="103"/>
      <c r="R111" s="103"/>
      <c r="S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T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U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T114" s="103"/>
      <c r="U114" s="103"/>
      <c r="AS114" s="101"/>
      <c r="AT114" s="101"/>
      <c r="AU114" s="101"/>
      <c r="AV114" s="101"/>
      <c r="AW114" s="101"/>
      <c r="AX114" s="101"/>
    </row>
    <row r="125" spans="15:51" x14ac:dyDescent="0.25">
      <c r="AY125" s="101"/>
    </row>
    <row r="126" spans="15:51" x14ac:dyDescent="0.25">
      <c r="AS126" s="101"/>
      <c r="AT126" s="101"/>
      <c r="AU126" s="101"/>
      <c r="AV126" s="101"/>
      <c r="AW126" s="101"/>
      <c r="AX126" s="101"/>
    </row>
  </sheetData>
  <protectedRanges>
    <protectedRange sqref="N70:R70 B83 S72:T78 B75:B80 S68:T69 N73:R78 T60:T67 T47:T54" name="Range2_12_5_1_1"/>
    <protectedRange sqref="N10 L10 L6 D6 D8 AD8 AF8 O8:U8 AJ8:AR8 AF10 AR11:AR34 L24:N31 N12:N23 N34:P34 E11:E34 G11:G34 X11:AA11 X12:Y16 AA12:AA16 AC11:AF34 N11:Q11 N32:N33 O12:Q33 R11:V34 Z12:Z32 AB11:AB33" name="Range1_16_3_1_1"/>
    <protectedRange sqref="I75 J73:M78 J70:M70 I7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9:H79 F78 E77" name="Range2_2_2_9_2_1_1"/>
    <protectedRange sqref="D75 D78:D79" name="Range2_1_1_1_1_1_9_2_1_1"/>
    <protectedRange sqref="AG11:AG34" name="Range1_18_1_1_1"/>
    <protectedRange sqref="C76 C78" name="Range2_4_1_1_1"/>
    <protectedRange sqref="AS16:AS34" name="Range1_1_1_1"/>
    <protectedRange sqref="P3:U5" name="Range1_16_1_1_1_1"/>
    <protectedRange sqref="C79 C77 C74" name="Range2_1_3_1_1"/>
    <protectedRange sqref="H11:H34" name="Range1_1_1_1_1_1_1"/>
    <protectedRange sqref="B81:B82 J71:R72 D76:D77 I76:I77 Z69:Z70 S70:Y71 AA70:AU71 E78:E79 G80:H81 F79" name="Range2_2_1_10_1_1_1_2"/>
    <protectedRange sqref="C75" name="Range2_2_1_10_2_1_1_1"/>
    <protectedRange sqref="N68:R69 G76:H76 D72 F75 E74" name="Range2_12_1_6_1_1"/>
    <protectedRange sqref="D67:D68 I72:I74 I68:M69 G77:H78 G70:H72 E75:E76 F76:F77 F69:F71 E68:E70" name="Range2_2_12_1_7_1_1"/>
    <protectedRange sqref="D73:D74" name="Range2_1_1_1_1_11_1_2_1_1"/>
    <protectedRange sqref="E71 G73:H73 F72" name="Range2_2_2_9_1_1_1_1"/>
    <protectedRange sqref="D69" name="Range2_1_1_1_1_1_9_1_1_1_1"/>
    <protectedRange sqref="C73 C68" name="Range2_1_1_2_1_1"/>
    <protectedRange sqref="C72" name="Range2_1_2_2_1_1"/>
    <protectedRange sqref="C71" name="Range2_3_2_1_1"/>
    <protectedRange sqref="F67:F68 E67 G69:H69" name="Range2_2_12_1_1_1_1_1"/>
    <protectedRange sqref="C67" name="Range2_1_4_2_1_1_1"/>
    <protectedRange sqref="C69:C70" name="Range2_5_1_1_1"/>
    <protectedRange sqref="E72:E73 F73:F74 G74:H75 I70:I71" name="Range2_2_1_1_1_1"/>
    <protectedRange sqref="D70:D71" name="Range2_1_1_1_1_1_1_1_1"/>
    <protectedRange sqref="AS11:AS15" name="Range1_4_1_1_1_1"/>
    <protectedRange sqref="J11:J15 J26:J34" name="Range1_1_2_1_10_1_1_1_1"/>
    <protectedRange sqref="R85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8:T59" name="Range2_12_5_1_1_3"/>
    <protectedRange sqref="T56:T57" name="Range2_12_5_1_1_2_2"/>
    <protectedRange sqref="T55" name="Range2_12_5_1_1_2_1_1"/>
    <protectedRange sqref="S55" name="Range2_12_4_1_1_1_4_2_2_1_1"/>
    <protectedRange sqref="B72:B74" name="Range2_12_5_1_1_2"/>
    <protectedRange sqref="B71" name="Range2_12_5_1_1_2_1_4_1_1_1_2_1_1_1_1_1_1_1"/>
    <protectedRange sqref="F66 G68:H68" name="Range2_2_12_1_1_1_1_1_1"/>
    <protectedRange sqref="D66:E66" name="Range2_2_12_1_7_1_1_2_1"/>
    <protectedRange sqref="C66" name="Range2_1_1_2_1_1_1"/>
    <protectedRange sqref="B69:B70" name="Range2_12_5_1_1_2_1"/>
    <protectedRange sqref="B68" name="Range2_12_5_1_1_2_1_2_1"/>
    <protectedRange sqref="B67" name="Range2_12_5_1_1_2_1_2_2"/>
    <protectedRange sqref="S64:S67" name="Range2_12_5_1_1_5"/>
    <protectedRange sqref="N64:R67" name="Range2_12_1_6_1_1_1"/>
    <protectedRange sqref="J64:M67" name="Range2_2_12_1_7_1_1_2"/>
    <protectedRange sqref="S61:S63" name="Range2_12_2_1_1_1_2_1_1_1"/>
    <protectedRange sqref="Q62:R63" name="Range2_12_1_4_1_1_1_1_1_1_1_1_1_1_1_1_1_1_1"/>
    <protectedRange sqref="N62:P63" name="Range2_12_1_2_1_1_1_1_1_1_1_1_1_1_1_1_1_1_1_1"/>
    <protectedRange sqref="J62:M63" name="Range2_2_12_1_4_1_1_1_1_1_1_1_1_1_1_1_1_1_1_1_1"/>
    <protectedRange sqref="Q61:R61" name="Range2_12_1_6_1_1_1_2_3_1_1_3_1_1_1_1_1_1_1"/>
    <protectedRange sqref="N61:P61" name="Range2_12_1_2_3_1_1_1_2_3_1_1_3_1_1_1_1_1_1_1"/>
    <protectedRange sqref="J61:M61" name="Range2_2_12_1_4_3_1_1_1_3_3_1_1_3_1_1_1_1_1_1_1"/>
    <protectedRange sqref="S59:S60" name="Range2_12_4_1_1_1_4_2_2_2_1"/>
    <protectedRange sqref="Q59:R60" name="Range2_12_1_6_1_1_1_2_3_2_1_1_3_2"/>
    <protectedRange sqref="N59:P60" name="Range2_12_1_2_3_1_1_1_2_3_2_1_1_3_2"/>
    <protectedRange sqref="L59:M60" name="Range2_2_12_1_4_3_1_1_1_3_3_2_1_1_3_2"/>
    <protectedRange sqref="I61:I67" name="Range2_2_12_1_7_1_1_2_2_1_1"/>
    <protectedRange sqref="G67:H67" name="Range2_2_12_1_3_1_2_1_1_1_2_1_1_1_1_1_1_2_1_1_1_1_1_1_1_1_1"/>
    <protectedRange sqref="F65 G64:H66" name="Range2_2_12_1_3_3_1_1_1_2_1_1_1_1_1_1_1_1_1_1_1_1_1_1_1_1"/>
    <protectedRange sqref="G61:H61" name="Range2_2_12_1_3_1_2_1_1_1_2_1_1_1_1_1_1_2_1_1_1_1_1_2_1"/>
    <protectedRange sqref="F61:F64" name="Range2_2_12_1_3_1_2_1_1_1_3_1_1_1_1_1_3_1_1_1_1_1_1_1_1_1"/>
    <protectedRange sqref="G62:H63" name="Range2_2_12_1_3_1_2_1_1_1_1_2_1_1_1_1_1_1_1_1_1_1_1"/>
    <protectedRange sqref="D61:E62" name="Range2_2_12_1_3_1_2_1_1_1_3_1_1_1_1_1_1_1_2_1_1_1_1_1_1_1"/>
    <protectedRange sqref="B65" name="Range2_12_5_1_1_2_1_4_1_1_1_2_1_1_1_1_1_1_1_1_1_2_1_1_1_1_1"/>
    <protectedRange sqref="B66" name="Range2_12_5_1_1_2_1_2_2_1_1_1_1_1"/>
    <protectedRange sqref="D65:E65" name="Range2_2_12_1_7_1_1_2_1_1"/>
    <protectedRange sqref="C65" name="Range2_1_1_2_1_1_1_1"/>
    <protectedRange sqref="D64" name="Range2_2_12_1_7_1_1_2_1_1_1_1_1_1"/>
    <protectedRange sqref="E64" name="Range2_2_12_1_1_1_1_1_1_1_1_1_1_1_1"/>
    <protectedRange sqref="C64" name="Range2_1_4_2_1_1_1_1_1_1_1_1_1"/>
    <protectedRange sqref="D63:E63" name="Range2_2_12_1_3_1_2_1_1_1_3_1_1_1_1_1_1_1_2_1_1_1_1_1_1_1_1"/>
    <protectedRange sqref="B64" name="Range2_12_5_1_1_2_1_2_2_1_1_1_1"/>
    <protectedRange sqref="S56:S58" name="Range2_12_5_1_1_5_1"/>
    <protectedRange sqref="N58:R58" name="Range2_12_1_6_1_1_1_1"/>
    <protectedRange sqref="L58:M58" name="Range2_2_12_1_7_1_1_2_2"/>
    <protectedRange sqref="B63" name="Range2_12_5_1_1_2_1_2_2_1_1_1_1_2_1_1_1"/>
    <protectedRange sqref="B62" name="Range2_12_5_1_1_2_1_2_2_1_1_1_1_2_1_1_1_2"/>
    <protectedRange sqref="B61" name="Range2_12_5_1_1_2_1_2_2_1_1_1_1_2_1_1_1_2_1_1"/>
    <protectedRange sqref="B41" name="Range2_12_5_1_1_1_1_1_2"/>
    <protectedRange sqref="S50:S54" name="Range2_12_5_1_1_2_3_1_1"/>
    <protectedRange sqref="N50:R57" name="Range2_12_1_6_1_1_1_1_1"/>
    <protectedRange sqref="J52:M54 L55:M57 L50:M51" name="Range2_2_12_1_7_1_1_2_2_1"/>
    <protectedRange sqref="G52:H54" name="Range2_2_12_1_3_1_2_1_1_1_2_1_1_1_1_1_1_2_1_1_1_1"/>
    <protectedRange sqref="I52:I54" name="Range2_2_12_1_4_3_1_1_1_2_1_2_1_1_3_1_1_1_1_1_1_1_1"/>
    <protectedRange sqref="D52:E54" name="Range2_2_12_1_3_1_2_1_1_1_2_1_1_1_1_3_1_1_1_1_1_1_1"/>
    <protectedRange sqref="F52:F54" name="Range2_2_12_1_3_1_2_1_1_1_3_1_1_1_1_1_3_1_1_1_1_1_1_1"/>
    <protectedRange sqref="J55:K55" name="Range2_2_12_1_7_1_1_2_2_2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C42:C43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2" name="Range2_12_5_1_1_1_1_1_2_1"/>
    <protectedRange sqref="B43" name="Range2_12_5_1_1_1_2_1_1_1"/>
    <protectedRange sqref="B44" name="Range2_12_5_1_1_1_2_2_1_1"/>
    <protectedRange sqref="B45:B47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0:H50" name="Range2_2_12_1_3_1_1_1_1_1_4_1_1_1_1_2"/>
    <protectedRange sqref="E50:F50" name="Range2_2_12_1_7_1_1_3_1_1_1_1_2"/>
    <protectedRange sqref="I50:K50" name="Range2_2_12_1_4_3_1_1_1_1_2_1_1_1_2"/>
    <protectedRange sqref="D50" name="Range2_2_12_1_3_1_2_1_1_1_2_1_2_1_1_1_2"/>
    <protectedRange sqref="J51:K51" name="Range2_2_12_1_7_1_1_2_2_1_2"/>
    <protectedRange sqref="I51" name="Range2_2_12_1_7_1_1_2_2_1_1_1_1_1"/>
    <protectedRange sqref="G51:H51" name="Range2_2_12_1_3_3_1_1_1_2_1_1_1_1_1_1_1_1_1_1_1_1_1_1_1_1_1_1_1"/>
    <protectedRange sqref="F51" name="Range2_2_12_1_3_1_2_1_1_1_3_1_1_1_1_1_3_1_1_1_1_1_1_1_1_1_1_1"/>
    <protectedRange sqref="D51" name="Range2_2_12_1_7_1_1_2_1_1_1_1_1_1_1_1"/>
    <protectedRange sqref="E51" name="Range2_2_12_1_1_1_1_1_1_1_1_1_1_1_1_1_1"/>
    <protectedRange sqref="C51" name="Range2_1_4_2_1_1_1_1_1_1_1_1_1_1_1"/>
    <protectedRange sqref="W11:W29 W33:W34" name="Range1_16_3_1_1_4_3_3"/>
    <protectedRange sqref="K56" name="Range2_2_12_1_7_1_1_2_2_1_3"/>
    <protectedRange sqref="K59:K60" name="Range2_2_12_1_4_3_1_1_1_3_3_2_1_1_3_2_1_1"/>
    <protectedRange sqref="K57:K58" name="Range2_2_12_1_7_1_1_2_2_2_1"/>
    <protectedRange sqref="G60:H60" name="Range2_2_12_1_3_1_1_1_1_1_4_1_1_1_1_2_1"/>
    <protectedRange sqref="E60:F60" name="Range2_2_12_1_7_1_1_3_1_1_1_1_2_1"/>
    <protectedRange sqref="I60:J60" name="Range2_2_12_1_4_3_1_1_1_1_2_1_1_1_2_1"/>
    <protectedRange sqref="J56:J57" name="Range2_2_12_1_7_1_1_2_2_3_1"/>
    <protectedRange sqref="J58:J59" name="Range2_2_12_1_4_3_1_1_1_1_2_1_1_1_2_1_1"/>
    <protectedRange sqref="D60" name="Range2_2_12_1_3_1_2_1_1_1_2_1_2_1_1_1_2_1_1"/>
    <protectedRange sqref="B60" name="Range2_12_5_1_1_2_1_2_2_1_1_1_1_2_1_1_1_2_1_1_1_2_2_2_1_1_1_1_1_1_1"/>
    <protectedRange sqref="W30:W32" name="Range1_16_3_1_1_4_3_3_1_1"/>
    <protectedRange sqref="B50" name="Range2_12_5_1_1_1_2_2_1_1_1_1_1_1_1_1_1_1_1_2_1_1_1_4"/>
    <protectedRange sqref="B51" name="Range2_12_5_1_1_1_2_1_1_1_1_1_2"/>
    <protectedRange sqref="G59:H59" name="Range2_2_12_1_3_1_1_1_1_1_4_1_1_1_1_2_1_2"/>
    <protectedRange sqref="E59:F59" name="Range2_2_12_1_7_1_1_3_1_1_1_1_2_1_2"/>
    <protectedRange sqref="I59" name="Range2_2_12_1_4_3_1_1_1_1_2_1_1_1_2_1_2"/>
    <protectedRange sqref="G55:H56" name="Range2_2_12_1_3_1_2_1_1_1_2_1_1_1_1_1_1_2_1_1_1_2_1_1"/>
    <protectedRange sqref="I55:I56" name="Range2_2_12_1_4_3_1_1_1_2_1_2_1_1_3_1_1_1_1_1_1_1_2_1_1"/>
    <protectedRange sqref="D55:E56" name="Range2_2_12_1_3_1_2_1_1_1_2_1_1_1_1_3_1_1_1_1_1_1_2_1_1"/>
    <protectedRange sqref="F55:F56" name="Range2_2_12_1_3_1_2_1_1_1_3_1_1_1_1_1_3_1_1_1_1_1_1_2_1_1"/>
    <protectedRange sqref="G57:H58" name="Range2_2_12_1_3_1_1_1_1_1_4_1_1_1_1_2_1_1_1"/>
    <protectedRange sqref="E57:F58" name="Range2_2_12_1_7_1_1_3_1_1_1_1_2_1_1_1"/>
    <protectedRange sqref="I57:I58" name="Range2_2_12_1_4_3_1_1_1_1_2_1_1_1_2_1_1_1_1"/>
    <protectedRange sqref="D57:D58" name="Range2_2_12_1_3_1_2_1_1_1_2_1_2_1_1_1_2_1_2"/>
    <protectedRange sqref="D59" name="Range2_2_12_1_3_1_2_1_1_1_2_1_2_1_1_1_2_1_1_1"/>
    <protectedRange sqref="B58" name="Range2_12_5_1_1_2_1_4_1_1_1_2_1_1_1_1_1_1_1_1_1_2_1_1_1_1_2_1_1_1_2_1_1_1_2_2_2_1_1_1_1_1_1_1_1_1"/>
    <protectedRange sqref="B59" name="Range2_12_5_1_1_2_1_2_2_1_1_1_1_2_1_1_1_2_1_1_1_2_2_2_1_1_1_1_1_1_1_1_2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A11 X12:Y16 AA12:AA16 AC11:AE34 Z12:Z32 AB11:AB33">
    <cfRule type="containsText" dxfId="209" priority="17" operator="containsText" text="N/A">
      <formula>NOT(ISERROR(SEARCH("N/A",X11)))</formula>
    </cfRule>
    <cfRule type="cellIs" dxfId="208" priority="35" operator="equal">
      <formula>0</formula>
    </cfRule>
  </conditionalFormatting>
  <conditionalFormatting sqref="X11:AA11 X12:Y16 AA12:AA16 AC11:AE34 Z12:Z32 AB11:AB33">
    <cfRule type="cellIs" dxfId="207" priority="34" operator="greaterThanOrEqual">
      <formula>1185</formula>
    </cfRule>
  </conditionalFormatting>
  <conditionalFormatting sqref="X11:AA11 X12:Y16 AA12:AA16 AC11:AE34 Z12:Z32 AB11:AB33">
    <cfRule type="cellIs" dxfId="206" priority="33" operator="between">
      <formula>0.1</formula>
      <formula>1184</formula>
    </cfRule>
  </conditionalFormatting>
  <conditionalFormatting sqref="X8 AJ16:AJ34 AJ11:AO11 AJ12:AK15 AM12:AM15 AL12:AL34 AN12:AO34">
    <cfRule type="cellIs" dxfId="205" priority="32" operator="equal">
      <formula>0</formula>
    </cfRule>
  </conditionalFormatting>
  <conditionalFormatting sqref="X8 AJ16:AJ34 AJ11:AO11 AJ12:AK15 AM12:AM15 AL12:AL34 AN12:AO34">
    <cfRule type="cellIs" dxfId="204" priority="31" operator="greaterThan">
      <formula>1179</formula>
    </cfRule>
  </conditionalFormatting>
  <conditionalFormatting sqref="X8 AJ16:AJ34 AJ11:AO11 AJ12:AK15 AM12:AM15 AL12:AL34 AN12:AO34">
    <cfRule type="cellIs" dxfId="203" priority="30" operator="greaterThan">
      <formula>99</formula>
    </cfRule>
  </conditionalFormatting>
  <conditionalFormatting sqref="X8 AJ16:AJ34 AJ11:AO11 AJ12:AK15 AM12:AM15 AL12:AL34 AN12:AO34">
    <cfRule type="cellIs" dxfId="202" priority="29" operator="greaterThan">
      <formula>0.99</formula>
    </cfRule>
  </conditionalFormatting>
  <conditionalFormatting sqref="AB8">
    <cfRule type="cellIs" dxfId="201" priority="28" operator="equal">
      <formula>0</formula>
    </cfRule>
  </conditionalFormatting>
  <conditionalFormatting sqref="AB8">
    <cfRule type="cellIs" dxfId="200" priority="27" operator="greaterThan">
      <formula>1179</formula>
    </cfRule>
  </conditionalFormatting>
  <conditionalFormatting sqref="AB8">
    <cfRule type="cellIs" dxfId="199" priority="26" operator="greaterThan">
      <formula>99</formula>
    </cfRule>
  </conditionalFormatting>
  <conditionalFormatting sqref="AB8">
    <cfRule type="cellIs" dxfId="198" priority="25" operator="greaterThan">
      <formula>0.99</formula>
    </cfRule>
  </conditionalFormatting>
  <conditionalFormatting sqref="AQ11:AQ34">
    <cfRule type="cellIs" dxfId="197" priority="24" operator="equal">
      <formula>0</formula>
    </cfRule>
  </conditionalFormatting>
  <conditionalFormatting sqref="AQ11:AQ34">
    <cfRule type="cellIs" dxfId="196" priority="23" operator="greaterThan">
      <formula>1179</formula>
    </cfRule>
  </conditionalFormatting>
  <conditionalFormatting sqref="AQ11:AQ34">
    <cfRule type="cellIs" dxfId="195" priority="22" operator="greaterThan">
      <formula>99</formula>
    </cfRule>
  </conditionalFormatting>
  <conditionalFormatting sqref="AQ11:AQ34">
    <cfRule type="cellIs" dxfId="194" priority="21" operator="greaterThan">
      <formula>0.99</formula>
    </cfRule>
  </conditionalFormatting>
  <conditionalFormatting sqref="AI11:AI34">
    <cfRule type="cellIs" dxfId="193" priority="20" operator="greaterThan">
      <formula>$AI$8</formula>
    </cfRule>
  </conditionalFormatting>
  <conditionalFormatting sqref="AH11:AH34">
    <cfRule type="cellIs" dxfId="192" priority="18" operator="greaterThan">
      <formula>$AH$8</formula>
    </cfRule>
    <cfRule type="cellIs" dxfId="191" priority="19" operator="greaterThan">
      <formula>$AH$8</formula>
    </cfRule>
  </conditionalFormatting>
  <conditionalFormatting sqref="AP11:AP34">
    <cfRule type="cellIs" dxfId="190" priority="16" operator="equal">
      <formula>0</formula>
    </cfRule>
  </conditionalFormatting>
  <conditionalFormatting sqref="AP11:AP34">
    <cfRule type="cellIs" dxfId="189" priority="15" operator="greaterThan">
      <formula>1179</formula>
    </cfRule>
  </conditionalFormatting>
  <conditionalFormatting sqref="AP11:AP34">
    <cfRule type="cellIs" dxfId="188" priority="14" operator="greaterThan">
      <formula>99</formula>
    </cfRule>
  </conditionalFormatting>
  <conditionalFormatting sqref="AP11:AP34">
    <cfRule type="cellIs" dxfId="187" priority="13" operator="greaterThan">
      <formula>0.99</formula>
    </cfRule>
  </conditionalFormatting>
  <conditionalFormatting sqref="X34:AB34 X33:AA33 X17:Y32 AA17:AA32">
    <cfRule type="containsText" dxfId="186" priority="9" operator="containsText" text="N/A">
      <formula>NOT(ISERROR(SEARCH("N/A",X17)))</formula>
    </cfRule>
    <cfRule type="cellIs" dxfId="185" priority="12" operator="equal">
      <formula>0</formula>
    </cfRule>
  </conditionalFormatting>
  <conditionalFormatting sqref="X34:AB34 X33:AA33 X17:Y32 AA17:AA32">
    <cfRule type="cellIs" dxfId="184" priority="11" operator="greaterThanOrEqual">
      <formula>1185</formula>
    </cfRule>
  </conditionalFormatting>
  <conditionalFormatting sqref="X34:AB34 X33:AA33 X17:Y32 AA17:AA32">
    <cfRule type="cellIs" dxfId="183" priority="10" operator="between">
      <formula>0.1</formula>
      <formula>1184</formula>
    </cfRule>
  </conditionalFormatting>
  <conditionalFormatting sqref="AK33:AK34 AM16:AM34">
    <cfRule type="cellIs" dxfId="182" priority="8" operator="equal">
      <formula>0</formula>
    </cfRule>
  </conditionalFormatting>
  <conditionalFormatting sqref="AK33:AK34 AM16:AM34">
    <cfRule type="cellIs" dxfId="181" priority="7" operator="greaterThan">
      <formula>1179</formula>
    </cfRule>
  </conditionalFormatting>
  <conditionalFormatting sqref="AK33:AK34 AM16:AM34">
    <cfRule type="cellIs" dxfId="180" priority="6" operator="greaterThan">
      <formula>99</formula>
    </cfRule>
  </conditionalFormatting>
  <conditionalFormatting sqref="AK33:AK34 AM16:AM34">
    <cfRule type="cellIs" dxfId="179" priority="5" operator="greaterThan">
      <formula>0.99</formula>
    </cfRule>
  </conditionalFormatting>
  <conditionalFormatting sqref="AK16:AK32">
    <cfRule type="cellIs" dxfId="178" priority="4" operator="equal">
      <formula>0</formula>
    </cfRule>
  </conditionalFormatting>
  <conditionalFormatting sqref="AK16:AK32">
    <cfRule type="cellIs" dxfId="177" priority="3" operator="greaterThan">
      <formula>1179</formula>
    </cfRule>
  </conditionalFormatting>
  <conditionalFormatting sqref="AK16:AK32">
    <cfRule type="cellIs" dxfId="176" priority="2" operator="greaterThan">
      <formula>99</formula>
    </cfRule>
  </conditionalFormatting>
  <conditionalFormatting sqref="AK16:AK32">
    <cfRule type="cellIs" dxfId="175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7"/>
  <sheetViews>
    <sheetView showGridLines="0" topLeftCell="A42" zoomScaleNormal="100" workbookViewId="0">
      <selection activeCell="B56" sqref="B56:B60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35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30" t="s">
        <v>10</v>
      </c>
      <c r="I7" s="231" t="s">
        <v>11</v>
      </c>
      <c r="J7" s="231" t="s">
        <v>12</v>
      </c>
      <c r="K7" s="231" t="s">
        <v>13</v>
      </c>
      <c r="L7" s="11"/>
      <c r="M7" s="11"/>
      <c r="N7" s="11"/>
      <c r="O7" s="230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31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31" t="s">
        <v>22</v>
      </c>
      <c r="AG7" s="231" t="s">
        <v>23</v>
      </c>
      <c r="AH7" s="231" t="s">
        <v>24</v>
      </c>
      <c r="AI7" s="231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31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42090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25388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31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32" t="s">
        <v>51</v>
      </c>
      <c r="V9" s="232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34" t="s">
        <v>55</v>
      </c>
      <c r="AG9" s="234" t="s">
        <v>56</v>
      </c>
      <c r="AH9" s="251" t="s">
        <v>57</v>
      </c>
      <c r="AI9" s="266" t="s">
        <v>58</v>
      </c>
      <c r="AJ9" s="232" t="s">
        <v>59</v>
      </c>
      <c r="AK9" s="232" t="s">
        <v>60</v>
      </c>
      <c r="AL9" s="232" t="s">
        <v>61</v>
      </c>
      <c r="AM9" s="232" t="s">
        <v>62</v>
      </c>
      <c r="AN9" s="232" t="s">
        <v>63</v>
      </c>
      <c r="AO9" s="232" t="s">
        <v>64</v>
      </c>
      <c r="AP9" s="232" t="s">
        <v>65</v>
      </c>
      <c r="AQ9" s="268" t="s">
        <v>66</v>
      </c>
      <c r="AR9" s="232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32" t="s">
        <v>72</v>
      </c>
      <c r="C10" s="232" t="s">
        <v>73</v>
      </c>
      <c r="D10" s="232" t="s">
        <v>74</v>
      </c>
      <c r="E10" s="232" t="s">
        <v>75</v>
      </c>
      <c r="F10" s="232" t="s">
        <v>74</v>
      </c>
      <c r="G10" s="232" t="s">
        <v>75</v>
      </c>
      <c r="H10" s="277"/>
      <c r="I10" s="232" t="s">
        <v>75</v>
      </c>
      <c r="J10" s="232" t="s">
        <v>75</v>
      </c>
      <c r="K10" s="232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26'!Q34</f>
        <v>30462625</v>
      </c>
      <c r="R10" s="259"/>
      <c r="S10" s="260"/>
      <c r="T10" s="261"/>
      <c r="U10" s="232" t="s">
        <v>75</v>
      </c>
      <c r="V10" s="232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26'!AG34</f>
        <v>35759144</v>
      </c>
      <c r="AH10" s="251"/>
      <c r="AI10" s="267"/>
      <c r="AJ10" s="232" t="s">
        <v>84</v>
      </c>
      <c r="AK10" s="232" t="s">
        <v>84</v>
      </c>
      <c r="AL10" s="232" t="s">
        <v>84</v>
      </c>
      <c r="AM10" s="232" t="s">
        <v>84</v>
      </c>
      <c r="AN10" s="232" t="s">
        <v>84</v>
      </c>
      <c r="AO10" s="232" t="s">
        <v>84</v>
      </c>
      <c r="AP10" s="145">
        <f>'MAR 26'!AP34</f>
        <v>7983872</v>
      </c>
      <c r="AQ10" s="269"/>
      <c r="AR10" s="233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11</v>
      </c>
      <c r="E11" s="40">
        <f>D11/1.42</f>
        <v>7.746478873239437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121</v>
      </c>
      <c r="P11" s="119">
        <v>91</v>
      </c>
      <c r="Q11" s="119">
        <v>30466410</v>
      </c>
      <c r="R11" s="45">
        <f>Q11-Q10</f>
        <v>3785</v>
      </c>
      <c r="S11" s="46">
        <f>R11*24/1000</f>
        <v>90.84</v>
      </c>
      <c r="T11" s="46">
        <f>R11/1000</f>
        <v>3.7850000000000001</v>
      </c>
      <c r="U11" s="120">
        <v>5.4</v>
      </c>
      <c r="V11" s="120">
        <f>U11</f>
        <v>5.4</v>
      </c>
      <c r="W11" s="121" t="s">
        <v>127</v>
      </c>
      <c r="X11" s="123">
        <v>0</v>
      </c>
      <c r="Y11" s="123">
        <v>0</v>
      </c>
      <c r="Z11" s="123">
        <v>1062</v>
      </c>
      <c r="AA11" s="123">
        <v>0</v>
      </c>
      <c r="AB11" s="123">
        <v>1047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35759764</v>
      </c>
      <c r="AH11" s="48">
        <f>IF(ISBLANK(AG11),"-",AG11-AG10)</f>
        <v>620</v>
      </c>
      <c r="AI11" s="49">
        <f>AH11/T11</f>
        <v>163.80449141347424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0.35</v>
      </c>
      <c r="AP11" s="123">
        <v>7984900</v>
      </c>
      <c r="AQ11" s="123">
        <f>AP11-AP10</f>
        <v>1028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12</v>
      </c>
      <c r="E12" s="40">
        <f t="shared" ref="E12:E34" si="0">D12/1.42</f>
        <v>8.4507042253521139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120</v>
      </c>
      <c r="P12" s="119">
        <v>89</v>
      </c>
      <c r="Q12" s="119">
        <v>30470055</v>
      </c>
      <c r="R12" s="45">
        <f t="shared" ref="R12:R34" si="3">Q12-Q11</f>
        <v>3645</v>
      </c>
      <c r="S12" s="46">
        <f t="shared" ref="S12:S34" si="4">R12*24/1000</f>
        <v>87.48</v>
      </c>
      <c r="T12" s="46">
        <f t="shared" ref="T12:T34" si="5">R12/1000</f>
        <v>3.645</v>
      </c>
      <c r="U12" s="120">
        <v>6.6</v>
      </c>
      <c r="V12" s="120">
        <f t="shared" ref="V12:V34" si="6">U12</f>
        <v>6.6</v>
      </c>
      <c r="W12" s="121" t="s">
        <v>127</v>
      </c>
      <c r="X12" s="123">
        <v>0</v>
      </c>
      <c r="Y12" s="123">
        <v>0</v>
      </c>
      <c r="Z12" s="123">
        <v>1044</v>
      </c>
      <c r="AA12" s="123">
        <v>0</v>
      </c>
      <c r="AB12" s="123">
        <v>1047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35760366</v>
      </c>
      <c r="AH12" s="48">
        <f>IF(ISBLANK(AG12),"-",AG12-AG11)</f>
        <v>602</v>
      </c>
      <c r="AI12" s="49">
        <f t="shared" ref="AI12:AI34" si="7">AH12/T12</f>
        <v>165.15775034293551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0.35</v>
      </c>
      <c r="AP12" s="123">
        <v>7986014</v>
      </c>
      <c r="AQ12" s="123">
        <f>AP12-AP11</f>
        <v>1114</v>
      </c>
      <c r="AR12" s="52">
        <v>0.99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14</v>
      </c>
      <c r="E13" s="40">
        <f t="shared" si="0"/>
        <v>9.8591549295774659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119</v>
      </c>
      <c r="P13" s="119">
        <v>87</v>
      </c>
      <c r="Q13" s="119">
        <v>30473643</v>
      </c>
      <c r="R13" s="45">
        <f t="shared" si="3"/>
        <v>3588</v>
      </c>
      <c r="S13" s="46">
        <f t="shared" si="4"/>
        <v>86.111999999999995</v>
      </c>
      <c r="T13" s="46">
        <f t="shared" si="5"/>
        <v>3.5880000000000001</v>
      </c>
      <c r="U13" s="120">
        <v>7.8</v>
      </c>
      <c r="V13" s="120">
        <f t="shared" si="6"/>
        <v>7.8</v>
      </c>
      <c r="W13" s="121" t="s">
        <v>127</v>
      </c>
      <c r="X13" s="123">
        <v>0</v>
      </c>
      <c r="Y13" s="123">
        <v>0</v>
      </c>
      <c r="Z13" s="123">
        <v>1022</v>
      </c>
      <c r="AA13" s="123">
        <v>0</v>
      </c>
      <c r="AB13" s="123">
        <v>1047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35760926</v>
      </c>
      <c r="AH13" s="48">
        <f>IF(ISBLANK(AG13),"-",AG13-AG12)</f>
        <v>560</v>
      </c>
      <c r="AI13" s="49">
        <f t="shared" si="7"/>
        <v>156.07580824972129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0.35</v>
      </c>
      <c r="AP13" s="123">
        <v>7987229</v>
      </c>
      <c r="AQ13" s="123">
        <f>AP13-AP12</f>
        <v>1215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16</v>
      </c>
      <c r="E14" s="40">
        <f t="shared" si="0"/>
        <v>11.267605633802818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118</v>
      </c>
      <c r="P14" s="119">
        <v>85</v>
      </c>
      <c r="Q14" s="119">
        <v>30477123</v>
      </c>
      <c r="R14" s="45">
        <f t="shared" si="3"/>
        <v>3480</v>
      </c>
      <c r="S14" s="46">
        <f t="shared" si="4"/>
        <v>83.52</v>
      </c>
      <c r="T14" s="46">
        <f t="shared" si="5"/>
        <v>3.48</v>
      </c>
      <c r="U14" s="120">
        <v>9</v>
      </c>
      <c r="V14" s="120">
        <f t="shared" si="6"/>
        <v>9</v>
      </c>
      <c r="W14" s="121" t="s">
        <v>127</v>
      </c>
      <c r="X14" s="123">
        <v>0</v>
      </c>
      <c r="Y14" s="123">
        <v>0</v>
      </c>
      <c r="Z14" s="123">
        <v>1009</v>
      </c>
      <c r="AA14" s="123">
        <v>0</v>
      </c>
      <c r="AB14" s="123">
        <v>999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35761452</v>
      </c>
      <c r="AH14" s="48">
        <f t="shared" ref="AH14:AH34" si="8">IF(ISBLANK(AG14),"-",AG14-AG13)</f>
        <v>526</v>
      </c>
      <c r="AI14" s="49">
        <f t="shared" si="7"/>
        <v>151.14942528735631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0.35</v>
      </c>
      <c r="AP14" s="123">
        <v>7988244</v>
      </c>
      <c r="AQ14" s="123">
        <f>AP14-AP13</f>
        <v>1015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25</v>
      </c>
      <c r="E15" s="40">
        <f t="shared" si="0"/>
        <v>17.605633802816904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95</v>
      </c>
      <c r="P15" s="119">
        <v>92</v>
      </c>
      <c r="Q15" s="119">
        <v>30480875</v>
      </c>
      <c r="R15" s="45">
        <f t="shared" si="3"/>
        <v>3752</v>
      </c>
      <c r="S15" s="46">
        <f t="shared" si="4"/>
        <v>90.048000000000002</v>
      </c>
      <c r="T15" s="46">
        <f t="shared" si="5"/>
        <v>3.7519999999999998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949</v>
      </c>
      <c r="AA15" s="123">
        <v>0</v>
      </c>
      <c r="AB15" s="123">
        <v>957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35761988</v>
      </c>
      <c r="AH15" s="48">
        <f t="shared" si="8"/>
        <v>536</v>
      </c>
      <c r="AI15" s="49">
        <f t="shared" si="7"/>
        <v>142.85714285714286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0.35</v>
      </c>
      <c r="AP15" s="123">
        <v>7988713</v>
      </c>
      <c r="AQ15" s="123">
        <f>AP15-AP14</f>
        <v>469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18</v>
      </c>
      <c r="E16" s="40">
        <f t="shared" si="0"/>
        <v>12.67605633802817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117</v>
      </c>
      <c r="P16" s="119">
        <v>115</v>
      </c>
      <c r="Q16" s="119">
        <v>30485121</v>
      </c>
      <c r="R16" s="45">
        <f t="shared" si="3"/>
        <v>4246</v>
      </c>
      <c r="S16" s="46">
        <f t="shared" si="4"/>
        <v>101.904</v>
      </c>
      <c r="T16" s="46">
        <f t="shared" si="5"/>
        <v>4.2460000000000004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1197</v>
      </c>
      <c r="AA16" s="123">
        <v>0</v>
      </c>
      <c r="AB16" s="123">
        <v>1008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35762580</v>
      </c>
      <c r="AH16" s="48">
        <f t="shared" si="8"/>
        <v>592</v>
      </c>
      <c r="AI16" s="49">
        <f t="shared" si="7"/>
        <v>139.42534149788034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7988713</v>
      </c>
      <c r="AQ16" s="123">
        <f t="shared" ref="AQ16:AQ34" si="10">AP16-AP15</f>
        <v>0</v>
      </c>
      <c r="AR16" s="52">
        <v>1.1499999999999999</v>
      </c>
      <c r="AS16" s="51" t="s">
        <v>101</v>
      </c>
      <c r="AV16" s="38" t="s">
        <v>102</v>
      </c>
      <c r="AW16" s="38" t="s">
        <v>103</v>
      </c>
      <c r="AY16" s="80" t="s">
        <v>337</v>
      </c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139</v>
      </c>
      <c r="P17" s="119">
        <v>143</v>
      </c>
      <c r="Q17" s="119">
        <v>30491113</v>
      </c>
      <c r="R17" s="45">
        <f t="shared" si="3"/>
        <v>5992</v>
      </c>
      <c r="S17" s="46">
        <f t="shared" si="4"/>
        <v>143.80799999999999</v>
      </c>
      <c r="T17" s="46">
        <f t="shared" si="5"/>
        <v>5.992</v>
      </c>
      <c r="U17" s="120">
        <v>9.4</v>
      </c>
      <c r="V17" s="120">
        <f t="shared" si="6"/>
        <v>9.4</v>
      </c>
      <c r="W17" s="121" t="s">
        <v>312</v>
      </c>
      <c r="X17" s="123">
        <v>0</v>
      </c>
      <c r="Y17" s="123">
        <v>1001</v>
      </c>
      <c r="Z17" s="123">
        <v>1195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35763860</v>
      </c>
      <c r="AH17" s="48">
        <f t="shared" si="8"/>
        <v>1280</v>
      </c>
      <c r="AI17" s="49">
        <f t="shared" si="7"/>
        <v>213.61815754339119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7988713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145</v>
      </c>
      <c r="Q18" s="119">
        <v>30497030</v>
      </c>
      <c r="R18" s="45">
        <f t="shared" si="3"/>
        <v>5917</v>
      </c>
      <c r="S18" s="46">
        <f t="shared" si="4"/>
        <v>142.00800000000001</v>
      </c>
      <c r="T18" s="46">
        <f t="shared" si="5"/>
        <v>5.9169999999999998</v>
      </c>
      <c r="U18" s="120">
        <v>9</v>
      </c>
      <c r="V18" s="120">
        <f t="shared" si="6"/>
        <v>9</v>
      </c>
      <c r="W18" s="121" t="s">
        <v>135</v>
      </c>
      <c r="X18" s="123">
        <v>0</v>
      </c>
      <c r="Y18" s="123">
        <v>1037</v>
      </c>
      <c r="Z18" s="123">
        <v>1195</v>
      </c>
      <c r="AA18" s="123">
        <v>1185</v>
      </c>
      <c r="AB18" s="123">
        <v>1199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35765180</v>
      </c>
      <c r="AH18" s="48">
        <f t="shared" si="8"/>
        <v>1320</v>
      </c>
      <c r="AI18" s="49">
        <f t="shared" si="7"/>
        <v>223.08602332262973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7988713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136</v>
      </c>
      <c r="P19" s="119">
        <v>149</v>
      </c>
      <c r="Q19" s="119">
        <v>30503346</v>
      </c>
      <c r="R19" s="45">
        <f t="shared" si="3"/>
        <v>6316</v>
      </c>
      <c r="S19" s="46">
        <f t="shared" si="4"/>
        <v>151.584</v>
      </c>
      <c r="T19" s="46">
        <f t="shared" si="5"/>
        <v>6.3159999999999998</v>
      </c>
      <c r="U19" s="120">
        <v>8.4</v>
      </c>
      <c r="V19" s="120">
        <f t="shared" si="6"/>
        <v>8.4</v>
      </c>
      <c r="W19" s="121" t="s">
        <v>135</v>
      </c>
      <c r="X19" s="123">
        <v>0</v>
      </c>
      <c r="Y19" s="123">
        <v>1062</v>
      </c>
      <c r="Z19" s="123">
        <v>1196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35766588</v>
      </c>
      <c r="AH19" s="48">
        <f t="shared" si="8"/>
        <v>1408</v>
      </c>
      <c r="AI19" s="49">
        <f t="shared" si="7"/>
        <v>222.92590246991767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7988713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135</v>
      </c>
      <c r="P20" s="119">
        <v>147</v>
      </c>
      <c r="Q20" s="119">
        <v>30509562</v>
      </c>
      <c r="R20" s="45">
        <f t="shared" si="3"/>
        <v>6216</v>
      </c>
      <c r="S20" s="46">
        <f t="shared" si="4"/>
        <v>149.184</v>
      </c>
      <c r="T20" s="46">
        <f t="shared" si="5"/>
        <v>6.2160000000000002</v>
      </c>
      <c r="U20" s="120">
        <v>7.9</v>
      </c>
      <c r="V20" s="120">
        <f t="shared" si="6"/>
        <v>7.9</v>
      </c>
      <c r="W20" s="121" t="s">
        <v>135</v>
      </c>
      <c r="X20" s="123">
        <v>0</v>
      </c>
      <c r="Y20" s="123">
        <v>1061</v>
      </c>
      <c r="Z20" s="123">
        <v>1196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35767964</v>
      </c>
      <c r="AH20" s="48">
        <f>IF(ISBLANK(AG20),"-",AG20-AG19)</f>
        <v>1376</v>
      </c>
      <c r="AI20" s="49">
        <f t="shared" si="7"/>
        <v>221.36422136422135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7988713</v>
      </c>
      <c r="AQ20" s="123">
        <f t="shared" si="10"/>
        <v>0</v>
      </c>
      <c r="AR20" s="52">
        <v>1.24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138</v>
      </c>
      <c r="P21" s="119">
        <v>141</v>
      </c>
      <c r="Q21" s="119">
        <v>30515585</v>
      </c>
      <c r="R21" s="45">
        <f>Q21-Q20</f>
        <v>6023</v>
      </c>
      <c r="S21" s="46">
        <f t="shared" si="4"/>
        <v>144.55199999999999</v>
      </c>
      <c r="T21" s="46">
        <f t="shared" si="5"/>
        <v>6.0229999999999997</v>
      </c>
      <c r="U21" s="120">
        <v>7.5</v>
      </c>
      <c r="V21" s="120">
        <f t="shared" si="6"/>
        <v>7.5</v>
      </c>
      <c r="W21" s="121" t="s">
        <v>135</v>
      </c>
      <c r="X21" s="123">
        <v>0</v>
      </c>
      <c r="Y21" s="123">
        <v>1002</v>
      </c>
      <c r="Z21" s="123">
        <v>1196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35769328</v>
      </c>
      <c r="AH21" s="48">
        <f t="shared" si="8"/>
        <v>1364</v>
      </c>
      <c r="AI21" s="49">
        <f t="shared" si="7"/>
        <v>226.46521666943386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7988713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0"/>
        <v>4.9295774647887329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132</v>
      </c>
      <c r="P22" s="119">
        <v>140</v>
      </c>
      <c r="Q22" s="119">
        <v>30521437</v>
      </c>
      <c r="R22" s="45">
        <f t="shared" si="3"/>
        <v>5852</v>
      </c>
      <c r="S22" s="46">
        <f t="shared" si="4"/>
        <v>140.44800000000001</v>
      </c>
      <c r="T22" s="46">
        <f t="shared" si="5"/>
        <v>5.8520000000000003</v>
      </c>
      <c r="U22" s="120">
        <v>7</v>
      </c>
      <c r="V22" s="120">
        <f t="shared" si="6"/>
        <v>7</v>
      </c>
      <c r="W22" s="121" t="s">
        <v>135</v>
      </c>
      <c r="X22" s="123">
        <v>0</v>
      </c>
      <c r="Y22" s="123">
        <v>1095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35770652</v>
      </c>
      <c r="AH22" s="48">
        <f t="shared" si="8"/>
        <v>1324</v>
      </c>
      <c r="AI22" s="49">
        <f t="shared" si="7"/>
        <v>226.24743677375255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7988713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134</v>
      </c>
      <c r="P23" s="119">
        <v>136</v>
      </c>
      <c r="Q23" s="119">
        <v>30527428</v>
      </c>
      <c r="R23" s="45">
        <f t="shared" si="3"/>
        <v>5991</v>
      </c>
      <c r="S23" s="46">
        <f t="shared" si="4"/>
        <v>143.78399999999999</v>
      </c>
      <c r="T23" s="46">
        <f t="shared" si="5"/>
        <v>5.9909999999999997</v>
      </c>
      <c r="U23" s="120">
        <v>6.6</v>
      </c>
      <c r="V23" s="120">
        <f t="shared" si="6"/>
        <v>6.6</v>
      </c>
      <c r="W23" s="121" t="s">
        <v>135</v>
      </c>
      <c r="X23" s="123">
        <v>0</v>
      </c>
      <c r="Y23" s="123">
        <v>996</v>
      </c>
      <c r="Z23" s="123">
        <v>1196</v>
      </c>
      <c r="AA23" s="123">
        <v>1185</v>
      </c>
      <c r="AB23" s="123">
        <v>1199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35772012</v>
      </c>
      <c r="AH23" s="48">
        <f t="shared" si="8"/>
        <v>1360</v>
      </c>
      <c r="AI23" s="49">
        <f t="shared" si="7"/>
        <v>227.00717743281589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7988713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7</v>
      </c>
      <c r="E24" s="40">
        <f t="shared" si="0"/>
        <v>4.9295774647887329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139</v>
      </c>
      <c r="P24" s="119">
        <v>137</v>
      </c>
      <c r="Q24" s="119">
        <v>30533308</v>
      </c>
      <c r="R24" s="45">
        <f t="shared" si="3"/>
        <v>5880</v>
      </c>
      <c r="S24" s="46">
        <f t="shared" si="4"/>
        <v>141.12</v>
      </c>
      <c r="T24" s="46">
        <f t="shared" si="5"/>
        <v>5.88</v>
      </c>
      <c r="U24" s="120">
        <v>6.5</v>
      </c>
      <c r="V24" s="120">
        <f t="shared" si="6"/>
        <v>6.5</v>
      </c>
      <c r="W24" s="121" t="s">
        <v>135</v>
      </c>
      <c r="X24" s="123">
        <v>0</v>
      </c>
      <c r="Y24" s="123">
        <v>992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35773348</v>
      </c>
      <c r="AH24" s="48">
        <f t="shared" si="8"/>
        <v>1336</v>
      </c>
      <c r="AI24" s="49">
        <f t="shared" si="7"/>
        <v>227.21088435374151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7988713</v>
      </c>
      <c r="AQ24" s="123">
        <f t="shared" si="10"/>
        <v>0</v>
      </c>
      <c r="AR24" s="52">
        <v>1.07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137</v>
      </c>
      <c r="P25" s="119">
        <v>137</v>
      </c>
      <c r="Q25" s="119">
        <v>30538950</v>
      </c>
      <c r="R25" s="45">
        <f t="shared" si="3"/>
        <v>5642</v>
      </c>
      <c r="S25" s="46">
        <f t="shared" si="4"/>
        <v>135.40799999999999</v>
      </c>
      <c r="T25" s="46">
        <f t="shared" si="5"/>
        <v>5.6420000000000003</v>
      </c>
      <c r="U25" s="120">
        <v>6.4</v>
      </c>
      <c r="V25" s="120">
        <f t="shared" si="6"/>
        <v>6.4</v>
      </c>
      <c r="W25" s="121" t="s">
        <v>135</v>
      </c>
      <c r="X25" s="123">
        <v>0</v>
      </c>
      <c r="Y25" s="123">
        <v>986</v>
      </c>
      <c r="Z25" s="123">
        <v>1196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35774644</v>
      </c>
      <c r="AH25" s="48">
        <f t="shared" si="8"/>
        <v>1296</v>
      </c>
      <c r="AI25" s="49">
        <f t="shared" si="7"/>
        <v>229.70577809287485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7988713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7</v>
      </c>
      <c r="E26" s="40">
        <f t="shared" si="0"/>
        <v>4.9295774647887329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134</v>
      </c>
      <c r="P26" s="119">
        <v>138</v>
      </c>
      <c r="Q26" s="119">
        <v>30544450</v>
      </c>
      <c r="R26" s="45">
        <f t="shared" si="3"/>
        <v>5500</v>
      </c>
      <c r="S26" s="46">
        <f t="shared" si="4"/>
        <v>132</v>
      </c>
      <c r="T26" s="46">
        <f t="shared" si="5"/>
        <v>5.5</v>
      </c>
      <c r="U26" s="120">
        <v>6.3</v>
      </c>
      <c r="V26" s="120">
        <f t="shared" si="6"/>
        <v>6.3</v>
      </c>
      <c r="W26" s="121" t="s">
        <v>135</v>
      </c>
      <c r="X26" s="123">
        <v>0</v>
      </c>
      <c r="Y26" s="123">
        <v>994</v>
      </c>
      <c r="Z26" s="123">
        <v>1196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35775900</v>
      </c>
      <c r="AH26" s="48">
        <f t="shared" si="8"/>
        <v>1256</v>
      </c>
      <c r="AI26" s="49">
        <f t="shared" si="7"/>
        <v>228.36363636363637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7988713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4</v>
      </c>
      <c r="E27" s="40">
        <f t="shared" si="0"/>
        <v>2.8169014084507045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128</v>
      </c>
      <c r="P27" s="119">
        <v>136</v>
      </c>
      <c r="Q27" s="119">
        <v>30550305</v>
      </c>
      <c r="R27" s="45">
        <f t="shared" si="3"/>
        <v>5855</v>
      </c>
      <c r="S27" s="46">
        <f t="shared" si="4"/>
        <v>140.52000000000001</v>
      </c>
      <c r="T27" s="46">
        <f t="shared" si="5"/>
        <v>5.8550000000000004</v>
      </c>
      <c r="U27" s="120">
        <v>5.9</v>
      </c>
      <c r="V27" s="120">
        <f t="shared" si="6"/>
        <v>5.9</v>
      </c>
      <c r="W27" s="121" t="s">
        <v>135</v>
      </c>
      <c r="X27" s="123">
        <v>0</v>
      </c>
      <c r="Y27" s="123">
        <v>1070</v>
      </c>
      <c r="Z27" s="123">
        <v>1196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35777252</v>
      </c>
      <c r="AH27" s="48">
        <f t="shared" si="8"/>
        <v>1352</v>
      </c>
      <c r="AI27" s="49">
        <f t="shared" si="7"/>
        <v>230.91374893253627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7988713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132</v>
      </c>
      <c r="P28" s="119">
        <v>138</v>
      </c>
      <c r="Q28" s="119">
        <v>30556128</v>
      </c>
      <c r="R28" s="45">
        <f t="shared" si="3"/>
        <v>5823</v>
      </c>
      <c r="S28" s="46">
        <f t="shared" si="4"/>
        <v>139.75200000000001</v>
      </c>
      <c r="T28" s="46">
        <f t="shared" si="5"/>
        <v>5.8230000000000004</v>
      </c>
      <c r="U28" s="120">
        <v>5.6</v>
      </c>
      <c r="V28" s="120">
        <f t="shared" si="6"/>
        <v>5.6</v>
      </c>
      <c r="W28" s="121" t="s">
        <v>135</v>
      </c>
      <c r="X28" s="123">
        <v>0</v>
      </c>
      <c r="Y28" s="123">
        <v>986</v>
      </c>
      <c r="Z28" s="123">
        <v>1175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35778572</v>
      </c>
      <c r="AH28" s="48">
        <f t="shared" si="8"/>
        <v>1320</v>
      </c>
      <c r="AI28" s="49">
        <f t="shared" si="7"/>
        <v>226.68727460072125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7988713</v>
      </c>
      <c r="AQ28" s="123">
        <f t="shared" si="10"/>
        <v>0</v>
      </c>
      <c r="AR28" s="52">
        <v>1.18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135</v>
      </c>
      <c r="P29" s="119">
        <v>141</v>
      </c>
      <c r="Q29" s="119">
        <v>30561769</v>
      </c>
      <c r="R29" s="45">
        <f t="shared" si="3"/>
        <v>5641</v>
      </c>
      <c r="S29" s="46">
        <f t="shared" si="4"/>
        <v>135.38399999999999</v>
      </c>
      <c r="T29" s="46">
        <f t="shared" si="5"/>
        <v>5.641</v>
      </c>
      <c r="U29" s="120">
        <v>5.4</v>
      </c>
      <c r="V29" s="120">
        <f t="shared" si="6"/>
        <v>5.4</v>
      </c>
      <c r="W29" s="121" t="s">
        <v>135</v>
      </c>
      <c r="X29" s="123">
        <v>0</v>
      </c>
      <c r="Y29" s="123">
        <v>1005</v>
      </c>
      <c r="Z29" s="123">
        <v>1175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35779852</v>
      </c>
      <c r="AH29" s="48">
        <f t="shared" si="8"/>
        <v>1280</v>
      </c>
      <c r="AI29" s="49">
        <f t="shared" si="7"/>
        <v>226.91012231873782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7988713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113</v>
      </c>
      <c r="P30" s="119">
        <v>130</v>
      </c>
      <c r="Q30" s="119">
        <v>30567303</v>
      </c>
      <c r="R30" s="45">
        <f t="shared" si="3"/>
        <v>5534</v>
      </c>
      <c r="S30" s="46">
        <f t="shared" si="4"/>
        <v>132.816</v>
      </c>
      <c r="T30" s="46">
        <f t="shared" si="5"/>
        <v>5.5339999999999998</v>
      </c>
      <c r="U30" s="120">
        <v>4.5</v>
      </c>
      <c r="V30" s="120">
        <f t="shared" si="6"/>
        <v>4.5</v>
      </c>
      <c r="W30" s="121" t="s">
        <v>136</v>
      </c>
      <c r="X30" s="123">
        <v>0</v>
      </c>
      <c r="Y30" s="123">
        <v>1110</v>
      </c>
      <c r="Z30" s="123">
        <v>1196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35780960</v>
      </c>
      <c r="AH30" s="48">
        <f t="shared" si="8"/>
        <v>1108</v>
      </c>
      <c r="AI30" s="49">
        <f t="shared" si="7"/>
        <v>200.21684134441634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7988713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11</v>
      </c>
      <c r="E31" s="40">
        <f t="shared" si="0"/>
        <v>7.746478873239437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116</v>
      </c>
      <c r="P31" s="119">
        <v>128</v>
      </c>
      <c r="Q31" s="119">
        <v>30572839</v>
      </c>
      <c r="R31" s="45">
        <f t="shared" si="3"/>
        <v>5536</v>
      </c>
      <c r="S31" s="46">
        <f t="shared" si="4"/>
        <v>132.864</v>
      </c>
      <c r="T31" s="46">
        <f t="shared" si="5"/>
        <v>5.5359999999999996</v>
      </c>
      <c r="U31" s="120">
        <v>3.6</v>
      </c>
      <c r="V31" s="120">
        <f t="shared" si="6"/>
        <v>3.6</v>
      </c>
      <c r="W31" s="121" t="s">
        <v>136</v>
      </c>
      <c r="X31" s="123">
        <v>0</v>
      </c>
      <c r="Y31" s="123">
        <v>1056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35782052</v>
      </c>
      <c r="AH31" s="48">
        <f t="shared" si="8"/>
        <v>1092</v>
      </c>
      <c r="AI31" s="49">
        <f t="shared" si="7"/>
        <v>197.25433526011562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7988713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119</v>
      </c>
      <c r="P32" s="119">
        <v>119</v>
      </c>
      <c r="Q32" s="119">
        <v>30577906</v>
      </c>
      <c r="R32" s="45">
        <f t="shared" si="3"/>
        <v>5067</v>
      </c>
      <c r="S32" s="46">
        <f t="shared" si="4"/>
        <v>121.608</v>
      </c>
      <c r="T32" s="46">
        <f t="shared" si="5"/>
        <v>5.0670000000000002</v>
      </c>
      <c r="U32" s="120">
        <v>3.2</v>
      </c>
      <c r="V32" s="120">
        <f t="shared" si="6"/>
        <v>3.2</v>
      </c>
      <c r="W32" s="121" t="s">
        <v>136</v>
      </c>
      <c r="X32" s="123">
        <v>0</v>
      </c>
      <c r="Y32" s="123">
        <v>1004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35783068</v>
      </c>
      <c r="AH32" s="48">
        <f t="shared" si="8"/>
        <v>1016</v>
      </c>
      <c r="AI32" s="49">
        <f t="shared" si="7"/>
        <v>200.51312413656996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7988713</v>
      </c>
      <c r="AQ32" s="123">
        <f t="shared" si="10"/>
        <v>0</v>
      </c>
      <c r="AR32" s="52">
        <v>0.99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9</v>
      </c>
      <c r="E33" s="40">
        <f t="shared" si="0"/>
        <v>6.3380281690140849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119</v>
      </c>
      <c r="P33" s="119">
        <v>105</v>
      </c>
      <c r="Q33" s="119">
        <v>30582248</v>
      </c>
      <c r="R33" s="45">
        <f t="shared" si="3"/>
        <v>4342</v>
      </c>
      <c r="S33" s="46">
        <f t="shared" si="4"/>
        <v>104.208</v>
      </c>
      <c r="T33" s="46">
        <f t="shared" si="5"/>
        <v>4.3419999999999996</v>
      </c>
      <c r="U33" s="120">
        <v>3.6</v>
      </c>
      <c r="V33" s="120">
        <f t="shared" si="6"/>
        <v>3.6</v>
      </c>
      <c r="W33" s="121" t="s">
        <v>127</v>
      </c>
      <c r="X33" s="123">
        <v>0</v>
      </c>
      <c r="Y33" s="123">
        <v>0</v>
      </c>
      <c r="Z33" s="123">
        <v>1113</v>
      </c>
      <c r="AA33" s="123">
        <v>0</v>
      </c>
      <c r="AB33" s="123">
        <v>1109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35783828</v>
      </c>
      <c r="AH33" s="48">
        <f t="shared" si="8"/>
        <v>760</v>
      </c>
      <c r="AI33" s="49">
        <f t="shared" si="7"/>
        <v>175.03454629203134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7989163</v>
      </c>
      <c r="AQ33" s="123">
        <f t="shared" si="10"/>
        <v>450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11</v>
      </c>
      <c r="E34" s="40">
        <f t="shared" si="0"/>
        <v>7.746478873239437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114</v>
      </c>
      <c r="P34" s="119">
        <v>103</v>
      </c>
      <c r="Q34" s="119">
        <v>30586499</v>
      </c>
      <c r="R34" s="45">
        <f t="shared" si="3"/>
        <v>4251</v>
      </c>
      <c r="S34" s="46">
        <f t="shared" si="4"/>
        <v>102.024</v>
      </c>
      <c r="T34" s="46">
        <f t="shared" si="5"/>
        <v>4.2510000000000003</v>
      </c>
      <c r="U34" s="120">
        <v>4.3</v>
      </c>
      <c r="V34" s="120">
        <f t="shared" si="6"/>
        <v>4.3</v>
      </c>
      <c r="W34" s="121" t="s">
        <v>127</v>
      </c>
      <c r="X34" s="123">
        <v>0</v>
      </c>
      <c r="Y34" s="123">
        <v>0</v>
      </c>
      <c r="Z34" s="123">
        <v>1034</v>
      </c>
      <c r="AA34" s="123">
        <v>0</v>
      </c>
      <c r="AB34" s="123">
        <v>1110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35784532</v>
      </c>
      <c r="AH34" s="48">
        <f t="shared" si="8"/>
        <v>704</v>
      </c>
      <c r="AI34" s="49">
        <f t="shared" si="7"/>
        <v>165.60809221359679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7989753</v>
      </c>
      <c r="AQ34" s="123">
        <f t="shared" si="10"/>
        <v>590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123.83333333333333</v>
      </c>
      <c r="Q35" s="63">
        <f>Q34-Q10</f>
        <v>123874</v>
      </c>
      <c r="R35" s="64">
        <f>SUM(R11:R34)</f>
        <v>123874</v>
      </c>
      <c r="S35" s="124">
        <f>AVERAGE(S11:S34)</f>
        <v>123.87399999999998</v>
      </c>
      <c r="T35" s="124">
        <f>SUM(T11:T34)</f>
        <v>123.87400000000004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25388</v>
      </c>
      <c r="AH35" s="66">
        <f>SUM(AH11:AH34)</f>
        <v>25388</v>
      </c>
      <c r="AI35" s="67">
        <f>$AH$35/$T35</f>
        <v>204.95019132344149</v>
      </c>
      <c r="AJ35" s="93"/>
      <c r="AK35" s="94"/>
      <c r="AL35" s="94"/>
      <c r="AM35" s="94"/>
      <c r="AN35" s="95"/>
      <c r="AO35" s="68"/>
      <c r="AP35" s="69">
        <f>AP34-AP10</f>
        <v>5881</v>
      </c>
      <c r="AQ35" s="70">
        <f>SUM(AQ11:AQ34)</f>
        <v>5881</v>
      </c>
      <c r="AR35" s="71">
        <f>AVERAGE(AR11:AR34)</f>
        <v>1.1033333333333333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320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332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333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334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318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331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2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09" t="s">
        <v>335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151</v>
      </c>
      <c r="C53" s="110"/>
      <c r="D53" s="110"/>
      <c r="E53" s="88"/>
      <c r="F53" s="110"/>
      <c r="G53" s="110"/>
      <c r="H53" s="110"/>
      <c r="I53" s="110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152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336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156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153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5" t="s">
        <v>154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242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155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114"/>
      <c r="V62" s="114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8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1:51" x14ac:dyDescent="0.25">
      <c r="B71" s="89"/>
      <c r="C71" s="109"/>
      <c r="D71" s="88"/>
      <c r="E71" s="110"/>
      <c r="F71" s="110"/>
      <c r="G71" s="110"/>
      <c r="H71" s="110"/>
      <c r="I71" s="88"/>
      <c r="J71" s="111"/>
      <c r="K71" s="111"/>
      <c r="L71" s="111"/>
      <c r="M71" s="111"/>
      <c r="N71" s="111"/>
      <c r="O71" s="111"/>
      <c r="P71" s="111"/>
      <c r="Q71" s="111"/>
      <c r="R71" s="111"/>
      <c r="S71" s="86"/>
      <c r="T71" s="86"/>
      <c r="U71" s="86"/>
      <c r="V71" s="86"/>
      <c r="W71" s="86"/>
      <c r="X71" s="86"/>
      <c r="Y71" s="86"/>
      <c r="Z71" s="79"/>
      <c r="AA71" s="86"/>
      <c r="AB71" s="86"/>
      <c r="AC71" s="86"/>
      <c r="AD71" s="86"/>
      <c r="AE71" s="86"/>
      <c r="AF71" s="86"/>
      <c r="AG71" s="86"/>
      <c r="AH71" s="86"/>
      <c r="AI71" s="86"/>
      <c r="AJ71" s="86"/>
      <c r="AK71" s="86"/>
      <c r="AL71" s="86"/>
      <c r="AM71" s="86"/>
      <c r="AN71" s="86"/>
      <c r="AO71" s="86"/>
      <c r="AP71" s="86"/>
      <c r="AQ71" s="86"/>
      <c r="AR71" s="86"/>
      <c r="AS71" s="86"/>
      <c r="AT71" s="86"/>
      <c r="AU71" s="86"/>
      <c r="AV71" s="105"/>
      <c r="AW71" s="101"/>
      <c r="AX71" s="101"/>
      <c r="AY71" s="101"/>
    </row>
    <row r="72" spans="1:51" x14ac:dyDescent="0.25">
      <c r="B72" s="89"/>
      <c r="C72" s="116"/>
      <c r="D72" s="88"/>
      <c r="E72" s="110"/>
      <c r="F72" s="110"/>
      <c r="G72" s="110"/>
      <c r="H72" s="110"/>
      <c r="I72" s="88"/>
      <c r="J72" s="86"/>
      <c r="K72" s="86"/>
      <c r="L72" s="86"/>
      <c r="M72" s="86"/>
      <c r="N72" s="86"/>
      <c r="O72" s="86"/>
      <c r="P72" s="86"/>
      <c r="Q72" s="86"/>
      <c r="R72" s="86"/>
      <c r="S72" s="86"/>
      <c r="T72" s="86"/>
      <c r="U72" s="86"/>
      <c r="V72" s="86"/>
      <c r="W72" s="79"/>
      <c r="X72" s="79"/>
      <c r="Y72" s="79"/>
      <c r="Z72" s="106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105"/>
      <c r="AW72" s="101"/>
      <c r="AX72" s="101"/>
      <c r="AY72" s="101"/>
    </row>
    <row r="73" spans="1:51" x14ac:dyDescent="0.25">
      <c r="B73" s="89"/>
      <c r="C73" s="116"/>
      <c r="D73" s="110"/>
      <c r="E73" s="88"/>
      <c r="F73" s="110"/>
      <c r="G73" s="110"/>
      <c r="H73" s="110"/>
      <c r="I73" s="110"/>
      <c r="J73" s="86"/>
      <c r="K73" s="86"/>
      <c r="L73" s="86"/>
      <c r="M73" s="86"/>
      <c r="N73" s="86"/>
      <c r="O73" s="86"/>
      <c r="P73" s="86"/>
      <c r="Q73" s="86"/>
      <c r="R73" s="86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88"/>
      <c r="F74" s="88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89"/>
      <c r="C75" s="112"/>
      <c r="D75" s="110"/>
      <c r="E75" s="110"/>
      <c r="F75" s="88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86"/>
      <c r="D76" s="110"/>
      <c r="E76" s="110"/>
      <c r="F76" s="110"/>
      <c r="G76" s="88"/>
      <c r="H76" s="88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6"/>
      <c r="C77" s="116"/>
      <c r="D77" s="86"/>
      <c r="E77" s="110"/>
      <c r="F77" s="110"/>
      <c r="G77" s="110"/>
      <c r="H77" s="110"/>
      <c r="I77" s="86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1:51" x14ac:dyDescent="0.25">
      <c r="B78" s="129"/>
      <c r="C78" s="132"/>
      <c r="D78" s="79"/>
      <c r="E78" s="127"/>
      <c r="F78" s="127"/>
      <c r="G78" s="127"/>
      <c r="H78" s="127"/>
      <c r="I78" s="79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U78" s="101"/>
      <c r="AV78" s="105"/>
      <c r="AW78" s="101"/>
      <c r="AX78" s="101"/>
      <c r="AY78" s="131"/>
    </row>
    <row r="79" spans="1:51" s="131" customFormat="1" x14ac:dyDescent="0.25">
      <c r="B79" s="129"/>
      <c r="C79" s="135"/>
      <c r="D79" s="127"/>
      <c r="E79" s="79"/>
      <c r="F79" s="127"/>
      <c r="G79" s="127"/>
      <c r="H79" s="127"/>
      <c r="I79" s="127"/>
      <c r="J79" s="128"/>
      <c r="K79" s="128"/>
      <c r="L79" s="128"/>
      <c r="M79" s="128"/>
      <c r="N79" s="128"/>
      <c r="O79" s="128"/>
      <c r="P79" s="128"/>
      <c r="Q79" s="128"/>
      <c r="R79" s="128"/>
      <c r="S79" s="128"/>
      <c r="T79" s="133"/>
      <c r="U79" s="134"/>
      <c r="V79" s="134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T79" s="19"/>
      <c r="AV79" s="105"/>
      <c r="AY79" s="101"/>
    </row>
    <row r="80" spans="1:51" x14ac:dyDescent="0.25">
      <c r="A80" s="106"/>
      <c r="B80" s="129"/>
      <c r="C80" s="130"/>
      <c r="D80" s="127"/>
      <c r="E80" s="79"/>
      <c r="F80" s="79"/>
      <c r="G80" s="127"/>
      <c r="H80" s="127"/>
      <c r="I80" s="107"/>
      <c r="J80" s="107"/>
      <c r="K80" s="107"/>
      <c r="L80" s="107"/>
      <c r="M80" s="107"/>
      <c r="N80" s="107"/>
      <c r="O80" s="108"/>
      <c r="P80" s="103"/>
      <c r="R80" s="105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12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79"/>
      <c r="H82" s="79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7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B84" s="129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C86" s="131"/>
      <c r="D86" s="131"/>
      <c r="E86" s="131"/>
      <c r="F86" s="131"/>
      <c r="G86" s="131"/>
      <c r="H86" s="131"/>
      <c r="I86" s="107"/>
      <c r="J86" s="107"/>
      <c r="K86" s="107"/>
      <c r="L86" s="107"/>
      <c r="M86" s="107"/>
      <c r="N86" s="107"/>
      <c r="O86" s="108"/>
      <c r="P86" s="103"/>
      <c r="R86" s="79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I87" s="107"/>
      <c r="J87" s="107"/>
      <c r="K87" s="107"/>
      <c r="L87" s="107"/>
      <c r="M87" s="107"/>
      <c r="N87" s="107"/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03"/>
      <c r="Q112" s="103"/>
      <c r="R112" s="103"/>
      <c r="S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U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T115" s="103"/>
      <c r="U115" s="103"/>
      <c r="AS115" s="101"/>
      <c r="AT115" s="101"/>
      <c r="AU115" s="101"/>
      <c r="AV115" s="101"/>
      <c r="AW115" s="101"/>
      <c r="AX115" s="101"/>
    </row>
    <row r="126" spans="15:51" x14ac:dyDescent="0.25">
      <c r="AY126" s="101"/>
    </row>
    <row r="127" spans="15:51" x14ac:dyDescent="0.25">
      <c r="AS127" s="101"/>
      <c r="AT127" s="101"/>
      <c r="AU127" s="101"/>
      <c r="AV127" s="101"/>
      <c r="AW127" s="101"/>
      <c r="AX127" s="101"/>
    </row>
  </sheetData>
  <protectedRanges>
    <protectedRange sqref="N71:R71 B84 S73:T79 B76:B81 S69:T70 N74:R79 T62:T68 T48:T56" name="Range2_12_5_1_1"/>
    <protectedRange sqref="N10 L10 L6 D6 D8 AD8 AF8 O8:U8 AJ8:AR8 AF10 AR11:AR34 L24:N31 N12:N23 N34:P34 E11:E34 G11:G34 X11:AA11 X12:Y16 AA12:AA16 AC11:AF34 N11:Q11 N32:N33 R11:V34 O12:Q33 Z12:Z32 AB11:AB33" name="Range1_16_3_1_1"/>
    <protectedRange sqref="I76 J74:M79 J71:M71 I79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0:H80 F79 E78" name="Range2_2_2_9_2_1_1"/>
    <protectedRange sqref="D76 D79:D80" name="Range2_1_1_1_1_1_9_2_1_1"/>
    <protectedRange sqref="AG11:AG34" name="Range1_18_1_1_1"/>
    <protectedRange sqref="C77 C79" name="Range2_4_1_1_1"/>
    <protectedRange sqref="AS16:AS34" name="Range1_1_1_1"/>
    <protectedRange sqref="P3:U5" name="Range1_16_1_1_1_1"/>
    <protectedRange sqref="C80 C78 C75" name="Range2_1_3_1_1"/>
    <protectedRange sqref="H11:H34" name="Range1_1_1_1_1_1_1"/>
    <protectedRange sqref="B82:B83 J72:R73 D77:D78 I77:I78 Z70:Z71 S71:Y72 AA71:AU72 E79:E80 G81:H82 F80" name="Range2_2_1_10_1_1_1_2"/>
    <protectedRange sqref="C76" name="Range2_2_1_10_2_1_1_1"/>
    <protectedRange sqref="N69:R70 G77:H77 D73 F76 E75" name="Range2_12_1_6_1_1"/>
    <protectedRange sqref="D68:D69 I73:I75 I69:M70 G78:H79 G71:H73 E76:E77 F77:F78 F70:F72 E69:E71" name="Range2_2_12_1_7_1_1"/>
    <protectedRange sqref="D74:D75" name="Range2_1_1_1_1_11_1_2_1_1"/>
    <protectedRange sqref="E72 G74:H74 F73" name="Range2_2_2_9_1_1_1_1"/>
    <protectedRange sqref="D70" name="Range2_1_1_1_1_1_9_1_1_1_1"/>
    <protectedRange sqref="C74 C69" name="Range2_1_1_2_1_1"/>
    <protectedRange sqref="C73" name="Range2_1_2_2_1_1"/>
    <protectedRange sqref="C72" name="Range2_3_2_1_1"/>
    <protectedRange sqref="F68:F69 E68 G70:H70" name="Range2_2_12_1_1_1_1_1"/>
    <protectedRange sqref="C68" name="Range2_1_4_2_1_1_1"/>
    <protectedRange sqref="C70:C71" name="Range2_5_1_1_1"/>
    <protectedRange sqref="E73:E74 F74:F75 G75:H76 I71:I72" name="Range2_2_1_1_1_1"/>
    <protectedRange sqref="D71:D72" name="Range2_1_1_1_1_1_1_1_1"/>
    <protectedRange sqref="AS11:AS15" name="Range1_4_1_1_1_1"/>
    <protectedRange sqref="J11:J15 J26:J34" name="Range1_1_2_1_10_1_1_1_1"/>
    <protectedRange sqref="R86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60:T61" name="Range2_12_5_1_1_3"/>
    <protectedRange sqref="T58:T59" name="Range2_12_5_1_1_2_2"/>
    <protectedRange sqref="T57" name="Range2_12_5_1_1_2_1_1"/>
    <protectedRange sqref="S57" name="Range2_12_4_1_1_1_4_2_2_1_1"/>
    <protectedRange sqref="B73:B75" name="Range2_12_5_1_1_2"/>
    <protectedRange sqref="B72" name="Range2_12_5_1_1_2_1_4_1_1_1_2_1_1_1_1_1_1_1"/>
    <protectedRange sqref="F67 G69:H69" name="Range2_2_12_1_1_1_1_1_1"/>
    <protectedRange sqref="D67:E67" name="Range2_2_12_1_7_1_1_2_1"/>
    <protectedRange sqref="C67" name="Range2_1_1_2_1_1_1"/>
    <protectedRange sqref="B70:B71" name="Range2_12_5_1_1_2_1"/>
    <protectedRange sqref="B69" name="Range2_12_5_1_1_2_1_2_1"/>
    <protectedRange sqref="B68" name="Range2_12_5_1_1_2_1_2_2"/>
    <protectedRange sqref="S65:S68" name="Range2_12_5_1_1_5"/>
    <protectedRange sqref="N65:R68" name="Range2_12_1_6_1_1_1"/>
    <protectedRange sqref="J65:M68" name="Range2_2_12_1_7_1_1_2"/>
    <protectedRange sqref="S62:S64" name="Range2_12_2_1_1_1_2_1_1_1"/>
    <protectedRange sqref="Q63:R64" name="Range2_12_1_4_1_1_1_1_1_1_1_1_1_1_1_1_1_1_1"/>
    <protectedRange sqref="N63:P64" name="Range2_12_1_2_1_1_1_1_1_1_1_1_1_1_1_1_1_1_1_1"/>
    <protectedRange sqref="J63:M64" name="Range2_2_12_1_4_1_1_1_1_1_1_1_1_1_1_1_1_1_1_1_1"/>
    <protectedRange sqref="Q62:R62" name="Range2_12_1_6_1_1_1_2_3_1_1_3_1_1_1_1_1_1_1"/>
    <protectedRange sqref="N62:P62" name="Range2_12_1_2_3_1_1_1_2_3_1_1_3_1_1_1_1_1_1_1"/>
    <protectedRange sqref="J62:M62" name="Range2_2_12_1_4_3_1_1_1_3_3_1_1_3_1_1_1_1_1_1_1"/>
    <protectedRange sqref="S61" name="Range2_12_4_1_1_1_4_2_2_2_1"/>
    <protectedRange sqref="Q61:R61" name="Range2_12_1_6_1_1_1_2_3_2_1_1_3_2"/>
    <protectedRange sqref="N61:P61" name="Range2_12_1_2_3_1_1_1_2_3_2_1_1_3_2"/>
    <protectedRange sqref="L61:M61" name="Range2_2_12_1_4_3_1_1_1_3_3_2_1_1_3_2"/>
    <protectedRange sqref="I62:I68" name="Range2_2_12_1_7_1_1_2_2_1_1"/>
    <protectedRange sqref="G68:H68" name="Range2_2_12_1_3_1_2_1_1_1_2_1_1_1_1_1_1_2_1_1_1_1_1_1_1_1_1"/>
    <protectedRange sqref="F66 G65:H67" name="Range2_2_12_1_3_3_1_1_1_2_1_1_1_1_1_1_1_1_1_1_1_1_1_1_1_1"/>
    <protectedRange sqref="G62:H62" name="Range2_2_12_1_3_1_2_1_1_1_2_1_1_1_1_1_1_2_1_1_1_1_1_2_1"/>
    <protectedRange sqref="F62:F65" name="Range2_2_12_1_3_1_2_1_1_1_3_1_1_1_1_1_3_1_1_1_1_1_1_1_1_1"/>
    <protectedRange sqref="G63:H64" name="Range2_2_12_1_3_1_2_1_1_1_1_2_1_1_1_1_1_1_1_1_1_1_1"/>
    <protectedRange sqref="D62:E63" name="Range2_2_12_1_3_1_2_1_1_1_3_1_1_1_1_1_1_1_2_1_1_1_1_1_1_1"/>
    <protectedRange sqref="B66" name="Range2_12_5_1_1_2_1_4_1_1_1_2_1_1_1_1_1_1_1_1_1_2_1_1_1_1_1"/>
    <protectedRange sqref="B67" name="Range2_12_5_1_1_2_1_2_2_1_1_1_1_1"/>
    <protectedRange sqref="D66:E66" name="Range2_2_12_1_7_1_1_2_1_1"/>
    <protectedRange sqref="C66" name="Range2_1_1_2_1_1_1_1"/>
    <protectedRange sqref="D65" name="Range2_2_12_1_7_1_1_2_1_1_1_1_1_1"/>
    <protectedRange sqref="E65" name="Range2_2_12_1_1_1_1_1_1_1_1_1_1_1_1"/>
    <protectedRange sqref="C65" name="Range2_1_4_2_1_1_1_1_1_1_1_1_1"/>
    <protectedRange sqref="D64:E64" name="Range2_2_12_1_3_1_2_1_1_1_3_1_1_1_1_1_1_1_2_1_1_1_1_1_1_1_1"/>
    <protectedRange sqref="B65" name="Range2_12_5_1_1_2_1_2_2_1_1_1_1"/>
    <protectedRange sqref="S58:S60" name="Range2_12_5_1_1_5_1"/>
    <protectedRange sqref="N60:R60" name="Range2_12_1_6_1_1_1_1"/>
    <protectedRange sqref="L60:M60" name="Range2_2_12_1_7_1_1_2_2"/>
    <protectedRange sqref="B64" name="Range2_12_5_1_1_2_1_2_2_1_1_1_1_2_1_1_1"/>
    <protectedRange sqref="B63" name="Range2_12_5_1_1_2_1_2_2_1_1_1_1_2_1_1_1_2"/>
    <protectedRange sqref="B62" name="Range2_12_5_1_1_2_1_2_2_1_1_1_1_2_1_1_1_2_1_1"/>
    <protectedRange sqref="B41" name="Range2_12_5_1_1_1_1_1_2"/>
    <protectedRange sqref="S51:S56" name="Range2_12_5_1_1_2_3_1_1"/>
    <protectedRange sqref="N51:R59" name="Range2_12_1_6_1_1_1_1_1"/>
    <protectedRange sqref="J54:M55 L51:M53 L56:M59" name="Range2_2_12_1_7_1_1_2_2_1"/>
    <protectedRange sqref="G54:H55" name="Range2_2_12_1_3_1_2_1_1_1_2_1_1_1_1_1_1_2_1_1_1_1"/>
    <protectedRange sqref="I54:I55" name="Range2_2_12_1_4_3_1_1_1_2_1_2_1_1_3_1_1_1_1_1_1_1_1"/>
    <protectedRange sqref="D54:E55" name="Range2_2_12_1_3_1_2_1_1_1_2_1_1_1_1_3_1_1_1_1_1_1_1"/>
    <protectedRange sqref="F54:F55" name="Range2_2_12_1_3_1_2_1_1_1_3_1_1_1_1_1_3_1_1_1_1_1_1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2" name="Range2_12_5_1_1_1_1_1_2_1"/>
    <protectedRange sqref="B43" name="Range2_12_5_1_1_1_2_1_1_1"/>
    <protectedRange sqref="B44" name="Range2_12_5_1_1_1_2_2_1_1"/>
    <protectedRange sqref="B45:B47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1:H52" name="Range2_2_12_1_3_1_1_1_1_1_4_1_1_1_1_2"/>
    <protectedRange sqref="E51:F52" name="Range2_2_12_1_7_1_1_3_1_1_1_1_2"/>
    <protectedRange sqref="I51:K52" name="Range2_2_12_1_4_3_1_1_1_1_2_1_1_1_2"/>
    <protectedRange sqref="D51:D52" name="Range2_2_12_1_3_1_2_1_1_1_2_1_2_1_1_1_2"/>
    <protectedRange sqref="J53:K53" name="Range2_2_12_1_7_1_1_2_2_1_2"/>
    <protectedRange sqref="I53" name="Range2_2_12_1_7_1_1_2_2_1_1_1_1_1"/>
    <protectedRange sqref="G53:H53" name="Range2_2_12_1_3_3_1_1_1_2_1_1_1_1_1_1_1_1_1_1_1_1_1_1_1_1_1_1_1"/>
    <protectedRange sqref="F53" name="Range2_2_12_1_3_1_2_1_1_1_3_1_1_1_1_1_3_1_1_1_1_1_1_1_1_1_1_1"/>
    <protectedRange sqref="D53" name="Range2_2_12_1_7_1_1_2_1_1_1_1_1_1_1_1"/>
    <protectedRange sqref="E53" name="Range2_2_12_1_1_1_1_1_1_1_1_1_1_1_1_1_1"/>
    <protectedRange sqref="K61" name="Range2_2_12_1_4_3_1_1_1_3_3_2_1_1_3_2_1_1"/>
    <protectedRange sqref="G61:H61" name="Range2_2_12_1_3_1_1_1_1_1_4_1_1_1_1_2_1_1"/>
    <protectedRange sqref="E61:F61" name="Range2_2_12_1_7_1_1_3_1_1_1_1_2_1_1"/>
    <protectedRange sqref="I61:J61" name="Range2_2_12_1_4_3_1_1_1_1_2_1_1_1_2_1_1"/>
    <protectedRange sqref="D61" name="Range2_2_12_1_3_1_2_1_1_1_2_1_2_1_1_1_2_1"/>
    <protectedRange sqref="B61" name="Range2_12_5_1_1_2_1_4_1_1_1_2_1_1_1_1_1_1_1_1_1_2_1_1_1_1_2_1_1_1_2_1_1_1_2_2_2_1_1_1_1_1_1_1"/>
    <protectedRange sqref="W11:W29 W33:W34" name="Range1_16_3_1_1_4_3_3_1"/>
    <protectedRange sqref="W30:W32" name="Range1_16_3_1_1_4_3_3_1_1"/>
    <protectedRange sqref="C51:C52" name="Range2_1_4_2_1_1_1_1_1_1_1_1_1_1_1_1"/>
    <protectedRange sqref="B50 B52" name="Range2_12_5_1_1_1_2_2_1_1_1_1_1_1_1_1_1_1_1_2_1_1_1_4"/>
    <protectedRange sqref="B51" name="Range2_12_5_1_1_1_2_1_1_1_1_1_2"/>
    <protectedRange sqref="J56:K56" name="Range2_2_12_1_7_1_1_2_2_2_2"/>
    <protectedRange sqref="K57" name="Range2_2_12_1_7_1_1_2_2_1_3_1"/>
    <protectedRange sqref="K60" name="Range2_2_12_1_4_3_1_1_1_3_3_2_1_1_3_2_1_1_1"/>
    <protectedRange sqref="K58:K59" name="Range2_2_12_1_7_1_1_2_2_2_1_1"/>
    <protectedRange sqref="J57:J58" name="Range2_2_12_1_7_1_1_2_2_3_1_1"/>
    <protectedRange sqref="J59:J60" name="Range2_2_12_1_4_3_1_1_1_1_2_1_1_1_2_1_1_1"/>
    <protectedRange sqref="G60:H60" name="Range2_2_12_1_3_1_1_1_1_1_4_1_1_1_1_2_1_2"/>
    <protectedRange sqref="E60:F60" name="Range2_2_12_1_7_1_1_3_1_1_1_1_2_1_2"/>
    <protectedRange sqref="I60" name="Range2_2_12_1_4_3_1_1_1_1_2_1_1_1_2_1_2"/>
    <protectedRange sqref="G56:H57" name="Range2_2_12_1_3_1_2_1_1_1_2_1_1_1_1_1_1_2_1_1_1_2_1_1"/>
    <protectedRange sqref="I56:I57" name="Range2_2_12_1_4_3_1_1_1_2_1_2_1_1_3_1_1_1_1_1_1_1_2_1_1"/>
    <protectedRange sqref="D56:E57" name="Range2_2_12_1_3_1_2_1_1_1_2_1_1_1_1_3_1_1_1_1_1_1_2_1_1"/>
    <protectedRange sqref="F56:F57" name="Range2_2_12_1_3_1_2_1_1_1_3_1_1_1_1_1_3_1_1_1_1_1_1_2_1_1"/>
    <protectedRange sqref="G58:H59" name="Range2_2_12_1_3_1_1_1_1_1_4_1_1_1_1_2_1_1_1"/>
    <protectedRange sqref="E58:F59" name="Range2_2_12_1_7_1_1_3_1_1_1_1_2_1_1_1"/>
    <protectedRange sqref="I58:I59" name="Range2_2_12_1_4_3_1_1_1_1_2_1_1_1_2_1_1_1_1"/>
    <protectedRange sqref="D58:D59" name="Range2_2_12_1_3_1_2_1_1_1_2_1_2_1_1_1_2_1_2"/>
    <protectedRange sqref="D60" name="Range2_2_12_1_3_1_2_1_1_1_2_1_2_1_1_1_2_1_1_1"/>
    <protectedRange sqref="B59" name="Range2_12_5_1_1_2_1_4_1_1_1_2_1_1_1_1_1_1_1_1_1_2_1_1_1_1_2_1_1_1_2_1_1_1_2_2_2_1_1_1_1_1_1_1_1_1"/>
    <protectedRange sqref="B60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174" priority="17" operator="containsText" text="N/A">
      <formula>NOT(ISERROR(SEARCH("N/A",X11)))</formula>
    </cfRule>
    <cfRule type="cellIs" dxfId="173" priority="35" operator="equal">
      <formula>0</formula>
    </cfRule>
  </conditionalFormatting>
  <conditionalFormatting sqref="X11:AA11 X12:Y16 AA12:AA16 AC11:AE34 Z12:Z32 AB11:AB33">
    <cfRule type="cellIs" dxfId="172" priority="34" operator="greaterThanOrEqual">
      <formula>1185</formula>
    </cfRule>
  </conditionalFormatting>
  <conditionalFormatting sqref="X11:AA11 X12:Y16 AA12:AA16 AC11:AE34 Z12:Z32 AB11:AB33">
    <cfRule type="cellIs" dxfId="171" priority="33" operator="between">
      <formula>0.1</formula>
      <formula>1184</formula>
    </cfRule>
  </conditionalFormatting>
  <conditionalFormatting sqref="X8 AJ16:AJ34 AJ11:AO11 AJ12:AK15 AM12:AM15 AL12:AL34 AN12:AO34">
    <cfRule type="cellIs" dxfId="170" priority="32" operator="equal">
      <formula>0</formula>
    </cfRule>
  </conditionalFormatting>
  <conditionalFormatting sqref="X8 AJ16:AJ34 AJ11:AO11 AJ12:AK15 AM12:AM15 AL12:AL34 AN12:AO34">
    <cfRule type="cellIs" dxfId="169" priority="31" operator="greaterThan">
      <formula>1179</formula>
    </cfRule>
  </conditionalFormatting>
  <conditionalFormatting sqref="X8 AJ16:AJ34 AJ11:AO11 AJ12:AK15 AM12:AM15 AL12:AL34 AN12:AO34">
    <cfRule type="cellIs" dxfId="168" priority="30" operator="greaterThan">
      <formula>99</formula>
    </cfRule>
  </conditionalFormatting>
  <conditionalFormatting sqref="X8 AJ16:AJ34 AJ11:AO11 AJ12:AK15 AM12:AM15 AL12:AL34 AN12:AO34">
    <cfRule type="cellIs" dxfId="167" priority="29" operator="greaterThan">
      <formula>0.99</formula>
    </cfRule>
  </conditionalFormatting>
  <conditionalFormatting sqref="AB8">
    <cfRule type="cellIs" dxfId="166" priority="28" operator="equal">
      <formula>0</formula>
    </cfRule>
  </conditionalFormatting>
  <conditionalFormatting sqref="AB8">
    <cfRule type="cellIs" dxfId="165" priority="27" operator="greaterThan">
      <formula>1179</formula>
    </cfRule>
  </conditionalFormatting>
  <conditionalFormatting sqref="AB8">
    <cfRule type="cellIs" dxfId="164" priority="26" operator="greaterThan">
      <formula>99</formula>
    </cfRule>
  </conditionalFormatting>
  <conditionalFormatting sqref="AB8">
    <cfRule type="cellIs" dxfId="163" priority="25" operator="greaterThan">
      <formula>0.99</formula>
    </cfRule>
  </conditionalFormatting>
  <conditionalFormatting sqref="AQ11:AQ34">
    <cfRule type="cellIs" dxfId="162" priority="24" operator="equal">
      <formula>0</formula>
    </cfRule>
  </conditionalFormatting>
  <conditionalFormatting sqref="AQ11:AQ34">
    <cfRule type="cellIs" dxfId="161" priority="23" operator="greaterThan">
      <formula>1179</formula>
    </cfRule>
  </conditionalFormatting>
  <conditionalFormatting sqref="AQ11:AQ34">
    <cfRule type="cellIs" dxfId="160" priority="22" operator="greaterThan">
      <formula>99</formula>
    </cfRule>
  </conditionalFormatting>
  <conditionalFormatting sqref="AQ11:AQ34">
    <cfRule type="cellIs" dxfId="159" priority="21" operator="greaterThan">
      <formula>0.99</formula>
    </cfRule>
  </conditionalFormatting>
  <conditionalFormatting sqref="AI11:AI34">
    <cfRule type="cellIs" dxfId="158" priority="20" operator="greaterThan">
      <formula>$AI$8</formula>
    </cfRule>
  </conditionalFormatting>
  <conditionalFormatting sqref="AH11:AH34">
    <cfRule type="cellIs" dxfId="157" priority="18" operator="greaterThan">
      <formula>$AH$8</formula>
    </cfRule>
    <cfRule type="cellIs" dxfId="156" priority="19" operator="greaterThan">
      <formula>$AH$8</formula>
    </cfRule>
  </conditionalFormatting>
  <conditionalFormatting sqref="AP11:AP34">
    <cfRule type="cellIs" dxfId="155" priority="16" operator="equal">
      <formula>0</formula>
    </cfRule>
  </conditionalFormatting>
  <conditionalFormatting sqref="AP11:AP34">
    <cfRule type="cellIs" dxfId="154" priority="15" operator="greaterThan">
      <formula>1179</formula>
    </cfRule>
  </conditionalFormatting>
  <conditionalFormatting sqref="AP11:AP34">
    <cfRule type="cellIs" dxfId="153" priority="14" operator="greaterThan">
      <formula>99</formula>
    </cfRule>
  </conditionalFormatting>
  <conditionalFormatting sqref="AP11:AP34">
    <cfRule type="cellIs" dxfId="152" priority="13" operator="greaterThan">
      <formula>0.99</formula>
    </cfRule>
  </conditionalFormatting>
  <conditionalFormatting sqref="X34:AB34 X33:AA33 X17:Y32 AA17:AA32">
    <cfRule type="containsText" dxfId="151" priority="9" operator="containsText" text="N/A">
      <formula>NOT(ISERROR(SEARCH("N/A",X17)))</formula>
    </cfRule>
    <cfRule type="cellIs" dxfId="150" priority="12" operator="equal">
      <formula>0</formula>
    </cfRule>
  </conditionalFormatting>
  <conditionalFormatting sqref="X34:AB34 X33:AA33 X17:Y32 AA17:AA32">
    <cfRule type="cellIs" dxfId="149" priority="11" operator="greaterThanOrEqual">
      <formula>1185</formula>
    </cfRule>
  </conditionalFormatting>
  <conditionalFormatting sqref="X34:AB34 X33:AA33 X17:Y32 AA17:AA32">
    <cfRule type="cellIs" dxfId="148" priority="10" operator="between">
      <formula>0.1</formula>
      <formula>1184</formula>
    </cfRule>
  </conditionalFormatting>
  <conditionalFormatting sqref="AK33:AK34 AM16:AM34">
    <cfRule type="cellIs" dxfId="147" priority="8" operator="equal">
      <formula>0</formula>
    </cfRule>
  </conditionalFormatting>
  <conditionalFormatting sqref="AK33:AK34 AM16:AM34">
    <cfRule type="cellIs" dxfId="146" priority="7" operator="greaterThan">
      <formula>1179</formula>
    </cfRule>
  </conditionalFormatting>
  <conditionalFormatting sqref="AK33:AK34 AM16:AM34">
    <cfRule type="cellIs" dxfId="145" priority="6" operator="greaterThan">
      <formula>99</formula>
    </cfRule>
  </conditionalFormatting>
  <conditionalFormatting sqref="AK33:AK34 AM16:AM34">
    <cfRule type="cellIs" dxfId="144" priority="5" operator="greaterThan">
      <formula>0.99</formula>
    </cfRule>
  </conditionalFormatting>
  <conditionalFormatting sqref="AK16:AK32">
    <cfRule type="cellIs" dxfId="143" priority="4" operator="equal">
      <formula>0</formula>
    </cfRule>
  </conditionalFormatting>
  <conditionalFormatting sqref="AK16:AK32">
    <cfRule type="cellIs" dxfId="142" priority="3" operator="greaterThan">
      <formula>1179</formula>
    </cfRule>
  </conditionalFormatting>
  <conditionalFormatting sqref="AK16:AK32">
    <cfRule type="cellIs" dxfId="141" priority="2" operator="greaterThan">
      <formula>99</formula>
    </cfRule>
  </conditionalFormatting>
  <conditionalFormatting sqref="AK16:AK32">
    <cfRule type="cellIs" dxfId="140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6"/>
  <sheetViews>
    <sheetView showGridLines="0" topLeftCell="A33" zoomScaleNormal="100" workbookViewId="0">
      <selection activeCell="A56" sqref="A56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8" t="s">
        <v>139</v>
      </c>
      <c r="Q3" s="299"/>
      <c r="R3" s="299"/>
      <c r="S3" s="299"/>
      <c r="T3" s="299"/>
      <c r="U3" s="300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132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343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41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36" t="s">
        <v>10</v>
      </c>
      <c r="I7" s="237" t="s">
        <v>11</v>
      </c>
      <c r="J7" s="237" t="s">
        <v>12</v>
      </c>
      <c r="K7" s="237" t="s">
        <v>13</v>
      </c>
      <c r="L7" s="11"/>
      <c r="M7" s="11"/>
      <c r="N7" s="11"/>
      <c r="O7" s="236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37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37" t="s">
        <v>22</v>
      </c>
      <c r="AG7" s="237" t="s">
        <v>23</v>
      </c>
      <c r="AH7" s="237" t="s">
        <v>24</v>
      </c>
      <c r="AI7" s="237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3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42091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26176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37" t="s">
        <v>44</v>
      </c>
      <c r="M9" s="278" t="s">
        <v>45</v>
      </c>
      <c r="N9" s="32" t="s">
        <v>46</v>
      </c>
      <c r="O9" s="268" t="s">
        <v>47</v>
      </c>
      <c r="P9" s="268"/>
      <c r="Q9" s="33" t="s">
        <v>49</v>
      </c>
      <c r="R9" s="256" t="s">
        <v>50</v>
      </c>
      <c r="S9" s="257"/>
      <c r="T9" s="258"/>
      <c r="U9" s="238" t="s">
        <v>51</v>
      </c>
      <c r="V9" s="238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40" t="s">
        <v>55</v>
      </c>
      <c r="AG9" s="240" t="s">
        <v>56</v>
      </c>
      <c r="AH9" s="251" t="s">
        <v>57</v>
      </c>
      <c r="AI9" s="266" t="s">
        <v>58</v>
      </c>
      <c r="AJ9" s="238" t="s">
        <v>59</v>
      </c>
      <c r="AK9" s="238" t="s">
        <v>60</v>
      </c>
      <c r="AL9" s="238" t="s">
        <v>61</v>
      </c>
      <c r="AM9" s="238" t="s">
        <v>62</v>
      </c>
      <c r="AN9" s="238" t="s">
        <v>63</v>
      </c>
      <c r="AO9" s="238" t="s">
        <v>64</v>
      </c>
      <c r="AP9" s="238" t="s">
        <v>65</v>
      </c>
      <c r="AQ9" s="268" t="s">
        <v>66</v>
      </c>
      <c r="AR9" s="238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38" t="s">
        <v>72</v>
      </c>
      <c r="C10" s="238" t="s">
        <v>73</v>
      </c>
      <c r="D10" s="238" t="s">
        <v>74</v>
      </c>
      <c r="E10" s="238" t="s">
        <v>75</v>
      </c>
      <c r="F10" s="238" t="s">
        <v>74</v>
      </c>
      <c r="G10" s="238" t="s">
        <v>75</v>
      </c>
      <c r="H10" s="277"/>
      <c r="I10" s="238" t="s">
        <v>75</v>
      </c>
      <c r="J10" s="238" t="s">
        <v>75</v>
      </c>
      <c r="K10" s="238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27'!Q34</f>
        <v>30586499</v>
      </c>
      <c r="R10" s="259"/>
      <c r="S10" s="260"/>
      <c r="T10" s="261"/>
      <c r="U10" s="238" t="s">
        <v>75</v>
      </c>
      <c r="V10" s="238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27'!AG34</f>
        <v>35784532</v>
      </c>
      <c r="AH10" s="251"/>
      <c r="AI10" s="267"/>
      <c r="AJ10" s="238" t="s">
        <v>84</v>
      </c>
      <c r="AK10" s="238" t="s">
        <v>84</v>
      </c>
      <c r="AL10" s="238" t="s">
        <v>84</v>
      </c>
      <c r="AM10" s="238" t="s">
        <v>84</v>
      </c>
      <c r="AN10" s="238" t="s">
        <v>84</v>
      </c>
      <c r="AO10" s="238" t="s">
        <v>84</v>
      </c>
      <c r="AP10" s="145">
        <f>'MAR 27'!AP34</f>
        <v>7989753</v>
      </c>
      <c r="AQ10" s="269"/>
      <c r="AR10" s="239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13</v>
      </c>
      <c r="E11" s="40">
        <f>D11/1.42</f>
        <v>9.1549295774647899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109</v>
      </c>
      <c r="P11" s="119">
        <v>95</v>
      </c>
      <c r="Q11" s="119">
        <v>30590439</v>
      </c>
      <c r="R11" s="45">
        <f>Q11-Q10</f>
        <v>3940</v>
      </c>
      <c r="S11" s="46">
        <f>R11*24/1000</f>
        <v>94.56</v>
      </c>
      <c r="T11" s="46">
        <f>R11/1000</f>
        <v>3.94</v>
      </c>
      <c r="U11" s="120">
        <v>5</v>
      </c>
      <c r="V11" s="120">
        <f>U11</f>
        <v>5</v>
      </c>
      <c r="W11" s="121" t="s">
        <v>127</v>
      </c>
      <c r="X11" s="123">
        <v>0</v>
      </c>
      <c r="Y11" s="123">
        <v>0</v>
      </c>
      <c r="Z11" s="123">
        <v>1038</v>
      </c>
      <c r="AA11" s="123">
        <v>0</v>
      </c>
      <c r="AB11" s="123">
        <v>1059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35785180</v>
      </c>
      <c r="AH11" s="48">
        <f>IF(ISBLANK(AG11),"-",AG11-AG10)</f>
        <v>648</v>
      </c>
      <c r="AI11" s="49">
        <f>AH11/T11</f>
        <v>164.46700507614213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0.35</v>
      </c>
      <c r="AP11" s="123">
        <v>7990379</v>
      </c>
      <c r="AQ11" s="123">
        <f>AP11-AP10</f>
        <v>626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15</v>
      </c>
      <c r="E12" s="40">
        <f t="shared" ref="E12:E34" si="0">D12/1.42</f>
        <v>10.563380281690142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106</v>
      </c>
      <c r="P12" s="119">
        <v>87</v>
      </c>
      <c r="Q12" s="119">
        <v>30594122</v>
      </c>
      <c r="R12" s="45">
        <f t="shared" ref="R12:R34" si="3">Q12-Q11</f>
        <v>3683</v>
      </c>
      <c r="S12" s="46">
        <f t="shared" ref="S12:S34" si="4">R12*24/1000</f>
        <v>88.391999999999996</v>
      </c>
      <c r="T12" s="46">
        <f t="shared" ref="T12:T34" si="5">R12/1000</f>
        <v>3.6829999999999998</v>
      </c>
      <c r="U12" s="120">
        <v>5.7</v>
      </c>
      <c r="V12" s="120">
        <f t="shared" ref="V12:V34" si="6">U12</f>
        <v>5.7</v>
      </c>
      <c r="W12" s="121" t="s">
        <v>127</v>
      </c>
      <c r="X12" s="123">
        <v>0</v>
      </c>
      <c r="Y12" s="123">
        <v>0</v>
      </c>
      <c r="Z12" s="123">
        <v>981</v>
      </c>
      <c r="AA12" s="123">
        <v>0</v>
      </c>
      <c r="AB12" s="123">
        <v>1059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35785772</v>
      </c>
      <c r="AH12" s="48">
        <f>IF(ISBLANK(AG12),"-",AG12-AG11)</f>
        <v>592</v>
      </c>
      <c r="AI12" s="49">
        <f t="shared" ref="AI12:AI34" si="7">AH12/T12</f>
        <v>160.73852837360849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0.35</v>
      </c>
      <c r="AP12" s="123">
        <v>7991053</v>
      </c>
      <c r="AQ12" s="123">
        <f>AP12-AP11</f>
        <v>674</v>
      </c>
      <c r="AR12" s="52">
        <v>1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17</v>
      </c>
      <c r="E13" s="40">
        <f t="shared" si="0"/>
        <v>11.971830985915494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105</v>
      </c>
      <c r="P13" s="119">
        <v>85</v>
      </c>
      <c r="Q13" s="119">
        <v>30597764</v>
      </c>
      <c r="R13" s="45">
        <f t="shared" si="3"/>
        <v>3642</v>
      </c>
      <c r="S13" s="46">
        <f t="shared" si="4"/>
        <v>87.408000000000001</v>
      </c>
      <c r="T13" s="46">
        <f t="shared" si="5"/>
        <v>3.6419999999999999</v>
      </c>
      <c r="U13" s="120">
        <v>6.4</v>
      </c>
      <c r="V13" s="120">
        <f t="shared" si="6"/>
        <v>6.4</v>
      </c>
      <c r="W13" s="121" t="s">
        <v>127</v>
      </c>
      <c r="X13" s="123">
        <v>0</v>
      </c>
      <c r="Y13" s="123">
        <v>0</v>
      </c>
      <c r="Z13" s="123">
        <v>991</v>
      </c>
      <c r="AA13" s="123">
        <v>0</v>
      </c>
      <c r="AB13" s="123">
        <v>1008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35786344</v>
      </c>
      <c r="AH13" s="48">
        <f>IF(ISBLANK(AG13),"-",AG13-AG12)</f>
        <v>572</v>
      </c>
      <c r="AI13" s="49">
        <f t="shared" si="7"/>
        <v>157.05656232839101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0.35</v>
      </c>
      <c r="AP13" s="123">
        <v>7991764</v>
      </c>
      <c r="AQ13" s="123">
        <f>AP13-AP12</f>
        <v>711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17</v>
      </c>
      <c r="E14" s="40">
        <f t="shared" si="0"/>
        <v>11.971830985915494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118</v>
      </c>
      <c r="P14" s="119">
        <v>88</v>
      </c>
      <c r="Q14" s="119">
        <v>30601406</v>
      </c>
      <c r="R14" s="45">
        <f t="shared" si="3"/>
        <v>3642</v>
      </c>
      <c r="S14" s="46">
        <f t="shared" si="4"/>
        <v>87.408000000000001</v>
      </c>
      <c r="T14" s="46">
        <f t="shared" si="5"/>
        <v>3.6419999999999999</v>
      </c>
      <c r="U14" s="120">
        <v>7.2</v>
      </c>
      <c r="V14" s="120">
        <f t="shared" si="6"/>
        <v>7.2</v>
      </c>
      <c r="W14" s="121" t="s">
        <v>127</v>
      </c>
      <c r="X14" s="123">
        <v>0</v>
      </c>
      <c r="Y14" s="123">
        <v>0</v>
      </c>
      <c r="Z14" s="123">
        <v>978</v>
      </c>
      <c r="AA14" s="123">
        <v>0</v>
      </c>
      <c r="AB14" s="123">
        <v>1008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35786888</v>
      </c>
      <c r="AH14" s="48">
        <f t="shared" ref="AH14:AH34" si="8">IF(ISBLANK(AG14),"-",AG14-AG13)</f>
        <v>544</v>
      </c>
      <c r="AI14" s="49">
        <f t="shared" si="7"/>
        <v>149.36847885777047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0.35</v>
      </c>
      <c r="AP14" s="123">
        <v>7992459</v>
      </c>
      <c r="AQ14" s="123">
        <f>AP14-AP13</f>
        <v>695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12</v>
      </c>
      <c r="E15" s="40">
        <f t="shared" si="0"/>
        <v>8.4507042253521139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152</v>
      </c>
      <c r="P15" s="119">
        <v>95</v>
      </c>
      <c r="Q15" s="119">
        <v>30605041</v>
      </c>
      <c r="R15" s="45">
        <f t="shared" si="3"/>
        <v>3635</v>
      </c>
      <c r="S15" s="46">
        <f t="shared" si="4"/>
        <v>87.24</v>
      </c>
      <c r="T15" s="46">
        <f t="shared" si="5"/>
        <v>3.6349999999999998</v>
      </c>
      <c r="U15" s="120">
        <v>8.6</v>
      </c>
      <c r="V15" s="120">
        <f t="shared" si="6"/>
        <v>8.6</v>
      </c>
      <c r="W15" s="121" t="s">
        <v>127</v>
      </c>
      <c r="X15" s="123">
        <v>0</v>
      </c>
      <c r="Y15" s="123">
        <v>0</v>
      </c>
      <c r="Z15" s="123">
        <v>1056</v>
      </c>
      <c r="AA15" s="123">
        <v>0</v>
      </c>
      <c r="AB15" s="123">
        <v>1048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35787464</v>
      </c>
      <c r="AH15" s="48">
        <f t="shared" si="8"/>
        <v>576</v>
      </c>
      <c r="AI15" s="49">
        <f t="shared" si="7"/>
        <v>158.45942228335628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0.35</v>
      </c>
      <c r="AP15" s="123">
        <v>7993909</v>
      </c>
      <c r="AQ15" s="123">
        <f>AP15-AP14</f>
        <v>1450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19</v>
      </c>
      <c r="E16" s="40">
        <f t="shared" si="0"/>
        <v>13.380281690140846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119</v>
      </c>
      <c r="P16" s="119">
        <v>113</v>
      </c>
      <c r="Q16" s="119">
        <v>30609312</v>
      </c>
      <c r="R16" s="45">
        <f t="shared" si="3"/>
        <v>4271</v>
      </c>
      <c r="S16" s="46">
        <f t="shared" si="4"/>
        <v>102.504</v>
      </c>
      <c r="T16" s="46">
        <f t="shared" si="5"/>
        <v>4.2709999999999999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1133</v>
      </c>
      <c r="AA16" s="123">
        <v>0</v>
      </c>
      <c r="AB16" s="123">
        <v>1048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35788100</v>
      </c>
      <c r="AH16" s="48">
        <f t="shared" si="8"/>
        <v>636</v>
      </c>
      <c r="AI16" s="49">
        <f t="shared" si="7"/>
        <v>148.91126199953172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0.35</v>
      </c>
      <c r="AP16" s="123">
        <v>7994788</v>
      </c>
      <c r="AQ16" s="123">
        <f t="shared" ref="AQ16:AQ34" si="10">AP16-AP15</f>
        <v>879</v>
      </c>
      <c r="AR16" s="52">
        <v>1.34</v>
      </c>
      <c r="AS16" s="51" t="s">
        <v>101</v>
      </c>
      <c r="AV16" s="38" t="s">
        <v>102</v>
      </c>
      <c r="AW16" s="38" t="s">
        <v>103</v>
      </c>
      <c r="AY16" s="80" t="s">
        <v>343</v>
      </c>
    </row>
    <row r="17" spans="1:51" x14ac:dyDescent="0.25">
      <c r="B17" s="39">
        <v>2.25</v>
      </c>
      <c r="C17" s="39">
        <v>0.29166666666666702</v>
      </c>
      <c r="D17" s="118">
        <v>9</v>
      </c>
      <c r="E17" s="40">
        <f t="shared" si="0"/>
        <v>6.3380281690140849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140</v>
      </c>
      <c r="P17" s="119">
        <v>148</v>
      </c>
      <c r="Q17" s="119">
        <v>30615234</v>
      </c>
      <c r="R17" s="45">
        <f t="shared" si="3"/>
        <v>5922</v>
      </c>
      <c r="S17" s="46">
        <f t="shared" si="4"/>
        <v>142.12799999999999</v>
      </c>
      <c r="T17" s="46">
        <f t="shared" si="5"/>
        <v>5.9219999999999997</v>
      </c>
      <c r="U17" s="120">
        <v>9.4</v>
      </c>
      <c r="V17" s="120">
        <f t="shared" si="6"/>
        <v>9.4</v>
      </c>
      <c r="W17" s="121" t="s">
        <v>312</v>
      </c>
      <c r="X17" s="123">
        <v>0</v>
      </c>
      <c r="Y17" s="123">
        <v>994</v>
      </c>
      <c r="Z17" s="123">
        <v>1195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35789368</v>
      </c>
      <c r="AH17" s="48">
        <f t="shared" si="8"/>
        <v>1268</v>
      </c>
      <c r="AI17" s="49">
        <f t="shared" si="7"/>
        <v>214.11685241472478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7994788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9</v>
      </c>
      <c r="E18" s="40">
        <f t="shared" si="0"/>
        <v>6.3380281690140849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138</v>
      </c>
      <c r="P18" s="119">
        <v>146</v>
      </c>
      <c r="Q18" s="119">
        <v>30621561</v>
      </c>
      <c r="R18" s="45">
        <f t="shared" si="3"/>
        <v>6327</v>
      </c>
      <c r="S18" s="46">
        <f t="shared" si="4"/>
        <v>151.84800000000001</v>
      </c>
      <c r="T18" s="46">
        <f t="shared" si="5"/>
        <v>6.327</v>
      </c>
      <c r="U18" s="120">
        <v>8.8000000000000007</v>
      </c>
      <c r="V18" s="120">
        <f t="shared" si="6"/>
        <v>8.8000000000000007</v>
      </c>
      <c r="W18" s="121" t="s">
        <v>135</v>
      </c>
      <c r="X18" s="123">
        <v>0</v>
      </c>
      <c r="Y18" s="123">
        <v>1055</v>
      </c>
      <c r="Z18" s="123">
        <v>1196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35790768</v>
      </c>
      <c r="AH18" s="48">
        <f t="shared" si="8"/>
        <v>1400</v>
      </c>
      <c r="AI18" s="49">
        <f t="shared" si="7"/>
        <v>221.27390548443179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7994788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134</v>
      </c>
      <c r="P19" s="119">
        <v>147</v>
      </c>
      <c r="Q19" s="119">
        <v>30627773</v>
      </c>
      <c r="R19" s="45">
        <f t="shared" si="3"/>
        <v>6212</v>
      </c>
      <c r="S19" s="46">
        <f t="shared" si="4"/>
        <v>149.08799999999999</v>
      </c>
      <c r="T19" s="46">
        <f t="shared" si="5"/>
        <v>6.2119999999999997</v>
      </c>
      <c r="U19" s="120">
        <v>8.1999999999999993</v>
      </c>
      <c r="V19" s="120">
        <f t="shared" si="6"/>
        <v>8.1999999999999993</v>
      </c>
      <c r="W19" s="121" t="s">
        <v>135</v>
      </c>
      <c r="X19" s="123">
        <v>0</v>
      </c>
      <c r="Y19" s="123">
        <v>1124</v>
      </c>
      <c r="Z19" s="123">
        <v>1196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35792144</v>
      </c>
      <c r="AH19" s="48">
        <f t="shared" si="8"/>
        <v>1376</v>
      </c>
      <c r="AI19" s="49">
        <f t="shared" si="7"/>
        <v>221.5067611075338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7994788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7</v>
      </c>
      <c r="E20" s="40">
        <f t="shared" si="0"/>
        <v>4.9295774647887329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132</v>
      </c>
      <c r="P20" s="119">
        <v>150</v>
      </c>
      <c r="Q20" s="119">
        <v>30633935</v>
      </c>
      <c r="R20" s="45">
        <f t="shared" si="3"/>
        <v>6162</v>
      </c>
      <c r="S20" s="46">
        <f t="shared" si="4"/>
        <v>147.88800000000001</v>
      </c>
      <c r="T20" s="46">
        <f t="shared" si="5"/>
        <v>6.1619999999999999</v>
      </c>
      <c r="U20" s="120">
        <v>7.4</v>
      </c>
      <c r="V20" s="120">
        <f t="shared" si="6"/>
        <v>7.4</v>
      </c>
      <c r="W20" s="121" t="s">
        <v>135</v>
      </c>
      <c r="X20" s="123">
        <v>0</v>
      </c>
      <c r="Y20" s="123">
        <v>1153</v>
      </c>
      <c r="Z20" s="123">
        <v>1196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35793524</v>
      </c>
      <c r="AH20" s="48">
        <f>IF(ISBLANK(AG20),"-",AG20-AG19)</f>
        <v>1380</v>
      </c>
      <c r="AI20" s="49">
        <f t="shared" si="7"/>
        <v>223.95326192794548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7994788</v>
      </c>
      <c r="AQ20" s="123">
        <f t="shared" si="10"/>
        <v>0</v>
      </c>
      <c r="AR20" s="52">
        <v>1.18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135</v>
      </c>
      <c r="P21" s="119">
        <v>148</v>
      </c>
      <c r="Q21" s="119">
        <v>30640486</v>
      </c>
      <c r="R21" s="45">
        <f>Q21-Q20</f>
        <v>6551</v>
      </c>
      <c r="S21" s="46">
        <f t="shared" si="4"/>
        <v>157.22399999999999</v>
      </c>
      <c r="T21" s="46">
        <f t="shared" si="5"/>
        <v>6.5510000000000002</v>
      </c>
      <c r="U21" s="120">
        <v>6.6</v>
      </c>
      <c r="V21" s="120">
        <f t="shared" si="6"/>
        <v>6.6</v>
      </c>
      <c r="W21" s="121" t="s">
        <v>135</v>
      </c>
      <c r="X21" s="123">
        <v>0</v>
      </c>
      <c r="Y21" s="123">
        <v>1084</v>
      </c>
      <c r="Z21" s="123">
        <v>1196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35794992</v>
      </c>
      <c r="AH21" s="48">
        <f t="shared" si="8"/>
        <v>1468</v>
      </c>
      <c r="AI21" s="49">
        <f t="shared" si="7"/>
        <v>224.08792550755609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7994788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0"/>
        <v>4.9295774647887329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131</v>
      </c>
      <c r="P22" s="119">
        <v>151</v>
      </c>
      <c r="Q22" s="119">
        <v>30646568</v>
      </c>
      <c r="R22" s="45">
        <f t="shared" si="3"/>
        <v>6082</v>
      </c>
      <c r="S22" s="46">
        <f t="shared" si="4"/>
        <v>145.96799999999999</v>
      </c>
      <c r="T22" s="46">
        <f t="shared" si="5"/>
        <v>6.0819999999999999</v>
      </c>
      <c r="U22" s="120">
        <v>5.8</v>
      </c>
      <c r="V22" s="120">
        <f t="shared" si="6"/>
        <v>5.8</v>
      </c>
      <c r="W22" s="121" t="s">
        <v>135</v>
      </c>
      <c r="X22" s="123">
        <v>0</v>
      </c>
      <c r="Y22" s="123">
        <v>1163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35796388</v>
      </c>
      <c r="AH22" s="48">
        <f t="shared" si="8"/>
        <v>1396</v>
      </c>
      <c r="AI22" s="49">
        <f t="shared" si="7"/>
        <v>229.52975994738574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7994788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5</v>
      </c>
      <c r="E23" s="40">
        <f t="shared" si="0"/>
        <v>3.5211267605633805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131</v>
      </c>
      <c r="P23" s="119">
        <v>142</v>
      </c>
      <c r="Q23" s="119">
        <v>30652347</v>
      </c>
      <c r="R23" s="45">
        <f t="shared" si="3"/>
        <v>5779</v>
      </c>
      <c r="S23" s="46">
        <f t="shared" si="4"/>
        <v>138.696</v>
      </c>
      <c r="T23" s="46">
        <f t="shared" si="5"/>
        <v>5.7789999999999999</v>
      </c>
      <c r="U23" s="120">
        <v>5.0999999999999996</v>
      </c>
      <c r="V23" s="120">
        <f t="shared" si="6"/>
        <v>5.0999999999999996</v>
      </c>
      <c r="W23" s="121" t="s">
        <v>135</v>
      </c>
      <c r="X23" s="123">
        <v>0</v>
      </c>
      <c r="Y23" s="123">
        <v>1104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35797708</v>
      </c>
      <c r="AH23" s="48">
        <f t="shared" si="8"/>
        <v>1320</v>
      </c>
      <c r="AI23" s="49">
        <f t="shared" si="7"/>
        <v>228.41322028032531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7994788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5</v>
      </c>
      <c r="E24" s="40">
        <f t="shared" si="0"/>
        <v>3.5211267605633805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135</v>
      </c>
      <c r="P24" s="119">
        <v>146</v>
      </c>
      <c r="Q24" s="119">
        <v>30658539</v>
      </c>
      <c r="R24" s="45">
        <f t="shared" si="3"/>
        <v>6192</v>
      </c>
      <c r="S24" s="46">
        <f t="shared" si="4"/>
        <v>148.608</v>
      </c>
      <c r="T24" s="46">
        <f t="shared" si="5"/>
        <v>6.1920000000000002</v>
      </c>
      <c r="U24" s="120">
        <v>4.7</v>
      </c>
      <c r="V24" s="120">
        <f t="shared" si="6"/>
        <v>4.7</v>
      </c>
      <c r="W24" s="121" t="s">
        <v>135</v>
      </c>
      <c r="X24" s="123">
        <v>0</v>
      </c>
      <c r="Y24" s="123">
        <v>1068</v>
      </c>
      <c r="Z24" s="123">
        <v>1195</v>
      </c>
      <c r="AA24" s="123">
        <v>1185</v>
      </c>
      <c r="AB24" s="123">
        <v>1198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35799108</v>
      </c>
      <c r="AH24" s="48">
        <f t="shared" si="8"/>
        <v>1400</v>
      </c>
      <c r="AI24" s="49">
        <f t="shared" si="7"/>
        <v>226.09819121447029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7994788</v>
      </c>
      <c r="AQ24" s="123">
        <f t="shared" si="10"/>
        <v>0</v>
      </c>
      <c r="AR24" s="52">
        <v>0.99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5</v>
      </c>
      <c r="E25" s="40">
        <f t="shared" si="0"/>
        <v>3.5211267605633805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133</v>
      </c>
      <c r="P25" s="119">
        <v>145</v>
      </c>
      <c r="Q25" s="119">
        <v>30664425</v>
      </c>
      <c r="R25" s="45">
        <f t="shared" si="3"/>
        <v>5886</v>
      </c>
      <c r="S25" s="46">
        <f t="shared" si="4"/>
        <v>141.26400000000001</v>
      </c>
      <c r="T25" s="46">
        <f t="shared" si="5"/>
        <v>5.8860000000000001</v>
      </c>
      <c r="U25" s="120">
        <v>4.3</v>
      </c>
      <c r="V25" s="120">
        <f t="shared" si="6"/>
        <v>4.3</v>
      </c>
      <c r="W25" s="121" t="s">
        <v>135</v>
      </c>
      <c r="X25" s="123">
        <v>0</v>
      </c>
      <c r="Y25" s="123">
        <v>1064</v>
      </c>
      <c r="Z25" s="123">
        <v>1195</v>
      </c>
      <c r="AA25" s="123">
        <v>1185</v>
      </c>
      <c r="AB25" s="123">
        <v>1198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35800446</v>
      </c>
      <c r="AH25" s="48">
        <f t="shared" si="8"/>
        <v>1338</v>
      </c>
      <c r="AI25" s="49">
        <f t="shared" si="7"/>
        <v>227.31906218144749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7994788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5</v>
      </c>
      <c r="E26" s="40">
        <f t="shared" si="0"/>
        <v>3.5211267605633805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131</v>
      </c>
      <c r="P26" s="119">
        <v>139</v>
      </c>
      <c r="Q26" s="119">
        <v>30670327</v>
      </c>
      <c r="R26" s="45">
        <f t="shared" si="3"/>
        <v>5902</v>
      </c>
      <c r="S26" s="46">
        <f t="shared" si="4"/>
        <v>141.648</v>
      </c>
      <c r="T26" s="46">
        <f t="shared" si="5"/>
        <v>5.9020000000000001</v>
      </c>
      <c r="U26" s="120">
        <v>4</v>
      </c>
      <c r="V26" s="120">
        <f t="shared" si="6"/>
        <v>4</v>
      </c>
      <c r="W26" s="121" t="s">
        <v>135</v>
      </c>
      <c r="X26" s="123">
        <v>0</v>
      </c>
      <c r="Y26" s="123">
        <v>1041</v>
      </c>
      <c r="Z26" s="123">
        <v>1195</v>
      </c>
      <c r="AA26" s="123">
        <v>1185</v>
      </c>
      <c r="AB26" s="123">
        <v>1198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35801802</v>
      </c>
      <c r="AH26" s="48">
        <f t="shared" si="8"/>
        <v>1356</v>
      </c>
      <c r="AI26" s="49">
        <f t="shared" si="7"/>
        <v>229.75262622839716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7994788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4</v>
      </c>
      <c r="E27" s="40">
        <f t="shared" si="0"/>
        <v>2.8169014084507045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130</v>
      </c>
      <c r="P27" s="119">
        <v>141</v>
      </c>
      <c r="Q27" s="119">
        <v>30676293</v>
      </c>
      <c r="R27" s="45">
        <f t="shared" si="3"/>
        <v>5966</v>
      </c>
      <c r="S27" s="46">
        <f t="shared" si="4"/>
        <v>143.184</v>
      </c>
      <c r="T27" s="46">
        <f t="shared" si="5"/>
        <v>5.9660000000000002</v>
      </c>
      <c r="U27" s="120">
        <v>3.4</v>
      </c>
      <c r="V27" s="120">
        <f t="shared" si="6"/>
        <v>3.4</v>
      </c>
      <c r="W27" s="121" t="s">
        <v>135</v>
      </c>
      <c r="X27" s="123">
        <v>0</v>
      </c>
      <c r="Y27" s="123">
        <v>1118</v>
      </c>
      <c r="Z27" s="123">
        <v>1195</v>
      </c>
      <c r="AA27" s="123">
        <v>1185</v>
      </c>
      <c r="AB27" s="123">
        <v>1198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35803176</v>
      </c>
      <c r="AH27" s="48">
        <f t="shared" si="8"/>
        <v>1374</v>
      </c>
      <c r="AI27" s="49">
        <f t="shared" si="7"/>
        <v>230.30506201810257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7994788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133</v>
      </c>
      <c r="P28" s="119">
        <v>139</v>
      </c>
      <c r="Q28" s="119">
        <v>30682084</v>
      </c>
      <c r="R28" s="45">
        <f t="shared" si="3"/>
        <v>5791</v>
      </c>
      <c r="S28" s="46">
        <f t="shared" si="4"/>
        <v>138.98400000000001</v>
      </c>
      <c r="T28" s="46">
        <f t="shared" si="5"/>
        <v>5.7910000000000004</v>
      </c>
      <c r="U28" s="120">
        <v>3.1</v>
      </c>
      <c r="V28" s="120">
        <f t="shared" si="6"/>
        <v>3.1</v>
      </c>
      <c r="W28" s="121" t="s">
        <v>135</v>
      </c>
      <c r="X28" s="123">
        <v>0</v>
      </c>
      <c r="Y28" s="123">
        <v>1027</v>
      </c>
      <c r="Z28" s="123">
        <v>1195</v>
      </c>
      <c r="AA28" s="123">
        <v>1185</v>
      </c>
      <c r="AB28" s="123">
        <v>1198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35804512</v>
      </c>
      <c r="AH28" s="48">
        <f t="shared" si="8"/>
        <v>1336</v>
      </c>
      <c r="AI28" s="49">
        <f t="shared" si="7"/>
        <v>230.70281471248487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7994788</v>
      </c>
      <c r="AQ28" s="123">
        <f t="shared" si="10"/>
        <v>0</v>
      </c>
      <c r="AR28" s="52">
        <v>1.02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136</v>
      </c>
      <c r="P29" s="119">
        <v>138</v>
      </c>
      <c r="Q29" s="119">
        <v>30687849</v>
      </c>
      <c r="R29" s="45">
        <f t="shared" si="3"/>
        <v>5765</v>
      </c>
      <c r="S29" s="46">
        <f t="shared" si="4"/>
        <v>138.36000000000001</v>
      </c>
      <c r="T29" s="46">
        <f t="shared" si="5"/>
        <v>5.7649999999999997</v>
      </c>
      <c r="U29" s="120">
        <v>2.8</v>
      </c>
      <c r="V29" s="120">
        <f t="shared" si="6"/>
        <v>2.8</v>
      </c>
      <c r="W29" s="121" t="s">
        <v>135</v>
      </c>
      <c r="X29" s="123">
        <v>0</v>
      </c>
      <c r="Y29" s="123">
        <v>1009</v>
      </c>
      <c r="Z29" s="123">
        <v>1195</v>
      </c>
      <c r="AA29" s="123">
        <v>1185</v>
      </c>
      <c r="AB29" s="123">
        <v>1198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35805828</v>
      </c>
      <c r="AH29" s="48">
        <f t="shared" si="8"/>
        <v>1316</v>
      </c>
      <c r="AI29" s="49">
        <f t="shared" si="7"/>
        <v>228.27406764960972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7994788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4</v>
      </c>
      <c r="E30" s="40">
        <f t="shared" si="0"/>
        <v>2.8169014084507045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135</v>
      </c>
      <c r="P30" s="119">
        <v>135</v>
      </c>
      <c r="Q30" s="119">
        <v>30693378</v>
      </c>
      <c r="R30" s="45">
        <f t="shared" si="3"/>
        <v>5529</v>
      </c>
      <c r="S30" s="46">
        <f t="shared" si="4"/>
        <v>132.696</v>
      </c>
      <c r="T30" s="46">
        <f t="shared" si="5"/>
        <v>5.5289999999999999</v>
      </c>
      <c r="U30" s="120">
        <v>2.7</v>
      </c>
      <c r="V30" s="120">
        <f t="shared" si="6"/>
        <v>2.7</v>
      </c>
      <c r="W30" s="121" t="s">
        <v>135</v>
      </c>
      <c r="X30" s="123">
        <v>0</v>
      </c>
      <c r="Y30" s="123">
        <v>991</v>
      </c>
      <c r="Z30" s="123">
        <v>1165</v>
      </c>
      <c r="AA30" s="123">
        <v>1185</v>
      </c>
      <c r="AB30" s="123">
        <v>1169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35807088</v>
      </c>
      <c r="AH30" s="48">
        <f t="shared" si="8"/>
        <v>1260</v>
      </c>
      <c r="AI30" s="49">
        <f t="shared" si="7"/>
        <v>227.8893109061313</v>
      </c>
      <c r="AJ30" s="102">
        <v>0</v>
      </c>
      <c r="AK30" s="102">
        <v>1</v>
      </c>
      <c r="AL30" s="102">
        <v>1</v>
      </c>
      <c r="AM30" s="102">
        <v>1</v>
      </c>
      <c r="AN30" s="102">
        <v>1</v>
      </c>
      <c r="AO30" s="102">
        <v>0</v>
      </c>
      <c r="AP30" s="123">
        <v>7994788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11</v>
      </c>
      <c r="E31" s="40">
        <f t="shared" si="0"/>
        <v>7.746478873239437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119</v>
      </c>
      <c r="P31" s="119">
        <v>129</v>
      </c>
      <c r="Q31" s="119">
        <v>30698691</v>
      </c>
      <c r="R31" s="45">
        <f t="shared" si="3"/>
        <v>5313</v>
      </c>
      <c r="S31" s="46">
        <f t="shared" si="4"/>
        <v>127.512</v>
      </c>
      <c r="T31" s="46">
        <f t="shared" si="5"/>
        <v>5.3129999999999997</v>
      </c>
      <c r="U31" s="120">
        <v>2.2999999999999998</v>
      </c>
      <c r="V31" s="120">
        <f t="shared" si="6"/>
        <v>2.2999999999999998</v>
      </c>
      <c r="W31" s="121" t="s">
        <v>136</v>
      </c>
      <c r="X31" s="123">
        <v>0</v>
      </c>
      <c r="Y31" s="123">
        <v>1061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35808154</v>
      </c>
      <c r="AH31" s="48">
        <f t="shared" si="8"/>
        <v>1066</v>
      </c>
      <c r="AI31" s="49">
        <f t="shared" si="7"/>
        <v>200.63993977037455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7994788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12</v>
      </c>
      <c r="E32" s="40">
        <f t="shared" si="0"/>
        <v>8.4507042253521139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118</v>
      </c>
      <c r="P32" s="119">
        <v>124</v>
      </c>
      <c r="Q32" s="119">
        <v>30703974</v>
      </c>
      <c r="R32" s="45">
        <f t="shared" si="3"/>
        <v>5283</v>
      </c>
      <c r="S32" s="46">
        <f t="shared" si="4"/>
        <v>126.792</v>
      </c>
      <c r="T32" s="46">
        <f t="shared" si="5"/>
        <v>5.2830000000000004</v>
      </c>
      <c r="U32" s="120">
        <v>2.2000000000000002</v>
      </c>
      <c r="V32" s="120">
        <f t="shared" si="6"/>
        <v>2.2000000000000002</v>
      </c>
      <c r="W32" s="121" t="s">
        <v>136</v>
      </c>
      <c r="X32" s="123">
        <v>0</v>
      </c>
      <c r="Y32" s="123">
        <v>968</v>
      </c>
      <c r="Z32" s="123">
        <v>1195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35809164</v>
      </c>
      <c r="AH32" s="48">
        <f t="shared" si="8"/>
        <v>1010</v>
      </c>
      <c r="AI32" s="49">
        <f t="shared" si="7"/>
        <v>191.17925421162218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7994788</v>
      </c>
      <c r="AQ32" s="123">
        <f t="shared" si="10"/>
        <v>0</v>
      </c>
      <c r="AR32" s="52">
        <v>1.06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6</v>
      </c>
      <c r="E33" s="40">
        <f t="shared" si="0"/>
        <v>4.2253521126760569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126</v>
      </c>
      <c r="P33" s="119">
        <v>105</v>
      </c>
      <c r="Q33" s="119">
        <v>30708442</v>
      </c>
      <c r="R33" s="45">
        <f t="shared" si="3"/>
        <v>4468</v>
      </c>
      <c r="S33" s="46">
        <f t="shared" si="4"/>
        <v>107.232</v>
      </c>
      <c r="T33" s="46">
        <f t="shared" si="5"/>
        <v>4.468</v>
      </c>
      <c r="U33" s="120">
        <v>2.9</v>
      </c>
      <c r="V33" s="120">
        <f t="shared" si="6"/>
        <v>2.9</v>
      </c>
      <c r="W33" s="121" t="s">
        <v>127</v>
      </c>
      <c r="X33" s="123">
        <v>0</v>
      </c>
      <c r="Y33" s="123">
        <v>0</v>
      </c>
      <c r="Z33" s="123">
        <v>1106</v>
      </c>
      <c r="AA33" s="123">
        <v>0</v>
      </c>
      <c r="AB33" s="123">
        <v>1160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35809988</v>
      </c>
      <c r="AH33" s="48">
        <f t="shared" si="8"/>
        <v>824</v>
      </c>
      <c r="AI33" s="49">
        <f t="shared" si="7"/>
        <v>184.42256042972247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0.35</v>
      </c>
      <c r="AP33" s="123">
        <v>7995609</v>
      </c>
      <c r="AQ33" s="123">
        <f t="shared" si="10"/>
        <v>821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10</v>
      </c>
      <c r="E34" s="40">
        <f t="shared" si="0"/>
        <v>7.042253521126761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121</v>
      </c>
      <c r="P34" s="119">
        <v>98</v>
      </c>
      <c r="Q34" s="119">
        <v>30712512</v>
      </c>
      <c r="R34" s="45">
        <f t="shared" si="3"/>
        <v>4070</v>
      </c>
      <c r="S34" s="46">
        <f t="shared" si="4"/>
        <v>97.68</v>
      </c>
      <c r="T34" s="46">
        <f t="shared" si="5"/>
        <v>4.07</v>
      </c>
      <c r="U34" s="120">
        <v>4</v>
      </c>
      <c r="V34" s="120">
        <f t="shared" si="6"/>
        <v>4</v>
      </c>
      <c r="W34" s="121" t="s">
        <v>127</v>
      </c>
      <c r="X34" s="123">
        <v>0</v>
      </c>
      <c r="Y34" s="123">
        <v>0</v>
      </c>
      <c r="Z34" s="123">
        <v>1063</v>
      </c>
      <c r="AA34" s="123">
        <v>0</v>
      </c>
      <c r="AB34" s="123">
        <v>1109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35810708</v>
      </c>
      <c r="AH34" s="48">
        <f t="shared" si="8"/>
        <v>720</v>
      </c>
      <c r="AI34" s="49">
        <f t="shared" si="7"/>
        <v>176.90417690417689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0.35</v>
      </c>
      <c r="AP34" s="123">
        <v>7996602</v>
      </c>
      <c r="AQ34" s="123">
        <f t="shared" si="10"/>
        <v>993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126.41666666666667</v>
      </c>
      <c r="Q35" s="63">
        <f>Q34-Q10</f>
        <v>126013</v>
      </c>
      <c r="R35" s="64">
        <f>SUM(R11:R34)</f>
        <v>126013</v>
      </c>
      <c r="S35" s="124">
        <f>AVERAGE(S11:S34)</f>
        <v>126.01299999999998</v>
      </c>
      <c r="T35" s="124">
        <f>SUM(T11:T34)</f>
        <v>126.01299999999998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26176</v>
      </c>
      <c r="AH35" s="66">
        <f>SUM(AH11:AH34)</f>
        <v>26176</v>
      </c>
      <c r="AI35" s="67">
        <f>$AH$35/$T35</f>
        <v>207.7245998428734</v>
      </c>
      <c r="AJ35" s="93"/>
      <c r="AK35" s="94"/>
      <c r="AL35" s="94"/>
      <c r="AM35" s="94"/>
      <c r="AN35" s="95"/>
      <c r="AO35" s="68"/>
      <c r="AP35" s="69">
        <f>AP34-AP10</f>
        <v>6849</v>
      </c>
      <c r="AQ35" s="70">
        <f>SUM(AQ11:AQ34)</f>
        <v>6849</v>
      </c>
      <c r="AR35" s="71">
        <f>AVERAGE(AR11:AR34)</f>
        <v>1.0983333333333334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248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116" t="s">
        <v>124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85" t="s">
        <v>338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278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339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340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341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09" t="s">
        <v>342</v>
      </c>
      <c r="C52" s="112"/>
      <c r="D52" s="110"/>
      <c r="E52" s="88"/>
      <c r="F52" s="110"/>
      <c r="G52" s="110"/>
      <c r="H52" s="110"/>
      <c r="I52" s="110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151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215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16" t="s">
        <v>153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1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85" t="s">
        <v>154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9" t="s">
        <v>182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248" t="s">
        <v>344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4"/>
      <c r="U60" s="114"/>
      <c r="V60" s="114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6"/>
      <c r="D61" s="110"/>
      <c r="E61" s="88"/>
      <c r="F61" s="110"/>
      <c r="G61" s="110"/>
      <c r="H61" s="110"/>
      <c r="I61" s="110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4"/>
      <c r="U61" s="114"/>
      <c r="V61" s="114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78"/>
      <c r="V62" s="78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6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2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110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12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09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8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1:51" x14ac:dyDescent="0.25">
      <c r="B70" s="89"/>
      <c r="C70" s="109"/>
      <c r="D70" s="88"/>
      <c r="E70" s="110"/>
      <c r="F70" s="110"/>
      <c r="G70" s="110"/>
      <c r="H70" s="110"/>
      <c r="I70" s="88"/>
      <c r="J70" s="111"/>
      <c r="K70" s="111"/>
      <c r="L70" s="111"/>
      <c r="M70" s="111"/>
      <c r="N70" s="111"/>
      <c r="O70" s="111"/>
      <c r="P70" s="111"/>
      <c r="Q70" s="111"/>
      <c r="R70" s="111"/>
      <c r="S70" s="86"/>
      <c r="T70" s="86"/>
      <c r="U70" s="86"/>
      <c r="V70" s="86"/>
      <c r="W70" s="86"/>
      <c r="X70" s="86"/>
      <c r="Y70" s="86"/>
      <c r="Z70" s="79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86"/>
      <c r="AS70" s="86"/>
      <c r="AT70" s="86"/>
      <c r="AU70" s="86"/>
      <c r="AV70" s="105"/>
      <c r="AW70" s="101"/>
      <c r="AX70" s="101"/>
      <c r="AY70" s="101"/>
    </row>
    <row r="71" spans="1:51" x14ac:dyDescent="0.25">
      <c r="B71" s="89"/>
      <c r="C71" s="116"/>
      <c r="D71" s="88"/>
      <c r="E71" s="110"/>
      <c r="F71" s="110"/>
      <c r="G71" s="110"/>
      <c r="H71" s="110"/>
      <c r="I71" s="88"/>
      <c r="J71" s="86"/>
      <c r="K71" s="86"/>
      <c r="L71" s="86"/>
      <c r="M71" s="86"/>
      <c r="N71" s="86"/>
      <c r="O71" s="86"/>
      <c r="P71" s="86"/>
      <c r="Q71" s="86"/>
      <c r="R71" s="86"/>
      <c r="S71" s="86"/>
      <c r="T71" s="86"/>
      <c r="U71" s="86"/>
      <c r="V71" s="86"/>
      <c r="W71" s="79"/>
      <c r="X71" s="79"/>
      <c r="Y71" s="79"/>
      <c r="Z71" s="106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105"/>
      <c r="AW71" s="101"/>
      <c r="AX71" s="101"/>
      <c r="AY71" s="101"/>
    </row>
    <row r="72" spans="1:51" x14ac:dyDescent="0.25">
      <c r="B72" s="89"/>
      <c r="C72" s="116"/>
      <c r="D72" s="110"/>
      <c r="E72" s="88"/>
      <c r="F72" s="110"/>
      <c r="G72" s="110"/>
      <c r="H72" s="110"/>
      <c r="I72" s="110"/>
      <c r="J72" s="86"/>
      <c r="K72" s="86"/>
      <c r="L72" s="86"/>
      <c r="M72" s="86"/>
      <c r="N72" s="86"/>
      <c r="O72" s="86"/>
      <c r="P72" s="86"/>
      <c r="Q72" s="86"/>
      <c r="R72" s="86"/>
      <c r="S72" s="111"/>
      <c r="T72" s="114"/>
      <c r="U72" s="78"/>
      <c r="V72" s="78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1:51" x14ac:dyDescent="0.25">
      <c r="B73" s="89"/>
      <c r="C73" s="112"/>
      <c r="D73" s="110"/>
      <c r="E73" s="88"/>
      <c r="F73" s="88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89"/>
      <c r="C74" s="112"/>
      <c r="D74" s="110"/>
      <c r="E74" s="110"/>
      <c r="F74" s="88"/>
      <c r="G74" s="88"/>
      <c r="H74" s="88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126"/>
      <c r="C75" s="86"/>
      <c r="D75" s="110"/>
      <c r="E75" s="110"/>
      <c r="F75" s="110"/>
      <c r="G75" s="88"/>
      <c r="H75" s="88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6"/>
      <c r="C76" s="116"/>
      <c r="D76" s="86"/>
      <c r="E76" s="110"/>
      <c r="F76" s="110"/>
      <c r="G76" s="110"/>
      <c r="H76" s="110"/>
      <c r="I76" s="86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1:51" x14ac:dyDescent="0.25">
      <c r="B77" s="129"/>
      <c r="C77" s="132"/>
      <c r="D77" s="79"/>
      <c r="E77" s="127"/>
      <c r="F77" s="127"/>
      <c r="G77" s="127"/>
      <c r="H77" s="127"/>
      <c r="I77" s="79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33"/>
      <c r="U77" s="134"/>
      <c r="V77" s="134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U77" s="101"/>
      <c r="AV77" s="105"/>
      <c r="AW77" s="101"/>
      <c r="AX77" s="101"/>
      <c r="AY77" s="131"/>
    </row>
    <row r="78" spans="1:51" s="131" customFormat="1" x14ac:dyDescent="0.25">
      <c r="B78" s="129"/>
      <c r="C78" s="135"/>
      <c r="D78" s="127"/>
      <c r="E78" s="79"/>
      <c r="F78" s="127"/>
      <c r="G78" s="127"/>
      <c r="H78" s="127"/>
      <c r="I78" s="127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33"/>
      <c r="U78" s="134"/>
      <c r="V78" s="13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T78" s="19"/>
      <c r="AV78" s="105"/>
      <c r="AY78" s="101"/>
    </row>
    <row r="79" spans="1:51" x14ac:dyDescent="0.25">
      <c r="A79" s="106"/>
      <c r="B79" s="129"/>
      <c r="C79" s="130"/>
      <c r="D79" s="127"/>
      <c r="E79" s="79"/>
      <c r="F79" s="79"/>
      <c r="G79" s="127"/>
      <c r="H79" s="127"/>
      <c r="I79" s="107"/>
      <c r="J79" s="107"/>
      <c r="K79" s="107"/>
      <c r="L79" s="107"/>
      <c r="M79" s="107"/>
      <c r="N79" s="107"/>
      <c r="O79" s="108"/>
      <c r="P79" s="103"/>
      <c r="R79" s="105"/>
      <c r="AS79" s="101"/>
      <c r="AT79" s="101"/>
      <c r="AU79" s="101"/>
      <c r="AV79" s="101"/>
      <c r="AW79" s="101"/>
      <c r="AX79" s="101"/>
      <c r="AY79" s="101"/>
    </row>
    <row r="80" spans="1:51" x14ac:dyDescent="0.25">
      <c r="A80" s="106"/>
      <c r="B80" s="129"/>
      <c r="C80" s="131"/>
      <c r="D80" s="131"/>
      <c r="E80" s="131"/>
      <c r="F80" s="131"/>
      <c r="G80" s="79"/>
      <c r="H80" s="79"/>
      <c r="I80" s="107"/>
      <c r="J80" s="107"/>
      <c r="K80" s="107"/>
      <c r="L80" s="107"/>
      <c r="M80" s="107"/>
      <c r="N80" s="107"/>
      <c r="O80" s="108"/>
      <c r="P80" s="103"/>
      <c r="R80" s="103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79"/>
      <c r="C81" s="131"/>
      <c r="D81" s="131"/>
      <c r="E81" s="131"/>
      <c r="F81" s="131"/>
      <c r="G81" s="79"/>
      <c r="H81" s="79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79"/>
      <c r="C82" s="131"/>
      <c r="D82" s="131"/>
      <c r="E82" s="131"/>
      <c r="F82" s="131"/>
      <c r="G82" s="131"/>
      <c r="H82" s="131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129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79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I86" s="107"/>
      <c r="J86" s="107"/>
      <c r="K86" s="107"/>
      <c r="L86" s="107"/>
      <c r="M86" s="107"/>
      <c r="N86" s="107"/>
      <c r="O86" s="108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Q97" s="103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1"/>
      <c r="P98" s="103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R107" s="103"/>
      <c r="S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T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R109" s="103"/>
      <c r="S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T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03"/>
      <c r="Q111" s="103"/>
      <c r="R111" s="103"/>
      <c r="S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T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U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T114" s="103"/>
      <c r="U114" s="103"/>
      <c r="AS114" s="101"/>
      <c r="AT114" s="101"/>
      <c r="AU114" s="101"/>
      <c r="AV114" s="101"/>
      <c r="AW114" s="101"/>
      <c r="AX114" s="101"/>
    </row>
    <row r="125" spans="15:51" x14ac:dyDescent="0.25">
      <c r="AY125" s="101"/>
    </row>
    <row r="126" spans="15:51" x14ac:dyDescent="0.25">
      <c r="AS126" s="101"/>
      <c r="AT126" s="101"/>
      <c r="AU126" s="101"/>
      <c r="AV126" s="101"/>
      <c r="AW126" s="101"/>
      <c r="AX126" s="101"/>
    </row>
  </sheetData>
  <protectedRanges>
    <protectedRange sqref="N70:R70 B83 S72:T78 B75:B80 S68:T69 N73:R78 T60:T67 T48:T54" name="Range2_12_5_1_1"/>
    <protectedRange sqref="N10 L10 L6 D6 D8 AD8 AF8 O8:U8 AJ8:AR8 AF10 AR11:AR34 L24:N31 N12:N23 N34:P34 E11:E34 G11:G34 X11:AA11 X12:Y16 AA12:AA16 AC11:AF34 N11:Q11 N32:N33 O12:Q33 R11:V34 Z12:Z32 AB11:AB33" name="Range1_16_3_1_1"/>
    <protectedRange sqref="I75 J73:M78 J70:M70 I78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9:H79 F78 E77" name="Range2_2_2_9_2_1_1"/>
    <protectedRange sqref="D75 D78:D79" name="Range2_1_1_1_1_1_9_2_1_1"/>
    <protectedRange sqref="AG11:AG34" name="Range1_18_1_1_1"/>
    <protectedRange sqref="C76 C78" name="Range2_4_1_1_1"/>
    <protectedRange sqref="AS16:AS34" name="Range1_1_1_1"/>
    <protectedRange sqref="P3:U5" name="Range1_16_1_1_1_1"/>
    <protectedRange sqref="C79 C77 C74" name="Range2_1_3_1_1"/>
    <protectedRange sqref="H11:H34" name="Range1_1_1_1_1_1_1"/>
    <protectedRange sqref="B81:B82 J71:R72 D76:D77 I76:I77 Z69:Z70 S70:Y71 AA70:AU71 E78:E79 G80:H81 F79" name="Range2_2_1_10_1_1_1_2"/>
    <protectedRange sqref="C75" name="Range2_2_1_10_2_1_1_1"/>
    <protectedRange sqref="N68:R69 G76:H76 D72 F75 E74" name="Range2_12_1_6_1_1"/>
    <protectedRange sqref="D67:D68 I72:I74 I68:M69 G77:H78 G70:H72 E75:E76 F76:F77 F69:F71 E68:E70" name="Range2_2_12_1_7_1_1"/>
    <protectedRange sqref="D73:D74" name="Range2_1_1_1_1_11_1_2_1_1"/>
    <protectedRange sqref="E71 G73:H73 F72" name="Range2_2_2_9_1_1_1_1"/>
    <protectedRange sqref="D69" name="Range2_1_1_1_1_1_9_1_1_1_1"/>
    <protectedRange sqref="C73 C68" name="Range2_1_1_2_1_1"/>
    <protectedRange sqref="C72" name="Range2_1_2_2_1_1"/>
    <protectedRange sqref="C71" name="Range2_3_2_1_1"/>
    <protectedRange sqref="F67:F68 E67 G69:H69" name="Range2_2_12_1_1_1_1_1"/>
    <protectedRange sqref="C67" name="Range2_1_4_2_1_1_1"/>
    <protectedRange sqref="C69:C70" name="Range2_5_1_1_1"/>
    <protectedRange sqref="E72:E73 F73:F74 G74:H75 I70:I71" name="Range2_2_1_1_1_1"/>
    <protectedRange sqref="D70:D71" name="Range2_1_1_1_1_1_1_1_1"/>
    <protectedRange sqref="AS11:AS15" name="Range1_4_1_1_1_1"/>
    <protectedRange sqref="J11:J15 J26:J34" name="Range1_1_2_1_10_1_1_1_1"/>
    <protectedRange sqref="R85" name="Range2_2_1_10_1_1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T57:T59" name="Range2_12_5_1_1_3"/>
    <protectedRange sqref="T55:T56" name="Range2_12_5_1_1_2_2"/>
    <protectedRange sqref="B72:B74" name="Range2_12_5_1_1_2"/>
    <protectedRange sqref="B71" name="Range2_12_5_1_1_2_1_4_1_1_1_2_1_1_1_1_1_1_1"/>
    <protectedRange sqref="F66 G68:H68" name="Range2_2_12_1_1_1_1_1_1"/>
    <protectedRange sqref="D66:E66" name="Range2_2_12_1_7_1_1_2_1"/>
    <protectedRange sqref="C66" name="Range2_1_1_2_1_1_1"/>
    <protectedRange sqref="B69:B70" name="Range2_12_5_1_1_2_1"/>
    <protectedRange sqref="B68" name="Range2_12_5_1_1_2_1_2_1"/>
    <protectedRange sqref="B67" name="Range2_12_5_1_1_2_1_2_2"/>
    <protectedRange sqref="S64:S67" name="Range2_12_5_1_1_5"/>
    <protectedRange sqref="N64:R67" name="Range2_12_1_6_1_1_1"/>
    <protectedRange sqref="J64:M67" name="Range2_2_12_1_7_1_1_2"/>
    <protectedRange sqref="S61:S63" name="Range2_12_2_1_1_1_2_1_1_1"/>
    <protectedRange sqref="Q62:R63" name="Range2_12_1_4_1_1_1_1_1_1_1_1_1_1_1_1_1_1_1"/>
    <protectedRange sqref="N62:P63" name="Range2_12_1_2_1_1_1_1_1_1_1_1_1_1_1_1_1_1_1_1"/>
    <protectedRange sqref="J62:M63" name="Range2_2_12_1_4_1_1_1_1_1_1_1_1_1_1_1_1_1_1_1_1"/>
    <protectedRange sqref="Q61:R61" name="Range2_12_1_6_1_1_1_2_3_1_1_3_1_1_1_1_1_1_1"/>
    <protectedRange sqref="N61:P61" name="Range2_12_1_2_3_1_1_1_2_3_1_1_3_1_1_1_1_1_1_1"/>
    <protectedRange sqref="J61:M61" name="Range2_2_12_1_4_3_1_1_1_3_3_1_1_3_1_1_1_1_1_1_1"/>
    <protectedRange sqref="S59:S60" name="Range2_12_4_1_1_1_4_2_2_2_1"/>
    <protectedRange sqref="Q59:R60" name="Range2_12_1_6_1_1_1_2_3_2_1_1_3_2"/>
    <protectedRange sqref="N59:P60" name="Range2_12_1_2_3_1_1_1_2_3_2_1_1_3_2"/>
    <protectedRange sqref="L59:M60" name="Range2_2_12_1_4_3_1_1_1_3_3_2_1_1_3_2"/>
    <protectedRange sqref="I61:I67" name="Range2_2_12_1_7_1_1_2_2_1_1"/>
    <protectedRange sqref="G67:H67" name="Range2_2_12_1_3_1_2_1_1_1_2_1_1_1_1_1_1_2_1_1_1_1_1_1_1_1_1"/>
    <protectedRange sqref="F65 G64:H66" name="Range2_2_12_1_3_3_1_1_1_2_1_1_1_1_1_1_1_1_1_1_1_1_1_1_1_1"/>
    <protectedRange sqref="G61:H61" name="Range2_2_12_1_3_1_2_1_1_1_2_1_1_1_1_1_1_2_1_1_1_1_1_2_1"/>
    <protectedRange sqref="F61:F64" name="Range2_2_12_1_3_1_2_1_1_1_3_1_1_1_1_1_3_1_1_1_1_1_1_1_1_1"/>
    <protectedRange sqref="G62:H63" name="Range2_2_12_1_3_1_2_1_1_1_1_2_1_1_1_1_1_1_1_1_1_1_1"/>
    <protectedRange sqref="D61:E62" name="Range2_2_12_1_3_1_2_1_1_1_3_1_1_1_1_1_1_1_2_1_1_1_1_1_1_1"/>
    <protectedRange sqref="B65" name="Range2_12_5_1_1_2_1_4_1_1_1_2_1_1_1_1_1_1_1_1_1_2_1_1_1_1_1"/>
    <protectedRange sqref="B66" name="Range2_12_5_1_1_2_1_2_2_1_1_1_1_1"/>
    <protectedRange sqref="D65:E65" name="Range2_2_12_1_7_1_1_2_1_1"/>
    <protectedRange sqref="C65" name="Range2_1_1_2_1_1_1_1"/>
    <protectedRange sqref="D64" name="Range2_2_12_1_7_1_1_2_1_1_1_1_1_1"/>
    <protectedRange sqref="E64" name="Range2_2_12_1_1_1_1_1_1_1_1_1_1_1_1"/>
    <protectedRange sqref="C64" name="Range2_1_4_2_1_1_1_1_1_1_1_1_1"/>
    <protectedRange sqref="D63:E63" name="Range2_2_12_1_3_1_2_1_1_1_3_1_1_1_1_1_1_1_2_1_1_1_1_1_1_1_1"/>
    <protectedRange sqref="B64" name="Range2_12_5_1_1_2_1_2_2_1_1_1_1"/>
    <protectedRange sqref="S55:S58" name="Range2_12_5_1_1_5_1"/>
    <protectedRange sqref="N57:R58" name="Range2_12_1_6_1_1_1_1"/>
    <protectedRange sqref="L57:M58" name="Range2_2_12_1_7_1_1_2_2"/>
    <protectedRange sqref="B63" name="Range2_12_5_1_1_2_1_2_2_1_1_1_1_2_1_1_1"/>
    <protectedRange sqref="B62" name="Range2_12_5_1_1_2_1_2_2_1_1_1_1_2_1_1_1_2"/>
    <protectedRange sqref="B61" name="Range2_12_5_1_1_2_1_2_2_1_1_1_1_2_1_1_1_2_1_1"/>
    <protectedRange sqref="S51:S54" name="Range2_12_5_1_1_2_3_1_1"/>
    <protectedRange sqref="N51:R56" name="Range2_12_1_6_1_1_1_1_1"/>
    <protectedRange sqref="L51:M52 L55:M56 J53:M54" name="Range2_2_12_1_7_1_1_2_2_1"/>
    <protectedRange sqref="G53:H54" name="Range2_2_12_1_3_1_2_1_1_1_2_1_1_1_1_1_1_2_1_1_1_1"/>
    <protectedRange sqref="I53:I54" name="Range2_2_12_1_4_3_1_1_1_2_1_2_1_1_3_1_1_1_1_1_1_1_1"/>
    <protectedRange sqref="D53:E54" name="Range2_2_12_1_3_1_2_1_1_1_2_1_1_1_1_3_1_1_1_1_1_1_1"/>
    <protectedRange sqref="F53:F54" name="Range2_2_12_1_3_1_2_1_1_1_3_1_1_1_1_1_3_1_1_1_1_1_1_1"/>
    <protectedRange sqref="S41:S44" name="Range2_12_3_1_1_1_1_2"/>
    <protectedRange sqref="N41:R44" name="Range2_12_1_3_1_1_1_1_2"/>
    <protectedRange sqref="E41:M44" name="Range2_2_12_1_6_1_1_1_1_2"/>
    <protectedRange sqref="D41: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C41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1:B42" name="Range2_12_5_1_1_1_1_1_2_1"/>
    <protectedRange sqref="B43" name="Range2_12_5_1_1_1_2_1_1_1"/>
    <protectedRange sqref="B44" name="Range2_12_5_1_1_1_2_2_1_1"/>
    <protectedRange sqref="B45:B47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1:H51" name="Range2_2_12_1_3_1_1_1_1_1_4_1_1_1_1_2"/>
    <protectedRange sqref="E51:F51" name="Range2_2_12_1_7_1_1_3_1_1_1_1_2"/>
    <protectedRange sqref="I51:K51" name="Range2_2_12_1_4_3_1_1_1_1_2_1_1_1_2"/>
    <protectedRange sqref="D51" name="Range2_2_12_1_3_1_2_1_1_1_2_1_2_1_1_1_2"/>
    <protectedRange sqref="J52:K52" name="Range2_2_12_1_7_1_1_2_2_1_2"/>
    <protectedRange sqref="I52" name="Range2_2_12_1_7_1_1_2_2_1_1_1_1_1"/>
    <protectedRange sqref="G52:H52" name="Range2_2_12_1_3_3_1_1_1_2_1_1_1_1_1_1_1_1_1_1_1_1_1_1_1_1_1_1_1"/>
    <protectedRange sqref="F52" name="Range2_2_12_1_3_1_2_1_1_1_3_1_1_1_1_1_3_1_1_1_1_1_1_1_1_1_1_1"/>
    <protectedRange sqref="D52" name="Range2_2_12_1_7_1_1_2_1_1_1_1_1_1_1_1"/>
    <protectedRange sqref="E52" name="Range2_2_12_1_1_1_1_1_1_1_1_1_1_1_1_1_1"/>
    <protectedRange sqref="C52" name="Range2_1_4_2_1_1_1_1_1_1_1_1_1_1_1"/>
    <protectedRange sqref="K55" name="Range2_2_12_1_7_1_1_2_2_1_3"/>
    <protectedRange sqref="K59:K60" name="Range2_2_12_1_4_3_1_1_1_3_3_2_1_1_3_2_1_1"/>
    <protectedRange sqref="K56:K58" name="Range2_2_12_1_7_1_1_2_2_2_1"/>
    <protectedRange sqref="G60:H60" name="Range2_2_12_1_3_1_1_1_1_1_4_1_1_1_1_2_1"/>
    <protectedRange sqref="E60:F60" name="Range2_2_12_1_7_1_1_3_1_1_1_1_2_1"/>
    <protectedRange sqref="I60:J60" name="Range2_2_12_1_4_3_1_1_1_1_2_1_1_1_2_1"/>
    <protectedRange sqref="J55:J56" name="Range2_2_12_1_7_1_1_2_2_3_1"/>
    <protectedRange sqref="G55:H56" name="Range2_2_12_1_3_1_2_1_1_1_2_1_1_1_1_1_1_2_1_1_1_2_1"/>
    <protectedRange sqref="I55:I56" name="Range2_2_12_1_4_3_1_1_1_2_1_2_1_1_3_1_1_1_1_1_1_1_2_1"/>
    <protectedRange sqref="D55:E56" name="Range2_2_12_1_3_1_2_1_1_1_2_1_1_1_1_3_1_1_1_1_1_1_2_1"/>
    <protectedRange sqref="F55:F56" name="Range2_2_12_1_3_1_2_1_1_1_3_1_1_1_1_1_3_1_1_1_1_1_1_2_1"/>
    <protectedRange sqref="G57:H59" name="Range2_2_12_1_3_1_1_1_1_1_4_1_1_1_1_2_1_1"/>
    <protectedRange sqref="E57:F59" name="Range2_2_12_1_7_1_1_3_1_1_1_1_2_1_1"/>
    <protectedRange sqref="I57:J59" name="Range2_2_12_1_4_3_1_1_1_1_2_1_1_1_2_1_1"/>
    <protectedRange sqref="D57:D59" name="Range2_2_12_1_3_1_2_1_1_1_2_1_2_1_1_1_2_1"/>
    <protectedRange sqref="D60" name="Range2_2_12_1_3_1_2_1_1_1_2_1_2_1_1_1_2_1_1"/>
    <protectedRange sqref="B60" name="Range2_12_5_1_1_2_1_2_2_1_1_1_1_2_1_1_1_2_1_1_1_2_2_2_1_1_1_1_1_1_1"/>
    <protectedRange sqref="W33:W34 W11:W30" name="Range1_16_3_1_1_4_3_3_1"/>
    <protectedRange sqref="W31:W32" name="Range1_16_3_1_1_4_3_3_1_1"/>
    <protectedRange sqref="B50 B52" name="Range2_12_5_1_1_1_2_2_1_1_1_1_1_1_1_1_1_1_1_2_1_1_1_4"/>
    <protectedRange sqref="B51" name="Range2_12_5_1_1_1_2_1_1_1_1_1_2"/>
    <protectedRange sqref="B57:B58" name="Range2_12_5_1_1_2_1_4_1_1_1_2_1_1_1_1_1_1_1_1_1_2_1_1_1_1_2_1_1_1_2_1_1_1_2_2_2_1_1_1_1_1_1_1_1_1"/>
    <protectedRange sqref="B59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139" priority="17" operator="containsText" text="N/A">
      <formula>NOT(ISERROR(SEARCH("N/A",X11)))</formula>
    </cfRule>
    <cfRule type="cellIs" dxfId="138" priority="35" operator="equal">
      <formula>0</formula>
    </cfRule>
  </conditionalFormatting>
  <conditionalFormatting sqref="X11:AA11 X12:Y16 AA12:AA16 AC11:AE34 Z12:Z32 AB11:AB33">
    <cfRule type="cellIs" dxfId="137" priority="34" operator="greaterThanOrEqual">
      <formula>1185</formula>
    </cfRule>
  </conditionalFormatting>
  <conditionalFormatting sqref="X11:AA11 X12:Y16 AA12:AA16 AC11:AE34 Z12:Z32 AB11:AB33">
    <cfRule type="cellIs" dxfId="136" priority="33" operator="between">
      <formula>0.1</formula>
      <formula>1184</formula>
    </cfRule>
  </conditionalFormatting>
  <conditionalFormatting sqref="X8 AJ16:AJ34 AJ11:AO11 AJ12:AK15 AM12:AM15 AL12:AL34 AN12:AO34">
    <cfRule type="cellIs" dxfId="135" priority="32" operator="equal">
      <formula>0</formula>
    </cfRule>
  </conditionalFormatting>
  <conditionalFormatting sqref="X8 AJ16:AJ34 AJ11:AO11 AJ12:AK15 AM12:AM15 AL12:AL34 AN12:AO34">
    <cfRule type="cellIs" dxfId="134" priority="31" operator="greaterThan">
      <formula>1179</formula>
    </cfRule>
  </conditionalFormatting>
  <conditionalFormatting sqref="X8 AJ16:AJ34 AJ11:AO11 AJ12:AK15 AM12:AM15 AL12:AL34 AN12:AO34">
    <cfRule type="cellIs" dxfId="133" priority="30" operator="greaterThan">
      <formula>99</formula>
    </cfRule>
  </conditionalFormatting>
  <conditionalFormatting sqref="X8 AJ16:AJ34 AJ11:AO11 AJ12:AK15 AM12:AM15 AL12:AL34 AN12:AO34">
    <cfRule type="cellIs" dxfId="132" priority="29" operator="greaterThan">
      <formula>0.99</formula>
    </cfRule>
  </conditionalFormatting>
  <conditionalFormatting sqref="AB8">
    <cfRule type="cellIs" dxfId="131" priority="28" operator="equal">
      <formula>0</formula>
    </cfRule>
  </conditionalFormatting>
  <conditionalFormatting sqref="AB8">
    <cfRule type="cellIs" dxfId="130" priority="27" operator="greaterThan">
      <formula>1179</formula>
    </cfRule>
  </conditionalFormatting>
  <conditionalFormatting sqref="AB8">
    <cfRule type="cellIs" dxfId="129" priority="26" operator="greaterThan">
      <formula>99</formula>
    </cfRule>
  </conditionalFormatting>
  <conditionalFormatting sqref="AB8">
    <cfRule type="cellIs" dxfId="128" priority="25" operator="greaterThan">
      <formula>0.99</formula>
    </cfRule>
  </conditionalFormatting>
  <conditionalFormatting sqref="AQ11:AQ34">
    <cfRule type="cellIs" dxfId="127" priority="24" operator="equal">
      <formula>0</formula>
    </cfRule>
  </conditionalFormatting>
  <conditionalFormatting sqref="AQ11:AQ34">
    <cfRule type="cellIs" dxfId="126" priority="23" operator="greaterThan">
      <formula>1179</formula>
    </cfRule>
  </conditionalFormatting>
  <conditionalFormatting sqref="AQ11:AQ34">
    <cfRule type="cellIs" dxfId="125" priority="22" operator="greaterThan">
      <formula>99</formula>
    </cfRule>
  </conditionalFormatting>
  <conditionalFormatting sqref="AQ11:AQ34">
    <cfRule type="cellIs" dxfId="124" priority="21" operator="greaterThan">
      <formula>0.99</formula>
    </cfRule>
  </conditionalFormatting>
  <conditionalFormatting sqref="AI11:AI34">
    <cfRule type="cellIs" dxfId="123" priority="20" operator="greaterThan">
      <formula>$AI$8</formula>
    </cfRule>
  </conditionalFormatting>
  <conditionalFormatting sqref="AH11:AH34">
    <cfRule type="cellIs" dxfId="122" priority="18" operator="greaterThan">
      <formula>$AH$8</formula>
    </cfRule>
    <cfRule type="cellIs" dxfId="121" priority="19" operator="greaterThan">
      <formula>$AH$8</formula>
    </cfRule>
  </conditionalFormatting>
  <conditionalFormatting sqref="AP11:AP34">
    <cfRule type="cellIs" dxfId="120" priority="16" operator="equal">
      <formula>0</formula>
    </cfRule>
  </conditionalFormatting>
  <conditionalFormatting sqref="AP11:AP34">
    <cfRule type="cellIs" dxfId="119" priority="15" operator="greaterThan">
      <formula>1179</formula>
    </cfRule>
  </conditionalFormatting>
  <conditionalFormatting sqref="AP11:AP34">
    <cfRule type="cellIs" dxfId="118" priority="14" operator="greaterThan">
      <formula>99</formula>
    </cfRule>
  </conditionalFormatting>
  <conditionalFormatting sqref="AP11:AP34">
    <cfRule type="cellIs" dxfId="117" priority="13" operator="greaterThan">
      <formula>0.99</formula>
    </cfRule>
  </conditionalFormatting>
  <conditionalFormatting sqref="X34:AB34 X33:AA33 X17:Y32 AA17:AA32">
    <cfRule type="containsText" dxfId="116" priority="9" operator="containsText" text="N/A">
      <formula>NOT(ISERROR(SEARCH("N/A",X17)))</formula>
    </cfRule>
    <cfRule type="cellIs" dxfId="115" priority="12" operator="equal">
      <formula>0</formula>
    </cfRule>
  </conditionalFormatting>
  <conditionalFormatting sqref="X34:AB34 X33:AA33 X17:Y32 AA17:AA32">
    <cfRule type="cellIs" dxfId="114" priority="11" operator="greaterThanOrEqual">
      <formula>1185</formula>
    </cfRule>
  </conditionalFormatting>
  <conditionalFormatting sqref="X34:AB34 X33:AA33 X17:Y32 AA17:AA32">
    <cfRule type="cellIs" dxfId="113" priority="10" operator="between">
      <formula>0.1</formula>
      <formula>1184</formula>
    </cfRule>
  </conditionalFormatting>
  <conditionalFormatting sqref="AK33:AK34 AM16:AM34">
    <cfRule type="cellIs" dxfId="112" priority="8" operator="equal">
      <formula>0</formula>
    </cfRule>
  </conditionalFormatting>
  <conditionalFormatting sqref="AK33:AK34 AM16:AM34">
    <cfRule type="cellIs" dxfId="111" priority="7" operator="greaterThan">
      <formula>1179</formula>
    </cfRule>
  </conditionalFormatting>
  <conditionalFormatting sqref="AK33:AK34 AM16:AM34">
    <cfRule type="cellIs" dxfId="110" priority="6" operator="greaterThan">
      <formula>99</formula>
    </cfRule>
  </conditionalFormatting>
  <conditionalFormatting sqref="AK33:AK34 AM16:AM34">
    <cfRule type="cellIs" dxfId="109" priority="5" operator="greaterThan">
      <formula>0.99</formula>
    </cfRule>
  </conditionalFormatting>
  <conditionalFormatting sqref="AK16:AK32">
    <cfRule type="cellIs" dxfId="108" priority="4" operator="equal">
      <formula>0</formula>
    </cfRule>
  </conditionalFormatting>
  <conditionalFormatting sqref="AK16:AK32">
    <cfRule type="cellIs" dxfId="107" priority="3" operator="greaterThan">
      <formula>1179</formula>
    </cfRule>
  </conditionalFormatting>
  <conditionalFormatting sqref="AK16:AK32">
    <cfRule type="cellIs" dxfId="106" priority="2" operator="greaterThan">
      <formula>99</formula>
    </cfRule>
  </conditionalFormatting>
  <conditionalFormatting sqref="AK16:AK32">
    <cfRule type="cellIs" dxfId="105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5"/>
  <sheetViews>
    <sheetView showGridLines="0" topLeftCell="A37" zoomScaleNormal="100" workbookViewId="0">
      <selection activeCell="B55" sqref="B55:B59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139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41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36" t="s">
        <v>10</v>
      </c>
      <c r="I7" s="237" t="s">
        <v>11</v>
      </c>
      <c r="J7" s="237" t="s">
        <v>12</v>
      </c>
      <c r="K7" s="237" t="s">
        <v>13</v>
      </c>
      <c r="L7" s="11"/>
      <c r="M7" s="11"/>
      <c r="N7" s="11"/>
      <c r="O7" s="236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37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37" t="s">
        <v>22</v>
      </c>
      <c r="AG7" s="237" t="s">
        <v>23</v>
      </c>
      <c r="AH7" s="237" t="s">
        <v>24</v>
      </c>
      <c r="AI7" s="237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37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42092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25744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37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38" t="s">
        <v>51</v>
      </c>
      <c r="V9" s="238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40" t="s">
        <v>55</v>
      </c>
      <c r="AG9" s="240" t="s">
        <v>56</v>
      </c>
      <c r="AH9" s="251" t="s">
        <v>57</v>
      </c>
      <c r="AI9" s="266" t="s">
        <v>58</v>
      </c>
      <c r="AJ9" s="238" t="s">
        <v>59</v>
      </c>
      <c r="AK9" s="238" t="s">
        <v>60</v>
      </c>
      <c r="AL9" s="238" t="s">
        <v>61</v>
      </c>
      <c r="AM9" s="238" t="s">
        <v>62</v>
      </c>
      <c r="AN9" s="238" t="s">
        <v>63</v>
      </c>
      <c r="AO9" s="238" t="s">
        <v>64</v>
      </c>
      <c r="AP9" s="238" t="s">
        <v>65</v>
      </c>
      <c r="AQ9" s="268" t="s">
        <v>66</v>
      </c>
      <c r="AR9" s="238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38" t="s">
        <v>72</v>
      </c>
      <c r="C10" s="238" t="s">
        <v>73</v>
      </c>
      <c r="D10" s="238" t="s">
        <v>74</v>
      </c>
      <c r="E10" s="238" t="s">
        <v>75</v>
      </c>
      <c r="F10" s="238" t="s">
        <v>74</v>
      </c>
      <c r="G10" s="238" t="s">
        <v>75</v>
      </c>
      <c r="H10" s="277"/>
      <c r="I10" s="238" t="s">
        <v>75</v>
      </c>
      <c r="J10" s="238" t="s">
        <v>75</v>
      </c>
      <c r="K10" s="238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28'!Q34</f>
        <v>30712512</v>
      </c>
      <c r="R10" s="259"/>
      <c r="S10" s="260"/>
      <c r="T10" s="261"/>
      <c r="U10" s="238" t="s">
        <v>75</v>
      </c>
      <c r="V10" s="238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28'!AG34</f>
        <v>35810708</v>
      </c>
      <c r="AH10" s="251"/>
      <c r="AI10" s="267"/>
      <c r="AJ10" s="238" t="s">
        <v>84</v>
      </c>
      <c r="AK10" s="238" t="s">
        <v>84</v>
      </c>
      <c r="AL10" s="238" t="s">
        <v>84</v>
      </c>
      <c r="AM10" s="238" t="s">
        <v>84</v>
      </c>
      <c r="AN10" s="238" t="s">
        <v>84</v>
      </c>
      <c r="AO10" s="238" t="s">
        <v>84</v>
      </c>
      <c r="AP10" s="145">
        <f>'MAR 28'!AP34</f>
        <v>7996602</v>
      </c>
      <c r="AQ10" s="269"/>
      <c r="AR10" s="239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8</v>
      </c>
      <c r="E11" s="40">
        <f>D11/1.42</f>
        <v>5.6338028169014089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117</v>
      </c>
      <c r="P11" s="119">
        <v>94</v>
      </c>
      <c r="Q11" s="119">
        <v>30716465</v>
      </c>
      <c r="R11" s="45">
        <f>Q11-Q10</f>
        <v>3953</v>
      </c>
      <c r="S11" s="46">
        <f>R11*24/1000</f>
        <v>94.872</v>
      </c>
      <c r="T11" s="46">
        <f>R11/1000</f>
        <v>3.9529999999999998</v>
      </c>
      <c r="U11" s="120">
        <v>5</v>
      </c>
      <c r="V11" s="120">
        <f>U11</f>
        <v>5</v>
      </c>
      <c r="W11" s="121" t="s">
        <v>127</v>
      </c>
      <c r="X11" s="123">
        <v>0</v>
      </c>
      <c r="Y11" s="123">
        <v>0</v>
      </c>
      <c r="Z11" s="123">
        <v>1064</v>
      </c>
      <c r="AA11" s="123">
        <v>0</v>
      </c>
      <c r="AB11" s="123">
        <v>1088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35811404</v>
      </c>
      <c r="AH11" s="48">
        <f>IF(ISBLANK(AG11),"-",AG11-AG10)</f>
        <v>696</v>
      </c>
      <c r="AI11" s="49">
        <f>AH11/T11</f>
        <v>176.06880849987351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7997469</v>
      </c>
      <c r="AQ11" s="123">
        <f>AP11-AP10</f>
        <v>867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8</v>
      </c>
      <c r="E12" s="40">
        <f t="shared" ref="E12:E34" si="0">D12/1.42</f>
        <v>5.6338028169014089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115</v>
      </c>
      <c r="P12" s="119">
        <v>90</v>
      </c>
      <c r="Q12" s="119">
        <v>30720243</v>
      </c>
      <c r="R12" s="45">
        <f t="shared" ref="R12:R34" si="3">Q12-Q11</f>
        <v>3778</v>
      </c>
      <c r="S12" s="46">
        <f t="shared" ref="S12:S34" si="4">R12*24/1000</f>
        <v>90.671999999999997</v>
      </c>
      <c r="T12" s="46">
        <f t="shared" ref="T12:T34" si="5">R12/1000</f>
        <v>3.778</v>
      </c>
      <c r="U12" s="120">
        <v>6</v>
      </c>
      <c r="V12" s="120">
        <f t="shared" ref="V12:V34" si="6">U12</f>
        <v>6</v>
      </c>
      <c r="W12" s="121" t="s">
        <v>127</v>
      </c>
      <c r="X12" s="123">
        <v>0</v>
      </c>
      <c r="Y12" s="123">
        <v>0</v>
      </c>
      <c r="Z12" s="123">
        <v>1051</v>
      </c>
      <c r="AA12" s="123">
        <v>0</v>
      </c>
      <c r="AB12" s="123">
        <v>1058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35812040</v>
      </c>
      <c r="AH12" s="48">
        <f>IF(ISBLANK(AG12),"-",AG12-AG11)</f>
        <v>636</v>
      </c>
      <c r="AI12" s="49">
        <f t="shared" ref="AI12:AI34" si="7">AH12/T12</f>
        <v>168.34303864478559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7998483</v>
      </c>
      <c r="AQ12" s="123">
        <f>AP12-AP11</f>
        <v>1014</v>
      </c>
      <c r="AR12" s="52">
        <v>1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12</v>
      </c>
      <c r="E13" s="40">
        <f t="shared" si="0"/>
        <v>8.4507042253521139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113</v>
      </c>
      <c r="P13" s="119">
        <v>80</v>
      </c>
      <c r="Q13" s="119">
        <v>30723875</v>
      </c>
      <c r="R13" s="45">
        <f t="shared" si="3"/>
        <v>3632</v>
      </c>
      <c r="S13" s="46">
        <f t="shared" si="4"/>
        <v>87.168000000000006</v>
      </c>
      <c r="T13" s="46">
        <f t="shared" si="5"/>
        <v>3.6320000000000001</v>
      </c>
      <c r="U13" s="120">
        <v>7.1</v>
      </c>
      <c r="V13" s="120">
        <f t="shared" si="6"/>
        <v>7.1</v>
      </c>
      <c r="W13" s="121" t="s">
        <v>127</v>
      </c>
      <c r="X13" s="123">
        <v>0</v>
      </c>
      <c r="Y13" s="123">
        <v>0</v>
      </c>
      <c r="Z13" s="123">
        <v>1025</v>
      </c>
      <c r="AA13" s="123">
        <v>0</v>
      </c>
      <c r="AB13" s="123">
        <v>1048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35812644</v>
      </c>
      <c r="AH13" s="48">
        <f>IF(ISBLANK(AG13),"-",AG13-AG12)</f>
        <v>604</v>
      </c>
      <c r="AI13" s="49">
        <f t="shared" si="7"/>
        <v>166.29955947136563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7999524</v>
      </c>
      <c r="AQ13" s="123">
        <v>999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13</v>
      </c>
      <c r="E14" s="40">
        <f t="shared" si="0"/>
        <v>9.1549295774647899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118</v>
      </c>
      <c r="P14" s="119">
        <v>101</v>
      </c>
      <c r="Q14" s="119">
        <v>30727523</v>
      </c>
      <c r="R14" s="45">
        <f t="shared" si="3"/>
        <v>3648</v>
      </c>
      <c r="S14" s="46">
        <f t="shared" si="4"/>
        <v>87.552000000000007</v>
      </c>
      <c r="T14" s="46">
        <f t="shared" si="5"/>
        <v>3.6480000000000001</v>
      </c>
      <c r="U14" s="120">
        <v>8.1</v>
      </c>
      <c r="V14" s="120">
        <f t="shared" si="6"/>
        <v>8.1</v>
      </c>
      <c r="W14" s="121" t="s">
        <v>127</v>
      </c>
      <c r="X14" s="123">
        <v>0</v>
      </c>
      <c r="Y14" s="123">
        <v>0</v>
      </c>
      <c r="Z14" s="123">
        <v>1025</v>
      </c>
      <c r="AA14" s="123">
        <v>0</v>
      </c>
      <c r="AB14" s="123">
        <v>1038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35813236</v>
      </c>
      <c r="AH14" s="48">
        <f t="shared" ref="AH14:AH34" si="8">IF(ISBLANK(AG14),"-",AG14-AG13)</f>
        <v>592</v>
      </c>
      <c r="AI14" s="49">
        <f t="shared" si="7"/>
        <v>162.28070175438597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8000550</v>
      </c>
      <c r="AQ14" s="123">
        <f>AP14-AP13</f>
        <v>1026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25</v>
      </c>
      <c r="E15" s="40">
        <f t="shared" si="0"/>
        <v>17.605633802816904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94</v>
      </c>
      <c r="P15" s="119">
        <v>90</v>
      </c>
      <c r="Q15" s="119">
        <v>30731257</v>
      </c>
      <c r="R15" s="45">
        <f t="shared" si="3"/>
        <v>3734</v>
      </c>
      <c r="S15" s="46">
        <f t="shared" si="4"/>
        <v>89.616</v>
      </c>
      <c r="T15" s="46">
        <f t="shared" si="5"/>
        <v>3.734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948</v>
      </c>
      <c r="AA15" s="123">
        <v>0</v>
      </c>
      <c r="AB15" s="123">
        <v>949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35813804</v>
      </c>
      <c r="AH15" s="48">
        <f t="shared" si="8"/>
        <v>568</v>
      </c>
      <c r="AI15" s="49">
        <f t="shared" si="7"/>
        <v>152.11569362613818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0.4</v>
      </c>
      <c r="AP15" s="123">
        <v>8001736</v>
      </c>
      <c r="AQ15" s="123">
        <f>AP15-AP14</f>
        <v>1186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22</v>
      </c>
      <c r="E16" s="40">
        <f t="shared" si="0"/>
        <v>15.492957746478874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112</v>
      </c>
      <c r="P16" s="119">
        <v>108</v>
      </c>
      <c r="Q16" s="119">
        <v>30735561</v>
      </c>
      <c r="R16" s="45">
        <f t="shared" si="3"/>
        <v>4304</v>
      </c>
      <c r="S16" s="46">
        <f t="shared" si="4"/>
        <v>103.29600000000001</v>
      </c>
      <c r="T16" s="46">
        <f t="shared" si="5"/>
        <v>4.3040000000000003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1187</v>
      </c>
      <c r="AA16" s="123">
        <v>0</v>
      </c>
      <c r="AB16" s="123">
        <v>949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35814384</v>
      </c>
      <c r="AH16" s="48">
        <f t="shared" si="8"/>
        <v>580</v>
      </c>
      <c r="AI16" s="49">
        <f t="shared" si="7"/>
        <v>134.75836431226764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8001736</v>
      </c>
      <c r="AQ16" s="123">
        <f t="shared" ref="AQ16:AQ34" si="10">AP16-AP15</f>
        <v>0</v>
      </c>
      <c r="AR16" s="52">
        <v>1.34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12</v>
      </c>
      <c r="E17" s="40">
        <f t="shared" si="0"/>
        <v>8.4507042253521139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146</v>
      </c>
      <c r="P17" s="119">
        <v>143</v>
      </c>
      <c r="Q17" s="119">
        <v>30741473</v>
      </c>
      <c r="R17" s="45">
        <f t="shared" si="3"/>
        <v>5912</v>
      </c>
      <c r="S17" s="46">
        <f t="shared" si="4"/>
        <v>141.88800000000001</v>
      </c>
      <c r="T17" s="46">
        <f t="shared" si="5"/>
        <v>5.9119999999999999</v>
      </c>
      <c r="U17" s="120">
        <v>9.4</v>
      </c>
      <c r="V17" s="120">
        <f t="shared" si="6"/>
        <v>9.4</v>
      </c>
      <c r="W17" s="121" t="s">
        <v>312</v>
      </c>
      <c r="X17" s="123">
        <v>0</v>
      </c>
      <c r="Y17" s="123">
        <v>0</v>
      </c>
      <c r="Z17" s="123">
        <v>1195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35815648</v>
      </c>
      <c r="AH17" s="48">
        <f t="shared" si="8"/>
        <v>1264</v>
      </c>
      <c r="AI17" s="49">
        <f t="shared" si="7"/>
        <v>213.80243572395128</v>
      </c>
      <c r="AJ17" s="102">
        <v>0</v>
      </c>
      <c r="AK17" s="102">
        <v>0</v>
      </c>
      <c r="AL17" s="102">
        <v>1</v>
      </c>
      <c r="AM17" s="102">
        <v>1</v>
      </c>
      <c r="AN17" s="102">
        <v>1</v>
      </c>
      <c r="AO17" s="102">
        <v>0</v>
      </c>
      <c r="AP17" s="123">
        <v>8001736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10</v>
      </c>
      <c r="E18" s="40">
        <f t="shared" si="0"/>
        <v>7.042253521126761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144</v>
      </c>
      <c r="P18" s="119">
        <v>144</v>
      </c>
      <c r="Q18" s="119">
        <v>30747122</v>
      </c>
      <c r="R18" s="45">
        <f t="shared" si="3"/>
        <v>5649</v>
      </c>
      <c r="S18" s="46">
        <f t="shared" si="4"/>
        <v>135.57599999999999</v>
      </c>
      <c r="T18" s="46">
        <f t="shared" si="5"/>
        <v>5.649</v>
      </c>
      <c r="U18" s="120">
        <v>9.3000000000000007</v>
      </c>
      <c r="V18" s="120">
        <f t="shared" si="6"/>
        <v>9.3000000000000007</v>
      </c>
      <c r="W18" s="121" t="s">
        <v>135</v>
      </c>
      <c r="X18" s="123">
        <v>0</v>
      </c>
      <c r="Y18" s="123">
        <v>986</v>
      </c>
      <c r="Z18" s="123">
        <v>1196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35816852</v>
      </c>
      <c r="AH18" s="48">
        <f t="shared" si="8"/>
        <v>1204</v>
      </c>
      <c r="AI18" s="49">
        <f t="shared" si="7"/>
        <v>213.13506815365551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8001736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9</v>
      </c>
      <c r="E19" s="40">
        <f t="shared" si="0"/>
        <v>6.3380281690140849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139</v>
      </c>
      <c r="P19" s="119">
        <v>154</v>
      </c>
      <c r="Q19" s="119">
        <v>30753554</v>
      </c>
      <c r="R19" s="45">
        <f t="shared" si="3"/>
        <v>6432</v>
      </c>
      <c r="S19" s="46">
        <f t="shared" si="4"/>
        <v>154.36799999999999</v>
      </c>
      <c r="T19" s="46">
        <f t="shared" si="5"/>
        <v>6.4320000000000004</v>
      </c>
      <c r="U19" s="120">
        <v>9.1</v>
      </c>
      <c r="V19" s="120">
        <f t="shared" si="6"/>
        <v>9.1</v>
      </c>
      <c r="W19" s="121" t="s">
        <v>135</v>
      </c>
      <c r="X19" s="123">
        <v>0</v>
      </c>
      <c r="Y19" s="123">
        <v>1055</v>
      </c>
      <c r="Z19" s="123">
        <v>1196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35818254</v>
      </c>
      <c r="AH19" s="48">
        <f t="shared" si="8"/>
        <v>1402</v>
      </c>
      <c r="AI19" s="49">
        <f t="shared" si="7"/>
        <v>217.9726368159204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8001736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138</v>
      </c>
      <c r="P20" s="119">
        <v>155</v>
      </c>
      <c r="Q20" s="119">
        <v>30759965</v>
      </c>
      <c r="R20" s="45">
        <f t="shared" si="3"/>
        <v>6411</v>
      </c>
      <c r="S20" s="46">
        <f t="shared" si="4"/>
        <v>153.864</v>
      </c>
      <c r="T20" s="46">
        <f t="shared" si="5"/>
        <v>6.4109999999999996</v>
      </c>
      <c r="U20" s="120">
        <v>8.5</v>
      </c>
      <c r="V20" s="120">
        <f t="shared" si="6"/>
        <v>8.5</v>
      </c>
      <c r="W20" s="121" t="s">
        <v>135</v>
      </c>
      <c r="X20" s="123">
        <v>0</v>
      </c>
      <c r="Y20" s="123">
        <v>1074</v>
      </c>
      <c r="Z20" s="123">
        <v>1196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35819676</v>
      </c>
      <c r="AH20" s="48">
        <f>IF(ISBLANK(AG20),"-",AG20-AG19)</f>
        <v>1422</v>
      </c>
      <c r="AI20" s="49">
        <f t="shared" si="7"/>
        <v>221.80627047262519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8001736</v>
      </c>
      <c r="AQ20" s="123">
        <f t="shared" si="10"/>
        <v>0</v>
      </c>
      <c r="AR20" s="52">
        <v>1.1299999999999999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9</v>
      </c>
      <c r="E21" s="40">
        <f t="shared" si="0"/>
        <v>6.3380281690140849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139</v>
      </c>
      <c r="P21" s="119">
        <v>146</v>
      </c>
      <c r="Q21" s="119">
        <v>30765956</v>
      </c>
      <c r="R21" s="45">
        <f>Q21-Q20</f>
        <v>5991</v>
      </c>
      <c r="S21" s="46">
        <f t="shared" si="4"/>
        <v>143.78399999999999</v>
      </c>
      <c r="T21" s="46">
        <f t="shared" si="5"/>
        <v>5.9909999999999997</v>
      </c>
      <c r="U21" s="120">
        <v>8.1</v>
      </c>
      <c r="V21" s="120">
        <f t="shared" si="6"/>
        <v>8.1</v>
      </c>
      <c r="W21" s="121" t="s">
        <v>135</v>
      </c>
      <c r="X21" s="123">
        <v>0</v>
      </c>
      <c r="Y21" s="123">
        <v>1048</v>
      </c>
      <c r="Z21" s="123">
        <v>1196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35821004</v>
      </c>
      <c r="AH21" s="48">
        <f t="shared" si="8"/>
        <v>1328</v>
      </c>
      <c r="AI21" s="49">
        <f t="shared" si="7"/>
        <v>221.66583208145553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8001736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136</v>
      </c>
      <c r="P22" s="119">
        <v>155</v>
      </c>
      <c r="Q22" s="119">
        <v>30772097</v>
      </c>
      <c r="R22" s="45">
        <f t="shared" si="3"/>
        <v>6141</v>
      </c>
      <c r="S22" s="46">
        <f t="shared" si="4"/>
        <v>147.38399999999999</v>
      </c>
      <c r="T22" s="46">
        <f t="shared" si="5"/>
        <v>6.141</v>
      </c>
      <c r="U22" s="120">
        <v>7.4</v>
      </c>
      <c r="V22" s="120">
        <f t="shared" si="6"/>
        <v>7.4</v>
      </c>
      <c r="W22" s="121" t="s">
        <v>135</v>
      </c>
      <c r="X22" s="123">
        <v>0</v>
      </c>
      <c r="Y22" s="123">
        <v>1076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35822388</v>
      </c>
      <c r="AH22" s="48">
        <f t="shared" si="8"/>
        <v>1384</v>
      </c>
      <c r="AI22" s="49">
        <f t="shared" si="7"/>
        <v>225.37046083699724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8001736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134</v>
      </c>
      <c r="P23" s="119">
        <v>143</v>
      </c>
      <c r="Q23" s="119">
        <v>30778328</v>
      </c>
      <c r="R23" s="45">
        <f t="shared" si="3"/>
        <v>6231</v>
      </c>
      <c r="S23" s="46">
        <f t="shared" si="4"/>
        <v>149.54400000000001</v>
      </c>
      <c r="T23" s="46">
        <f t="shared" si="5"/>
        <v>6.2309999999999999</v>
      </c>
      <c r="U23" s="120">
        <v>6.9</v>
      </c>
      <c r="V23" s="120">
        <f t="shared" si="6"/>
        <v>6.9</v>
      </c>
      <c r="W23" s="121" t="s">
        <v>135</v>
      </c>
      <c r="X23" s="123">
        <v>0</v>
      </c>
      <c r="Y23" s="123">
        <v>1059</v>
      </c>
      <c r="Z23" s="123">
        <v>1194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35823800</v>
      </c>
      <c r="AH23" s="48">
        <f t="shared" si="8"/>
        <v>1412</v>
      </c>
      <c r="AI23" s="49">
        <f t="shared" si="7"/>
        <v>226.60889102872733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8001736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137</v>
      </c>
      <c r="P24" s="119">
        <v>143</v>
      </c>
      <c r="Q24" s="119">
        <v>30784449</v>
      </c>
      <c r="R24" s="45">
        <f t="shared" si="3"/>
        <v>6121</v>
      </c>
      <c r="S24" s="46">
        <f t="shared" si="4"/>
        <v>146.904</v>
      </c>
      <c r="T24" s="46">
        <f t="shared" si="5"/>
        <v>6.1210000000000004</v>
      </c>
      <c r="U24" s="120">
        <v>6.5</v>
      </c>
      <c r="V24" s="120">
        <f t="shared" si="6"/>
        <v>6.5</v>
      </c>
      <c r="W24" s="121" t="s">
        <v>135</v>
      </c>
      <c r="X24" s="123">
        <v>0</v>
      </c>
      <c r="Y24" s="123">
        <v>1024</v>
      </c>
      <c r="Z24" s="123">
        <v>1195</v>
      </c>
      <c r="AA24" s="123">
        <v>1185</v>
      </c>
      <c r="AB24" s="123">
        <v>1198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35825184</v>
      </c>
      <c r="AH24" s="48">
        <f t="shared" si="8"/>
        <v>1384</v>
      </c>
      <c r="AI24" s="49">
        <f t="shared" si="7"/>
        <v>226.10684528671783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8001736</v>
      </c>
      <c r="AQ24" s="123">
        <f t="shared" si="10"/>
        <v>0</v>
      </c>
      <c r="AR24" s="52">
        <v>1.1100000000000001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5</v>
      </c>
      <c r="E25" s="40">
        <f t="shared" si="0"/>
        <v>3.5211267605633805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134</v>
      </c>
      <c r="P25" s="119">
        <v>142</v>
      </c>
      <c r="Q25" s="119">
        <v>30789940</v>
      </c>
      <c r="R25" s="45">
        <f t="shared" si="3"/>
        <v>5491</v>
      </c>
      <c r="S25" s="46">
        <f t="shared" si="4"/>
        <v>131.78399999999999</v>
      </c>
      <c r="T25" s="46">
        <f t="shared" si="5"/>
        <v>5.4909999999999997</v>
      </c>
      <c r="U25" s="120">
        <v>6.2</v>
      </c>
      <c r="V25" s="120">
        <f t="shared" si="6"/>
        <v>6.2</v>
      </c>
      <c r="W25" s="121" t="s">
        <v>135</v>
      </c>
      <c r="X25" s="123">
        <v>0</v>
      </c>
      <c r="Y25" s="123">
        <v>1026</v>
      </c>
      <c r="Z25" s="123">
        <v>1195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35826436</v>
      </c>
      <c r="AH25" s="48">
        <f t="shared" si="8"/>
        <v>1252</v>
      </c>
      <c r="AI25" s="49">
        <f t="shared" si="7"/>
        <v>228.00947004188674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8001736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5</v>
      </c>
      <c r="E26" s="40">
        <f t="shared" si="0"/>
        <v>3.5211267605633805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135</v>
      </c>
      <c r="P26" s="119">
        <v>136</v>
      </c>
      <c r="Q26" s="119">
        <v>30796112</v>
      </c>
      <c r="R26" s="45">
        <f t="shared" si="3"/>
        <v>6172</v>
      </c>
      <c r="S26" s="46">
        <f t="shared" si="4"/>
        <v>148.12799999999999</v>
      </c>
      <c r="T26" s="46">
        <f t="shared" si="5"/>
        <v>6.1719999999999997</v>
      </c>
      <c r="U26" s="120">
        <v>5.9</v>
      </c>
      <c r="V26" s="120">
        <f t="shared" si="6"/>
        <v>5.9</v>
      </c>
      <c r="W26" s="121" t="s">
        <v>135</v>
      </c>
      <c r="X26" s="123">
        <v>0</v>
      </c>
      <c r="Y26" s="123">
        <v>1022</v>
      </c>
      <c r="Z26" s="123">
        <v>1196</v>
      </c>
      <c r="AA26" s="123">
        <v>1185</v>
      </c>
      <c r="AB26" s="123">
        <v>1198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35827844</v>
      </c>
      <c r="AH26" s="48">
        <f t="shared" si="8"/>
        <v>1408</v>
      </c>
      <c r="AI26" s="49">
        <f t="shared" si="7"/>
        <v>228.12702527543746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8001736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130</v>
      </c>
      <c r="P27" s="119">
        <v>139</v>
      </c>
      <c r="Q27" s="119">
        <v>30801834</v>
      </c>
      <c r="R27" s="45">
        <f t="shared" si="3"/>
        <v>5722</v>
      </c>
      <c r="S27" s="46">
        <f t="shared" si="4"/>
        <v>137.328</v>
      </c>
      <c r="T27" s="46">
        <f t="shared" si="5"/>
        <v>5.7220000000000004</v>
      </c>
      <c r="U27" s="120">
        <v>5.4</v>
      </c>
      <c r="V27" s="120">
        <f t="shared" si="6"/>
        <v>5.4</v>
      </c>
      <c r="W27" s="121" t="s">
        <v>135</v>
      </c>
      <c r="X27" s="123">
        <v>0</v>
      </c>
      <c r="Y27" s="123">
        <v>1057</v>
      </c>
      <c r="Z27" s="123">
        <v>1196</v>
      </c>
      <c r="AA27" s="123">
        <v>1185</v>
      </c>
      <c r="AB27" s="123">
        <v>1198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35829172</v>
      </c>
      <c r="AH27" s="48">
        <f t="shared" si="8"/>
        <v>1328</v>
      </c>
      <c r="AI27" s="49">
        <f t="shared" si="7"/>
        <v>232.08668297797971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8001736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131</v>
      </c>
      <c r="P28" s="119">
        <v>140</v>
      </c>
      <c r="Q28" s="119">
        <v>30807683</v>
      </c>
      <c r="R28" s="45">
        <f t="shared" si="3"/>
        <v>5849</v>
      </c>
      <c r="S28" s="46">
        <f t="shared" si="4"/>
        <v>140.376</v>
      </c>
      <c r="T28" s="46">
        <f t="shared" si="5"/>
        <v>5.8490000000000002</v>
      </c>
      <c r="U28" s="120">
        <v>5.2</v>
      </c>
      <c r="V28" s="120">
        <f t="shared" si="6"/>
        <v>5.2</v>
      </c>
      <c r="W28" s="121" t="s">
        <v>135</v>
      </c>
      <c r="X28" s="123">
        <v>0</v>
      </c>
      <c r="Y28" s="123">
        <v>1024</v>
      </c>
      <c r="Z28" s="123">
        <v>1196</v>
      </c>
      <c r="AA28" s="123">
        <v>1185</v>
      </c>
      <c r="AB28" s="123">
        <v>1169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35830508</v>
      </c>
      <c r="AH28" s="48">
        <f t="shared" si="8"/>
        <v>1336</v>
      </c>
      <c r="AI28" s="49">
        <f t="shared" si="7"/>
        <v>228.41511369464865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8001736</v>
      </c>
      <c r="AQ28" s="123">
        <f t="shared" si="10"/>
        <v>0</v>
      </c>
      <c r="AR28" s="52">
        <v>0.83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134</v>
      </c>
      <c r="P29" s="119">
        <v>136</v>
      </c>
      <c r="Q29" s="119">
        <v>30813201</v>
      </c>
      <c r="R29" s="45">
        <f t="shared" si="3"/>
        <v>5518</v>
      </c>
      <c r="S29" s="46">
        <f t="shared" si="4"/>
        <v>132.43199999999999</v>
      </c>
      <c r="T29" s="46">
        <f t="shared" si="5"/>
        <v>5.5179999999999998</v>
      </c>
      <c r="U29" s="120">
        <v>4.9000000000000004</v>
      </c>
      <c r="V29" s="120">
        <f t="shared" si="6"/>
        <v>4.9000000000000004</v>
      </c>
      <c r="W29" s="121" t="s">
        <v>135</v>
      </c>
      <c r="X29" s="123">
        <v>0</v>
      </c>
      <c r="Y29" s="123">
        <v>1001</v>
      </c>
      <c r="Z29" s="123">
        <v>1195</v>
      </c>
      <c r="AA29" s="123">
        <v>1185</v>
      </c>
      <c r="AB29" s="123">
        <v>1179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35831760</v>
      </c>
      <c r="AH29" s="48">
        <f t="shared" si="8"/>
        <v>1252</v>
      </c>
      <c r="AI29" s="49">
        <f t="shared" si="7"/>
        <v>226.89380210221094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8001736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9</v>
      </c>
      <c r="E30" s="40">
        <f t="shared" si="0"/>
        <v>6.3380281690140849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112</v>
      </c>
      <c r="P30" s="119">
        <v>133</v>
      </c>
      <c r="Q30" s="119">
        <v>30818768</v>
      </c>
      <c r="R30" s="45">
        <f t="shared" si="3"/>
        <v>5567</v>
      </c>
      <c r="S30" s="46">
        <f t="shared" si="4"/>
        <v>133.608</v>
      </c>
      <c r="T30" s="46">
        <f t="shared" si="5"/>
        <v>5.5670000000000002</v>
      </c>
      <c r="U30" s="120">
        <v>4</v>
      </c>
      <c r="V30" s="120">
        <f t="shared" si="6"/>
        <v>4</v>
      </c>
      <c r="W30" s="121" t="s">
        <v>135</v>
      </c>
      <c r="X30" s="123">
        <v>0</v>
      </c>
      <c r="Y30" s="123">
        <v>1133</v>
      </c>
      <c r="Z30" s="123">
        <v>1196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35832892</v>
      </c>
      <c r="AH30" s="48">
        <f t="shared" si="8"/>
        <v>1132</v>
      </c>
      <c r="AI30" s="49">
        <f t="shared" si="7"/>
        <v>203.34111729836536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8001736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11</v>
      </c>
      <c r="E31" s="40">
        <f t="shared" si="0"/>
        <v>7.746478873239437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118</v>
      </c>
      <c r="P31" s="119">
        <v>127</v>
      </c>
      <c r="Q31" s="119">
        <v>30824175</v>
      </c>
      <c r="R31" s="45">
        <f t="shared" si="3"/>
        <v>5407</v>
      </c>
      <c r="S31" s="46">
        <f t="shared" si="4"/>
        <v>129.768</v>
      </c>
      <c r="T31" s="46">
        <f t="shared" si="5"/>
        <v>5.407</v>
      </c>
      <c r="U31" s="120">
        <v>3.3</v>
      </c>
      <c r="V31" s="120">
        <f t="shared" si="6"/>
        <v>3.3</v>
      </c>
      <c r="W31" s="121" t="s">
        <v>136</v>
      </c>
      <c r="X31" s="123">
        <v>0</v>
      </c>
      <c r="Y31" s="123">
        <v>1047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35833956</v>
      </c>
      <c r="AH31" s="48">
        <f t="shared" si="8"/>
        <v>1064</v>
      </c>
      <c r="AI31" s="49">
        <f t="shared" si="7"/>
        <v>196.78194932494915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8001736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114</v>
      </c>
      <c r="P32" s="119">
        <v>120</v>
      </c>
      <c r="Q32" s="119">
        <v>30829284</v>
      </c>
      <c r="R32" s="45">
        <f t="shared" si="3"/>
        <v>5109</v>
      </c>
      <c r="S32" s="46">
        <f t="shared" si="4"/>
        <v>122.616</v>
      </c>
      <c r="T32" s="46">
        <f t="shared" si="5"/>
        <v>5.109</v>
      </c>
      <c r="U32" s="120">
        <v>2.9</v>
      </c>
      <c r="V32" s="120">
        <f t="shared" si="6"/>
        <v>2.9</v>
      </c>
      <c r="W32" s="121" t="s">
        <v>136</v>
      </c>
      <c r="X32" s="123">
        <v>0</v>
      </c>
      <c r="Y32" s="123">
        <v>1004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35834968</v>
      </c>
      <c r="AH32" s="48">
        <f t="shared" si="8"/>
        <v>1012</v>
      </c>
      <c r="AI32" s="49">
        <f t="shared" si="7"/>
        <v>198.08181640242708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8001736</v>
      </c>
      <c r="AQ32" s="123">
        <f t="shared" si="10"/>
        <v>0</v>
      </c>
      <c r="AR32" s="52">
        <v>90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10</v>
      </c>
      <c r="E33" s="40">
        <f t="shared" si="0"/>
        <v>7.042253521126761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121</v>
      </c>
      <c r="P33" s="119">
        <v>104</v>
      </c>
      <c r="Q33" s="119">
        <v>30833748</v>
      </c>
      <c r="R33" s="45">
        <f t="shared" si="3"/>
        <v>4464</v>
      </c>
      <c r="S33" s="46">
        <f t="shared" si="4"/>
        <v>107.136</v>
      </c>
      <c r="T33" s="46">
        <f t="shared" si="5"/>
        <v>4.4640000000000004</v>
      </c>
      <c r="U33" s="120">
        <v>3.5</v>
      </c>
      <c r="V33" s="120">
        <f t="shared" si="6"/>
        <v>3.5</v>
      </c>
      <c r="W33" s="121" t="s">
        <v>127</v>
      </c>
      <c r="X33" s="123">
        <v>0</v>
      </c>
      <c r="Y33" s="123">
        <v>0</v>
      </c>
      <c r="Z33" s="123">
        <v>1090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35835756</v>
      </c>
      <c r="AH33" s="48">
        <f t="shared" si="8"/>
        <v>788</v>
      </c>
      <c r="AI33" s="49">
        <f t="shared" si="7"/>
        <v>176.52329749103941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0.25</v>
      </c>
      <c r="AP33" s="123">
        <v>8002423</v>
      </c>
      <c r="AQ33" s="123">
        <f t="shared" si="10"/>
        <v>687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11</v>
      </c>
      <c r="E34" s="40">
        <f t="shared" si="0"/>
        <v>7.746478873239437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119</v>
      </c>
      <c r="P34" s="119">
        <v>95</v>
      </c>
      <c r="Q34" s="119">
        <v>30837824</v>
      </c>
      <c r="R34" s="45">
        <f t="shared" si="3"/>
        <v>4076</v>
      </c>
      <c r="S34" s="46">
        <f t="shared" si="4"/>
        <v>97.823999999999998</v>
      </c>
      <c r="T34" s="46">
        <f t="shared" si="5"/>
        <v>4.0759999999999996</v>
      </c>
      <c r="U34" s="120">
        <v>4.4000000000000004</v>
      </c>
      <c r="V34" s="120">
        <f t="shared" si="6"/>
        <v>4.4000000000000004</v>
      </c>
      <c r="W34" s="121" t="s">
        <v>127</v>
      </c>
      <c r="X34" s="123">
        <v>0</v>
      </c>
      <c r="Y34" s="123">
        <v>0</v>
      </c>
      <c r="Z34" s="123">
        <v>1066</v>
      </c>
      <c r="AA34" s="123">
        <v>0</v>
      </c>
      <c r="AB34" s="123">
        <v>1088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35836452</v>
      </c>
      <c r="AH34" s="48">
        <f t="shared" si="8"/>
        <v>696</v>
      </c>
      <c r="AI34" s="49">
        <f t="shared" si="7"/>
        <v>170.75564278704613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0.25</v>
      </c>
      <c r="AP34" s="123">
        <v>8003178</v>
      </c>
      <c r="AQ34" s="123">
        <f t="shared" si="10"/>
        <v>755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125.75</v>
      </c>
      <c r="Q35" s="63">
        <f>Q34-Q10</f>
        <v>125312</v>
      </c>
      <c r="R35" s="64">
        <f>SUM(R11:R34)</f>
        <v>125312</v>
      </c>
      <c r="S35" s="124">
        <f>AVERAGE(S11:S34)</f>
        <v>125.31200000000001</v>
      </c>
      <c r="T35" s="124">
        <f>SUM(T11:T34)</f>
        <v>125.31199999999998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25744</v>
      </c>
      <c r="AH35" s="66">
        <f>SUM(AH11:AH34)</f>
        <v>25744</v>
      </c>
      <c r="AI35" s="67">
        <f>$AH$35/$T35</f>
        <v>205.4392236976507</v>
      </c>
      <c r="AJ35" s="93"/>
      <c r="AK35" s="94"/>
      <c r="AL35" s="94"/>
      <c r="AM35" s="94"/>
      <c r="AN35" s="95"/>
      <c r="AO35" s="68"/>
      <c r="AP35" s="69">
        <f>AP34-AP10</f>
        <v>6576</v>
      </c>
      <c r="AQ35" s="70">
        <f>SUM(AQ11:AQ34)</f>
        <v>6534</v>
      </c>
      <c r="AR35" s="71">
        <f>AVERAGE(AR11:AR34)</f>
        <v>15.901666666666666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168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141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345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279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266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346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09" t="s">
        <v>200</v>
      </c>
      <c r="C52" s="112"/>
      <c r="D52" s="110"/>
      <c r="E52" s="88"/>
      <c r="F52" s="110"/>
      <c r="G52" s="110"/>
      <c r="H52" s="110"/>
      <c r="I52" s="110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151</v>
      </c>
      <c r="C53" s="110"/>
      <c r="D53" s="110"/>
      <c r="E53" s="110"/>
      <c r="F53" s="110"/>
      <c r="G53" s="110"/>
      <c r="H53" s="110"/>
      <c r="I53" s="125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152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249" t="s">
        <v>347</v>
      </c>
      <c r="C55" s="112"/>
      <c r="D55" s="110"/>
      <c r="E55" s="110"/>
      <c r="F55" s="110"/>
      <c r="G55" s="110"/>
      <c r="H55" s="110"/>
      <c r="I55" s="110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153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5" t="s">
        <v>154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89" t="s">
        <v>166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4"/>
      <c r="U59" s="114"/>
      <c r="V59" s="114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/>
      <c r="C60" s="116"/>
      <c r="D60" s="110"/>
      <c r="E60" s="88"/>
      <c r="F60" s="110"/>
      <c r="G60" s="110"/>
      <c r="H60" s="110"/>
      <c r="I60" s="110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4"/>
      <c r="U60" s="114"/>
      <c r="V60" s="114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6"/>
      <c r="D61" s="110"/>
      <c r="E61" s="88"/>
      <c r="F61" s="110"/>
      <c r="G61" s="110"/>
      <c r="H61" s="110"/>
      <c r="I61" s="110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4"/>
      <c r="U61" s="78"/>
      <c r="V61" s="78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6"/>
      <c r="D62" s="110"/>
      <c r="E62" s="88"/>
      <c r="F62" s="110"/>
      <c r="G62" s="110"/>
      <c r="H62" s="110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4"/>
      <c r="U62" s="78"/>
      <c r="V62" s="78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2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4"/>
      <c r="U63" s="78"/>
      <c r="V63" s="78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2"/>
      <c r="D64" s="110"/>
      <c r="E64" s="110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78"/>
      <c r="V64" s="78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1:51" x14ac:dyDescent="0.25">
      <c r="B65" s="89"/>
      <c r="C65" s="112"/>
      <c r="D65" s="110"/>
      <c r="E65" s="110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1:51" x14ac:dyDescent="0.25">
      <c r="B66" s="89"/>
      <c r="C66" s="112"/>
      <c r="D66" s="110"/>
      <c r="E66" s="88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1:51" x14ac:dyDescent="0.25">
      <c r="B67" s="89"/>
      <c r="C67" s="112"/>
      <c r="D67" s="110"/>
      <c r="E67" s="110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1:51" x14ac:dyDescent="0.25">
      <c r="B68" s="89"/>
      <c r="C68" s="109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8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1:51" x14ac:dyDescent="0.25">
      <c r="B69" s="89"/>
      <c r="C69" s="109"/>
      <c r="D69" s="88"/>
      <c r="E69" s="110"/>
      <c r="F69" s="110"/>
      <c r="G69" s="110"/>
      <c r="H69" s="110"/>
      <c r="I69" s="88"/>
      <c r="J69" s="111"/>
      <c r="K69" s="111"/>
      <c r="L69" s="111"/>
      <c r="M69" s="111"/>
      <c r="N69" s="111"/>
      <c r="O69" s="111"/>
      <c r="P69" s="111"/>
      <c r="Q69" s="111"/>
      <c r="R69" s="111"/>
      <c r="S69" s="86"/>
      <c r="T69" s="86"/>
      <c r="U69" s="86"/>
      <c r="V69" s="86"/>
      <c r="W69" s="86"/>
      <c r="X69" s="86"/>
      <c r="Y69" s="86"/>
      <c r="Z69" s="79"/>
      <c r="AA69" s="86"/>
      <c r="AB69" s="86"/>
      <c r="AC69" s="86"/>
      <c r="AD69" s="86"/>
      <c r="AE69" s="86"/>
      <c r="AF69" s="86"/>
      <c r="AG69" s="86"/>
      <c r="AH69" s="86"/>
      <c r="AI69" s="86"/>
      <c r="AJ69" s="86"/>
      <c r="AK69" s="86"/>
      <c r="AL69" s="86"/>
      <c r="AM69" s="86"/>
      <c r="AN69" s="86"/>
      <c r="AO69" s="86"/>
      <c r="AP69" s="86"/>
      <c r="AQ69" s="86"/>
      <c r="AR69" s="86"/>
      <c r="AS69" s="86"/>
      <c r="AT69" s="86"/>
      <c r="AU69" s="86"/>
      <c r="AV69" s="105"/>
      <c r="AW69" s="101"/>
      <c r="AX69" s="101"/>
      <c r="AY69" s="101"/>
    </row>
    <row r="70" spans="1:51" x14ac:dyDescent="0.25">
      <c r="B70" s="89"/>
      <c r="C70" s="116"/>
      <c r="D70" s="88"/>
      <c r="E70" s="110"/>
      <c r="F70" s="110"/>
      <c r="G70" s="110"/>
      <c r="H70" s="110"/>
      <c r="I70" s="88"/>
      <c r="J70" s="86"/>
      <c r="K70" s="86"/>
      <c r="L70" s="86"/>
      <c r="M70" s="86"/>
      <c r="N70" s="86"/>
      <c r="O70" s="86"/>
      <c r="P70" s="86"/>
      <c r="Q70" s="86"/>
      <c r="R70" s="86"/>
      <c r="S70" s="86"/>
      <c r="T70" s="86"/>
      <c r="U70" s="86"/>
      <c r="V70" s="86"/>
      <c r="W70" s="79"/>
      <c r="X70" s="79"/>
      <c r="Y70" s="79"/>
      <c r="Z70" s="106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105"/>
      <c r="AW70" s="101"/>
      <c r="AX70" s="101"/>
      <c r="AY70" s="101"/>
    </row>
    <row r="71" spans="1:51" x14ac:dyDescent="0.25">
      <c r="B71" s="89"/>
      <c r="C71" s="116"/>
      <c r="D71" s="110"/>
      <c r="E71" s="88"/>
      <c r="F71" s="110"/>
      <c r="G71" s="110"/>
      <c r="H71" s="110"/>
      <c r="I71" s="110"/>
      <c r="J71" s="86"/>
      <c r="K71" s="86"/>
      <c r="L71" s="86"/>
      <c r="M71" s="86"/>
      <c r="N71" s="86"/>
      <c r="O71" s="86"/>
      <c r="P71" s="86"/>
      <c r="Q71" s="86"/>
      <c r="R71" s="86"/>
      <c r="S71" s="111"/>
      <c r="T71" s="114"/>
      <c r="U71" s="78"/>
      <c r="V71" s="78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1:51" x14ac:dyDescent="0.25">
      <c r="B72" s="89"/>
      <c r="C72" s="112"/>
      <c r="D72" s="110"/>
      <c r="E72" s="88"/>
      <c r="F72" s="88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4"/>
      <c r="U72" s="78"/>
      <c r="V72" s="78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1:51" x14ac:dyDescent="0.25">
      <c r="B73" s="89"/>
      <c r="C73" s="112"/>
      <c r="D73" s="110"/>
      <c r="E73" s="110"/>
      <c r="F73" s="88"/>
      <c r="G73" s="88"/>
      <c r="H73" s="88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1:51" x14ac:dyDescent="0.25">
      <c r="B74" s="126"/>
      <c r="C74" s="86"/>
      <c r="D74" s="110"/>
      <c r="E74" s="110"/>
      <c r="F74" s="110"/>
      <c r="G74" s="88"/>
      <c r="H74" s="88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1:51" x14ac:dyDescent="0.25">
      <c r="B75" s="126"/>
      <c r="C75" s="116"/>
      <c r="D75" s="86"/>
      <c r="E75" s="110"/>
      <c r="F75" s="110"/>
      <c r="G75" s="110"/>
      <c r="H75" s="110"/>
      <c r="I75" s="86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1:51" x14ac:dyDescent="0.25">
      <c r="B76" s="129"/>
      <c r="C76" s="132"/>
      <c r="D76" s="79"/>
      <c r="E76" s="127"/>
      <c r="F76" s="127"/>
      <c r="G76" s="127"/>
      <c r="H76" s="127"/>
      <c r="I76" s="79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33"/>
      <c r="U76" s="134"/>
      <c r="V76" s="134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U76" s="101"/>
      <c r="AV76" s="105"/>
      <c r="AW76" s="101"/>
      <c r="AX76" s="101"/>
      <c r="AY76" s="131"/>
    </row>
    <row r="77" spans="1:51" s="131" customFormat="1" x14ac:dyDescent="0.25">
      <c r="B77" s="129"/>
      <c r="C77" s="135"/>
      <c r="D77" s="127"/>
      <c r="E77" s="79"/>
      <c r="F77" s="127"/>
      <c r="G77" s="127"/>
      <c r="H77" s="127"/>
      <c r="I77" s="127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33"/>
      <c r="U77" s="134"/>
      <c r="V77" s="134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T77" s="19"/>
      <c r="AV77" s="105"/>
      <c r="AY77" s="101"/>
    </row>
    <row r="78" spans="1:51" x14ac:dyDescent="0.25">
      <c r="A78" s="106"/>
      <c r="B78" s="129"/>
      <c r="C78" s="130"/>
      <c r="D78" s="127"/>
      <c r="E78" s="79"/>
      <c r="F78" s="79"/>
      <c r="G78" s="127"/>
      <c r="H78" s="127"/>
      <c r="I78" s="107"/>
      <c r="J78" s="107"/>
      <c r="K78" s="107"/>
      <c r="L78" s="107"/>
      <c r="M78" s="107"/>
      <c r="N78" s="107"/>
      <c r="O78" s="108"/>
      <c r="P78" s="103"/>
      <c r="R78" s="105"/>
      <c r="AS78" s="101"/>
      <c r="AT78" s="101"/>
      <c r="AU78" s="101"/>
      <c r="AV78" s="101"/>
      <c r="AW78" s="101"/>
      <c r="AX78" s="101"/>
      <c r="AY78" s="101"/>
    </row>
    <row r="79" spans="1:51" x14ac:dyDescent="0.25">
      <c r="A79" s="106"/>
      <c r="B79" s="129"/>
      <c r="C79" s="131"/>
      <c r="D79" s="131"/>
      <c r="E79" s="131"/>
      <c r="F79" s="131"/>
      <c r="G79" s="79"/>
      <c r="H79" s="79"/>
      <c r="I79" s="107"/>
      <c r="J79" s="107"/>
      <c r="K79" s="107"/>
      <c r="L79" s="107"/>
      <c r="M79" s="107"/>
      <c r="N79" s="107"/>
      <c r="O79" s="108"/>
      <c r="P79" s="103"/>
      <c r="R79" s="103"/>
      <c r="AS79" s="101"/>
      <c r="AT79" s="101"/>
      <c r="AU79" s="101"/>
      <c r="AV79" s="101"/>
      <c r="AW79" s="101"/>
      <c r="AX79" s="101"/>
      <c r="AY79" s="101"/>
    </row>
    <row r="80" spans="1:51" x14ac:dyDescent="0.25">
      <c r="A80" s="106"/>
      <c r="B80" s="79"/>
      <c r="C80" s="131"/>
      <c r="D80" s="131"/>
      <c r="E80" s="131"/>
      <c r="F80" s="131"/>
      <c r="G80" s="79"/>
      <c r="H80" s="79"/>
      <c r="I80" s="107"/>
      <c r="J80" s="107"/>
      <c r="K80" s="107"/>
      <c r="L80" s="107"/>
      <c r="M80" s="107"/>
      <c r="N80" s="107"/>
      <c r="O80" s="108"/>
      <c r="P80" s="103"/>
      <c r="R80" s="103"/>
      <c r="AS80" s="101"/>
      <c r="AT80" s="101"/>
      <c r="AU80" s="101"/>
      <c r="AV80" s="101"/>
      <c r="AW80" s="101"/>
      <c r="AX80" s="101"/>
      <c r="AY80" s="101"/>
    </row>
    <row r="81" spans="1:51" x14ac:dyDescent="0.25">
      <c r="A81" s="106"/>
      <c r="B81" s="79"/>
      <c r="C81" s="131"/>
      <c r="D81" s="131"/>
      <c r="E81" s="131"/>
      <c r="F81" s="131"/>
      <c r="G81" s="131"/>
      <c r="H81" s="131"/>
      <c r="I81" s="107"/>
      <c r="J81" s="107"/>
      <c r="K81" s="107"/>
      <c r="L81" s="107"/>
      <c r="M81" s="107"/>
      <c r="N81" s="107"/>
      <c r="O81" s="108"/>
      <c r="P81" s="103"/>
      <c r="R81" s="103"/>
      <c r="AS81" s="101"/>
      <c r="AT81" s="101"/>
      <c r="AU81" s="101"/>
      <c r="AV81" s="101"/>
      <c r="AW81" s="101"/>
      <c r="AX81" s="101"/>
      <c r="AY81" s="101"/>
    </row>
    <row r="82" spans="1:51" x14ac:dyDescent="0.25">
      <c r="A82" s="106"/>
      <c r="B82" s="129"/>
      <c r="C82" s="131"/>
      <c r="D82" s="131"/>
      <c r="E82" s="131"/>
      <c r="F82" s="131"/>
      <c r="G82" s="131"/>
      <c r="H82" s="131"/>
      <c r="I82" s="107"/>
      <c r="J82" s="107"/>
      <c r="K82" s="107"/>
      <c r="L82" s="107"/>
      <c r="M82" s="107"/>
      <c r="N82" s="107"/>
      <c r="O82" s="108"/>
      <c r="P82" s="103"/>
      <c r="R82" s="103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C83" s="131"/>
      <c r="D83" s="131"/>
      <c r="E83" s="131"/>
      <c r="F83" s="131"/>
      <c r="G83" s="131"/>
      <c r="H83" s="131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C84" s="131"/>
      <c r="D84" s="131"/>
      <c r="E84" s="131"/>
      <c r="F84" s="131"/>
      <c r="G84" s="131"/>
      <c r="H84" s="131"/>
      <c r="I84" s="107"/>
      <c r="J84" s="107"/>
      <c r="K84" s="107"/>
      <c r="L84" s="107"/>
      <c r="M84" s="107"/>
      <c r="N84" s="107"/>
      <c r="O84" s="108"/>
      <c r="P84" s="103"/>
      <c r="R84" s="79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I85" s="107"/>
      <c r="J85" s="107"/>
      <c r="K85" s="107"/>
      <c r="L85" s="107"/>
      <c r="M85" s="107"/>
      <c r="N85" s="107"/>
      <c r="O85" s="108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O86" s="108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O87" s="108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O88" s="108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Q96" s="103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1"/>
      <c r="P97" s="103"/>
      <c r="Q97" s="103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1"/>
      <c r="P98" s="103"/>
      <c r="Q98" s="103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1"/>
      <c r="P99" s="103"/>
      <c r="Q99" s="103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1"/>
      <c r="P100" s="103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R106" s="103"/>
      <c r="S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R107" s="103"/>
      <c r="S107" s="103"/>
      <c r="T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R108" s="103"/>
      <c r="S108" s="103"/>
      <c r="T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T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03"/>
      <c r="Q110" s="103"/>
      <c r="R110" s="103"/>
      <c r="S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Q111" s="103"/>
      <c r="R111" s="103"/>
      <c r="S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T112" s="103"/>
      <c r="U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T113" s="103"/>
      <c r="U113" s="103"/>
      <c r="AS113" s="101"/>
      <c r="AT113" s="101"/>
      <c r="AU113" s="101"/>
      <c r="AV113" s="101"/>
      <c r="AW113" s="101"/>
      <c r="AX113" s="101"/>
    </row>
    <row r="124" spans="15:51" x14ac:dyDescent="0.25">
      <c r="AY124" s="101"/>
    </row>
    <row r="125" spans="15:51" x14ac:dyDescent="0.25">
      <c r="AS125" s="101"/>
      <c r="AT125" s="101"/>
      <c r="AU125" s="101"/>
      <c r="AV125" s="101"/>
      <c r="AW125" s="101"/>
      <c r="AX125" s="101"/>
    </row>
  </sheetData>
  <protectedRanges>
    <protectedRange sqref="N69:R69 B82 S71:T77 B74:B79 S67:T68 N72:R77 T59:T66 T48:T54" name="Range2_12_5_1_1"/>
    <protectedRange sqref="N10 L10 L6 D6 D8 AD8 AF8 O8:U8 AJ8:AR8 AF10 AR11:AR34 L24:N31 N12:N23 N34:P34 E11:E34 G11:G34 X11:AA11 X12:Y16 AA12:AA16 AC11:AF34 N11:Q11 N32:N33 O12:Q33 R11:V34 Z12:Z32 AB11:AB33" name="Range1_16_3_1_1"/>
    <protectedRange sqref="I74 J72:M77 J69:M69 I77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78:H78 F77 E76" name="Range2_2_2_9_2_1_1"/>
    <protectedRange sqref="D74 D77:D78" name="Range2_1_1_1_1_1_9_2_1_1"/>
    <protectedRange sqref="AG11:AG34" name="Range1_18_1_1_1"/>
    <protectedRange sqref="C75 C77" name="Range2_4_1_1_1"/>
    <protectedRange sqref="AS16:AS34" name="Range1_1_1_1"/>
    <protectedRange sqref="P3:U5" name="Range1_16_1_1_1_1"/>
    <protectedRange sqref="C78 C76 C73" name="Range2_1_3_1_1"/>
    <protectedRange sqref="H11:H34" name="Range1_1_1_1_1_1_1"/>
    <protectedRange sqref="B80:B81 J70:R71 D75:D76 I75:I76 Z68:Z69 S69:Y70 AA69:AU70 E77:E78 G79:H80 F78" name="Range2_2_1_10_1_1_1_2"/>
    <protectedRange sqref="C74" name="Range2_2_1_10_2_1_1_1"/>
    <protectedRange sqref="N67:R68 G75:H75 D71 F74 E73" name="Range2_12_1_6_1_1"/>
    <protectedRange sqref="D66:D67 I71:I73 I67:M68 G76:H77 G69:H71 E74:E75 F75:F76 F68:F70 E67:E69" name="Range2_2_12_1_7_1_1"/>
    <protectedRange sqref="D72:D73" name="Range2_1_1_1_1_11_1_2_1_1"/>
    <protectedRange sqref="E70 G72:H72 F71" name="Range2_2_2_9_1_1_1_1"/>
    <protectedRange sqref="D68" name="Range2_1_1_1_1_1_9_1_1_1_1"/>
    <protectedRange sqref="C72 C67" name="Range2_1_1_2_1_1"/>
    <protectedRange sqref="C71" name="Range2_1_2_2_1_1"/>
    <protectedRange sqref="C70" name="Range2_3_2_1_1"/>
    <protectedRange sqref="F66:F67 E66 G68:H68" name="Range2_2_12_1_1_1_1_1"/>
    <protectedRange sqref="C66" name="Range2_1_4_2_1_1_1"/>
    <protectedRange sqref="C68:C69" name="Range2_5_1_1_1"/>
    <protectedRange sqref="E71:E72 F72:F73 G73:H74 I69:I70" name="Range2_2_1_1_1_1"/>
    <protectedRange sqref="D69:D70" name="Range2_1_1_1_1_1_1_1_1"/>
    <protectedRange sqref="AS11:AS15" name="Range1_4_1_1_1_1"/>
    <protectedRange sqref="J11:J15 J26:J34" name="Range1_1_2_1_10_1_1_1_1"/>
    <protectedRange sqref="R84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58" name="Range2_12_5_1_1_3"/>
    <protectedRange sqref="T56:T57" name="Range2_12_5_1_1_2_2"/>
    <protectedRange sqref="T55" name="Range2_12_5_1_1_2_1_1"/>
    <protectedRange sqref="S55" name="Range2_12_4_1_1_1_4_2_2_1_1"/>
    <protectedRange sqref="B71:B73" name="Range2_12_5_1_1_2"/>
    <protectedRange sqref="B70" name="Range2_12_5_1_1_2_1_4_1_1_1_2_1_1_1_1_1_1_1"/>
    <protectedRange sqref="F65 G67:H67" name="Range2_2_12_1_1_1_1_1_1"/>
    <protectedRange sqref="D65:E65" name="Range2_2_12_1_7_1_1_2_1"/>
    <protectedRange sqref="C65" name="Range2_1_1_2_1_1_1"/>
    <protectedRange sqref="B68:B69" name="Range2_12_5_1_1_2_1"/>
    <protectedRange sqref="B67" name="Range2_12_5_1_1_2_1_2_1"/>
    <protectedRange sqref="B66" name="Range2_12_5_1_1_2_1_2_2"/>
    <protectedRange sqref="S63:S66" name="Range2_12_5_1_1_5"/>
    <protectedRange sqref="N63:R66" name="Range2_12_1_6_1_1_1"/>
    <protectedRange sqref="J63:M66" name="Range2_2_12_1_7_1_1_2"/>
    <protectedRange sqref="S60:S62" name="Range2_12_2_1_1_1_2_1_1_1"/>
    <protectedRange sqref="Q61:R62" name="Range2_12_1_4_1_1_1_1_1_1_1_1_1_1_1_1_1_1_1"/>
    <protectedRange sqref="N61:P62" name="Range2_12_1_2_1_1_1_1_1_1_1_1_1_1_1_1_1_1_1_1"/>
    <protectedRange sqref="J61:M62" name="Range2_2_12_1_4_1_1_1_1_1_1_1_1_1_1_1_1_1_1_1_1"/>
    <protectedRange sqref="Q60:R60" name="Range2_12_1_6_1_1_1_2_3_1_1_3_1_1_1_1_1_1_1"/>
    <protectedRange sqref="N60:P60" name="Range2_12_1_2_3_1_1_1_2_3_1_1_3_1_1_1_1_1_1_1"/>
    <protectedRange sqref="J60:M60" name="Range2_2_12_1_4_3_1_1_1_3_3_1_1_3_1_1_1_1_1_1_1"/>
    <protectedRange sqref="S59" name="Range2_12_4_1_1_1_4_2_2_2_1"/>
    <protectedRange sqref="Q59:R59" name="Range2_12_1_6_1_1_1_2_3_2_1_1_3_2"/>
    <protectedRange sqref="N59:P59" name="Range2_12_1_2_3_1_1_1_2_3_2_1_1_3_2"/>
    <protectedRange sqref="L59:M59" name="Range2_2_12_1_4_3_1_1_1_3_3_2_1_1_3_2"/>
    <protectedRange sqref="I60:I66" name="Range2_2_12_1_7_1_1_2_2_1_1"/>
    <protectedRange sqref="G66:H66" name="Range2_2_12_1_3_1_2_1_1_1_2_1_1_1_1_1_1_2_1_1_1_1_1_1_1_1_1"/>
    <protectedRange sqref="F64 G63:H65" name="Range2_2_12_1_3_3_1_1_1_2_1_1_1_1_1_1_1_1_1_1_1_1_1_1_1_1"/>
    <protectedRange sqref="G60:H60" name="Range2_2_12_1_3_1_2_1_1_1_2_1_1_1_1_1_1_2_1_1_1_1_1_2_1"/>
    <protectedRange sqref="F60:F63" name="Range2_2_12_1_3_1_2_1_1_1_3_1_1_1_1_1_3_1_1_1_1_1_1_1_1_1"/>
    <protectedRange sqref="G61:H62" name="Range2_2_12_1_3_1_2_1_1_1_1_2_1_1_1_1_1_1_1_1_1_1_1"/>
    <protectedRange sqref="D60:E61" name="Range2_2_12_1_3_1_2_1_1_1_3_1_1_1_1_1_1_1_2_1_1_1_1_1_1_1"/>
    <protectedRange sqref="B64" name="Range2_12_5_1_1_2_1_4_1_1_1_2_1_1_1_1_1_1_1_1_1_2_1_1_1_1_1"/>
    <protectedRange sqref="B65" name="Range2_12_5_1_1_2_1_2_2_1_1_1_1_1"/>
    <protectedRange sqref="D64:E64" name="Range2_2_12_1_7_1_1_2_1_1"/>
    <protectedRange sqref="C64" name="Range2_1_1_2_1_1_1_1"/>
    <protectedRange sqref="D63" name="Range2_2_12_1_7_1_1_2_1_1_1_1_1_1"/>
    <protectedRange sqref="E63" name="Range2_2_12_1_1_1_1_1_1_1_1_1_1_1_1"/>
    <protectedRange sqref="C63" name="Range2_1_4_2_1_1_1_1_1_1_1_1_1"/>
    <protectedRange sqref="D62:E62" name="Range2_2_12_1_3_1_2_1_1_1_3_1_1_1_1_1_1_1_2_1_1_1_1_1_1_1_1"/>
    <protectedRange sqref="B63" name="Range2_12_5_1_1_2_1_2_2_1_1_1_1"/>
    <protectedRange sqref="S56:S58" name="Range2_12_5_1_1_5_1"/>
    <protectedRange sqref="N58:R58" name="Range2_12_1_6_1_1_1_1"/>
    <protectedRange sqref="L58:M58" name="Range2_2_12_1_7_1_1_2_2"/>
    <protectedRange sqref="B62" name="Range2_12_5_1_1_2_1_2_2_1_1_1_1_2_1_1_1"/>
    <protectedRange sqref="B61" name="Range2_12_5_1_1_2_1_2_2_1_1_1_1_2_1_1_1_2"/>
    <protectedRange sqref="B60" name="Range2_12_5_1_1_2_1_2_2_1_1_1_1_2_1_1_1_2_1_1"/>
    <protectedRange sqref="B41" name="Range2_12_5_1_1_1_1_1_2"/>
    <protectedRange sqref="S51:S54" name="Range2_12_5_1_1_2_3_1_1"/>
    <protectedRange sqref="N51:R57" name="Range2_12_1_6_1_1_1_1_1"/>
    <protectedRange sqref="J53:M54 L55:M57 L51:M52" name="Range2_2_12_1_7_1_1_2_2_1"/>
    <protectedRange sqref="G53:H54" name="Range2_2_12_1_3_1_2_1_1_1_2_1_1_1_1_1_1_2_1_1_1_1"/>
    <protectedRange sqref="I53:I54" name="Range2_2_12_1_4_3_1_1_1_2_1_2_1_1_3_1_1_1_1_1_1_1_1"/>
    <protectedRange sqref="D53:E54" name="Range2_2_12_1_3_1_2_1_1_1_2_1_1_1_1_3_1_1_1_1_1_1_1"/>
    <protectedRange sqref="F53:F54" name="Range2_2_12_1_3_1_2_1_1_1_3_1_1_1_1_1_3_1_1_1_1_1_1_1"/>
    <protectedRange sqref="J55:K55" name="Range2_2_12_1_7_1_1_2_2_2"/>
    <protectedRange sqref="I55" name="Range2_2_12_1_7_1_1_2_2_1_1_1_2"/>
    <protectedRange sqref="F55:H55" name="Range2_2_12_1_3_3_1_1_1_2_1_1_1_1_1_1_1_1_1_1_1_1_1_1_1_1_1_2_1"/>
    <protectedRange sqref="D55:E55" name="Range2_2_12_1_7_1_1_2_1_1_1_2_1"/>
    <protectedRange sqref="C55" name="Range2_1_1_2_1_1_1_1_1_2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2" name="Range2_12_5_1_1_1_1_1_2_1"/>
    <protectedRange sqref="B43" name="Range2_12_5_1_1_1_2_1_1_1"/>
    <protectedRange sqref="B44" name="Range2_12_5_1_1_1_2_2_1_1"/>
    <protectedRange sqref="B45:B47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1:H51" name="Range2_2_12_1_3_1_1_1_1_1_4_1_1_1_1_2"/>
    <protectedRange sqref="E51:F51" name="Range2_2_12_1_7_1_1_3_1_1_1_1_2"/>
    <protectedRange sqref="I51:K51" name="Range2_2_12_1_4_3_1_1_1_1_2_1_1_1_2"/>
    <protectedRange sqref="D51" name="Range2_2_12_1_3_1_2_1_1_1_2_1_2_1_1_1_2"/>
    <protectedRange sqref="J52:K52" name="Range2_2_12_1_7_1_1_2_2_1_2"/>
    <protectedRange sqref="I52" name="Range2_2_12_1_7_1_1_2_2_1_1_1_1_1"/>
    <protectedRange sqref="G52:H52" name="Range2_2_12_1_3_3_1_1_1_2_1_1_1_1_1_1_1_1_1_1_1_1_1_1_1_1_1_1_1"/>
    <protectedRange sqref="F52" name="Range2_2_12_1_3_1_2_1_1_1_3_1_1_1_1_1_3_1_1_1_1_1_1_1_1_1_1_1"/>
    <protectedRange sqref="D52" name="Range2_2_12_1_7_1_1_2_1_1_1_1_1_1_1_1"/>
    <protectedRange sqref="E52" name="Range2_2_12_1_1_1_1_1_1_1_1_1_1_1_1_1_1"/>
    <protectedRange sqref="C52" name="Range2_1_4_2_1_1_1_1_1_1_1_1_1_1_1"/>
    <protectedRange sqref="K56" name="Range2_2_12_1_7_1_1_2_2_1_3"/>
    <protectedRange sqref="K59" name="Range2_2_12_1_4_3_1_1_1_3_3_2_1_1_3_2_1_1"/>
    <protectedRange sqref="K57:K58" name="Range2_2_12_1_7_1_1_2_2_2_1"/>
    <protectedRange sqref="G59:H59" name="Range2_2_12_1_3_1_1_1_1_1_4_1_1_1_1_2_1"/>
    <protectedRange sqref="E59:F59" name="Range2_2_12_1_7_1_1_3_1_1_1_1_2_1"/>
    <protectedRange sqref="I59:J59" name="Range2_2_12_1_4_3_1_1_1_1_2_1_1_1_2_1"/>
    <protectedRange sqref="J56:J57" name="Range2_2_12_1_7_1_1_2_2_3_1"/>
    <protectedRange sqref="G56:H57" name="Range2_2_12_1_3_1_2_1_1_1_2_1_1_1_1_1_1_2_1_1_1_2_1"/>
    <protectedRange sqref="I56:I57" name="Range2_2_12_1_4_3_1_1_1_2_1_2_1_1_3_1_1_1_1_1_1_1_2_1"/>
    <protectedRange sqref="D56:E57" name="Range2_2_12_1_3_1_2_1_1_1_2_1_1_1_1_3_1_1_1_1_1_1_2_1"/>
    <protectedRange sqref="F56:F57" name="Range2_2_12_1_3_1_2_1_1_1_3_1_1_1_1_1_3_1_1_1_1_1_1_2_1"/>
    <protectedRange sqref="G58:H58" name="Range2_2_12_1_3_1_1_1_1_1_4_1_1_1_1_2_1_1"/>
    <protectedRange sqref="E58:F58" name="Range2_2_12_1_7_1_1_3_1_1_1_1_2_1_1"/>
    <protectedRange sqref="I58:J58" name="Range2_2_12_1_4_3_1_1_1_1_2_1_1_1_2_1_1"/>
    <protectedRange sqref="D58" name="Range2_2_12_1_3_1_2_1_1_1_2_1_2_1_1_1_2_1"/>
    <protectedRange sqref="D59" name="Range2_2_12_1_3_1_2_1_1_1_2_1_2_1_1_1_2_1_1"/>
    <protectedRange sqref="W33:W34 W11:W30" name="Range1_16_3_1_1_4_3_3_1"/>
    <protectedRange sqref="W31:W32" name="Range1_16_3_1_1_4_3_3_1_1"/>
    <protectedRange sqref="B50 B52" name="Range2_12_5_1_1_1_2_2_1_1_1_1_1_1_1_1_1_1_1_2_1_1_1_4"/>
    <protectedRange sqref="B51" name="Range2_12_5_1_1_1_2_1_1_1_1_1_2"/>
    <protectedRange sqref="B58" name="Range2_12_5_1_1_2_1_4_1_1_1_2_1_1_1_1_1_1_1_1_1_2_1_1_1_1_2_1_1_1_2_1_1_1_2_2_2_1_1_1_1_1_1_1_1_1"/>
    <protectedRange sqref="B59" name="Range2_12_5_1_1_2_1_2_2_1_1_1_1_2_1_1_1_2_1_1_1_2_2_2_1_1_1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A11 X12:Y16 AA12:AA16 AC11:AE34 Z12:Z32 AB11:AB33">
    <cfRule type="containsText" dxfId="104" priority="17" operator="containsText" text="N/A">
      <formula>NOT(ISERROR(SEARCH("N/A",X11)))</formula>
    </cfRule>
    <cfRule type="cellIs" dxfId="103" priority="35" operator="equal">
      <formula>0</formula>
    </cfRule>
  </conditionalFormatting>
  <conditionalFormatting sqref="X11:AA11 X12:Y16 AA12:AA16 AC11:AE34 Z12:Z32 AB11:AB33">
    <cfRule type="cellIs" dxfId="102" priority="34" operator="greaterThanOrEqual">
      <formula>1185</formula>
    </cfRule>
  </conditionalFormatting>
  <conditionalFormatting sqref="X11:AA11 X12:Y16 AA12:AA16 AC11:AE34 Z12:Z32 AB11:AB33">
    <cfRule type="cellIs" dxfId="101" priority="33" operator="between">
      <formula>0.1</formula>
      <formula>1184</formula>
    </cfRule>
  </conditionalFormatting>
  <conditionalFormatting sqref="X8 AJ16:AJ34 AJ11:AO11 AJ12:AK15 AM12:AM15 AL12:AL34 AN12:AO34">
    <cfRule type="cellIs" dxfId="100" priority="32" operator="equal">
      <formula>0</formula>
    </cfRule>
  </conditionalFormatting>
  <conditionalFormatting sqref="X8 AJ16:AJ34 AJ11:AO11 AJ12:AK15 AM12:AM15 AL12:AL34 AN12:AO34">
    <cfRule type="cellIs" dxfId="99" priority="31" operator="greaterThan">
      <formula>1179</formula>
    </cfRule>
  </conditionalFormatting>
  <conditionalFormatting sqref="X8 AJ16:AJ34 AJ11:AO11 AJ12:AK15 AM12:AM15 AL12:AL34 AN12:AO34">
    <cfRule type="cellIs" dxfId="98" priority="30" operator="greaterThan">
      <formula>99</formula>
    </cfRule>
  </conditionalFormatting>
  <conditionalFormatting sqref="X8 AJ16:AJ34 AJ11:AO11 AJ12:AK15 AM12:AM15 AL12:AL34 AN12:AO34">
    <cfRule type="cellIs" dxfId="97" priority="29" operator="greaterThan">
      <formula>0.99</formula>
    </cfRule>
  </conditionalFormatting>
  <conditionalFormatting sqref="AB8">
    <cfRule type="cellIs" dxfId="96" priority="28" operator="equal">
      <formula>0</formula>
    </cfRule>
  </conditionalFormatting>
  <conditionalFormatting sqref="AB8">
    <cfRule type="cellIs" dxfId="95" priority="27" operator="greaterThan">
      <formula>1179</formula>
    </cfRule>
  </conditionalFormatting>
  <conditionalFormatting sqref="AB8">
    <cfRule type="cellIs" dxfId="94" priority="26" operator="greaterThan">
      <formula>99</formula>
    </cfRule>
  </conditionalFormatting>
  <conditionalFormatting sqref="AB8">
    <cfRule type="cellIs" dxfId="93" priority="25" operator="greaterThan">
      <formula>0.99</formula>
    </cfRule>
  </conditionalFormatting>
  <conditionalFormatting sqref="AQ11:AQ34">
    <cfRule type="cellIs" dxfId="92" priority="24" operator="equal">
      <formula>0</formula>
    </cfRule>
  </conditionalFormatting>
  <conditionalFormatting sqref="AQ11:AQ34">
    <cfRule type="cellIs" dxfId="91" priority="23" operator="greaterThan">
      <formula>1179</formula>
    </cfRule>
  </conditionalFormatting>
  <conditionalFormatting sqref="AQ11:AQ34">
    <cfRule type="cellIs" dxfId="90" priority="22" operator="greaterThan">
      <formula>99</formula>
    </cfRule>
  </conditionalFormatting>
  <conditionalFormatting sqref="AQ11:AQ34">
    <cfRule type="cellIs" dxfId="89" priority="21" operator="greaterThan">
      <formula>0.99</formula>
    </cfRule>
  </conditionalFormatting>
  <conditionalFormatting sqref="AI11:AI34">
    <cfRule type="cellIs" dxfId="88" priority="20" operator="greaterThan">
      <formula>$AI$8</formula>
    </cfRule>
  </conditionalFormatting>
  <conditionalFormatting sqref="AH11:AH34">
    <cfRule type="cellIs" dxfId="87" priority="18" operator="greaterThan">
      <formula>$AH$8</formula>
    </cfRule>
    <cfRule type="cellIs" dxfId="86" priority="19" operator="greaterThan">
      <formula>$AH$8</formula>
    </cfRule>
  </conditionalFormatting>
  <conditionalFormatting sqref="AP11:AP34">
    <cfRule type="cellIs" dxfId="85" priority="16" operator="equal">
      <formula>0</formula>
    </cfRule>
  </conditionalFormatting>
  <conditionalFormatting sqref="AP11:AP34">
    <cfRule type="cellIs" dxfId="84" priority="15" operator="greaterThan">
      <formula>1179</formula>
    </cfRule>
  </conditionalFormatting>
  <conditionalFormatting sqref="AP11:AP34">
    <cfRule type="cellIs" dxfId="83" priority="14" operator="greaterThan">
      <formula>99</formula>
    </cfRule>
  </conditionalFormatting>
  <conditionalFormatting sqref="AP11:AP34">
    <cfRule type="cellIs" dxfId="82" priority="13" operator="greaterThan">
      <formula>0.99</formula>
    </cfRule>
  </conditionalFormatting>
  <conditionalFormatting sqref="X34:AB34 X33:AA33 X17:Y32 AA17:AA32">
    <cfRule type="containsText" dxfId="81" priority="9" operator="containsText" text="N/A">
      <formula>NOT(ISERROR(SEARCH("N/A",X17)))</formula>
    </cfRule>
    <cfRule type="cellIs" dxfId="80" priority="12" operator="equal">
      <formula>0</formula>
    </cfRule>
  </conditionalFormatting>
  <conditionalFormatting sqref="X34:AB34 X33:AA33 X17:Y32 AA17:AA32">
    <cfRule type="cellIs" dxfId="79" priority="11" operator="greaterThanOrEqual">
      <formula>1185</formula>
    </cfRule>
  </conditionalFormatting>
  <conditionalFormatting sqref="X34:AB34 X33:AA33 X17:Y32 AA17:AA32">
    <cfRule type="cellIs" dxfId="78" priority="10" operator="between">
      <formula>0.1</formula>
      <formula>1184</formula>
    </cfRule>
  </conditionalFormatting>
  <conditionalFormatting sqref="AK33:AK34 AM16:AM34">
    <cfRule type="cellIs" dxfId="77" priority="8" operator="equal">
      <formula>0</formula>
    </cfRule>
  </conditionalFormatting>
  <conditionalFormatting sqref="AK33:AK34 AM16:AM34">
    <cfRule type="cellIs" dxfId="76" priority="7" operator="greaterThan">
      <formula>1179</formula>
    </cfRule>
  </conditionalFormatting>
  <conditionalFormatting sqref="AK33:AK34 AM16:AM34">
    <cfRule type="cellIs" dxfId="75" priority="6" operator="greaterThan">
      <formula>99</formula>
    </cfRule>
  </conditionalFormatting>
  <conditionalFormatting sqref="AK33:AK34 AM16:AM34">
    <cfRule type="cellIs" dxfId="74" priority="5" operator="greaterThan">
      <formula>0.99</formula>
    </cfRule>
  </conditionalFormatting>
  <conditionalFormatting sqref="AK16:AK32">
    <cfRule type="cellIs" dxfId="73" priority="4" operator="equal">
      <formula>0</formula>
    </cfRule>
  </conditionalFormatting>
  <conditionalFormatting sqref="AK16:AK32">
    <cfRule type="cellIs" dxfId="72" priority="3" operator="greaterThan">
      <formula>1179</formula>
    </cfRule>
  </conditionalFormatting>
  <conditionalFormatting sqref="AK16:AK32">
    <cfRule type="cellIs" dxfId="71" priority="2" operator="greaterThan">
      <formula>99</formula>
    </cfRule>
  </conditionalFormatting>
  <conditionalFormatting sqref="AK16:AK32">
    <cfRule type="cellIs" dxfId="70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4"/>
  <sheetViews>
    <sheetView showGridLines="0" topLeftCell="A31" zoomScaleNormal="100" workbookViewId="0">
      <selection activeCell="B43" sqref="B43:B51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177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53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57" t="s">
        <v>10</v>
      </c>
      <c r="I7" s="156" t="s">
        <v>11</v>
      </c>
      <c r="J7" s="156" t="s">
        <v>12</v>
      </c>
      <c r="K7" s="156" t="s">
        <v>13</v>
      </c>
      <c r="L7" s="11"/>
      <c r="M7" s="11"/>
      <c r="N7" s="11"/>
      <c r="O7" s="157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56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56" t="s">
        <v>22</v>
      </c>
      <c r="AG7" s="156" t="s">
        <v>23</v>
      </c>
      <c r="AH7" s="156" t="s">
        <v>24</v>
      </c>
      <c r="AI7" s="156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56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42066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25648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56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54" t="s">
        <v>51</v>
      </c>
      <c r="V9" s="154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52" t="s">
        <v>55</v>
      </c>
      <c r="AG9" s="152" t="s">
        <v>56</v>
      </c>
      <c r="AH9" s="251" t="s">
        <v>57</v>
      </c>
      <c r="AI9" s="266" t="s">
        <v>58</v>
      </c>
      <c r="AJ9" s="154" t="s">
        <v>59</v>
      </c>
      <c r="AK9" s="154" t="s">
        <v>60</v>
      </c>
      <c r="AL9" s="154" t="s">
        <v>61</v>
      </c>
      <c r="AM9" s="154" t="s">
        <v>62</v>
      </c>
      <c r="AN9" s="154" t="s">
        <v>63</v>
      </c>
      <c r="AO9" s="154" t="s">
        <v>64</v>
      </c>
      <c r="AP9" s="154" t="s">
        <v>65</v>
      </c>
      <c r="AQ9" s="268" t="s">
        <v>66</v>
      </c>
      <c r="AR9" s="154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54" t="s">
        <v>72</v>
      </c>
      <c r="C10" s="154" t="s">
        <v>73</v>
      </c>
      <c r="D10" s="154" t="s">
        <v>74</v>
      </c>
      <c r="E10" s="154" t="s">
        <v>75</v>
      </c>
      <c r="F10" s="154" t="s">
        <v>74</v>
      </c>
      <c r="G10" s="154" t="s">
        <v>75</v>
      </c>
      <c r="H10" s="277"/>
      <c r="I10" s="154" t="s">
        <v>75</v>
      </c>
      <c r="J10" s="154" t="s">
        <v>75</v>
      </c>
      <c r="K10" s="154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2'!Q34</f>
        <v>27483662</v>
      </c>
      <c r="R10" s="259"/>
      <c r="S10" s="260"/>
      <c r="T10" s="261"/>
      <c r="U10" s="154" t="s">
        <v>75</v>
      </c>
      <c r="V10" s="154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2'!AG34</f>
        <v>35149708</v>
      </c>
      <c r="AH10" s="251"/>
      <c r="AI10" s="267"/>
      <c r="AJ10" s="154" t="s">
        <v>84</v>
      </c>
      <c r="AK10" s="154" t="s">
        <v>84</v>
      </c>
      <c r="AL10" s="154" t="s">
        <v>84</v>
      </c>
      <c r="AM10" s="154" t="s">
        <v>84</v>
      </c>
      <c r="AN10" s="154" t="s">
        <v>84</v>
      </c>
      <c r="AO10" s="154" t="s">
        <v>84</v>
      </c>
      <c r="AP10" s="145">
        <f>'MAR 2'!AP34</f>
        <v>7839072</v>
      </c>
      <c r="AQ10" s="269"/>
      <c r="AR10" s="155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10</v>
      </c>
      <c r="E11" s="40">
        <f>D11/1.42</f>
        <v>7.042253521126761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124</v>
      </c>
      <c r="P11" s="119">
        <v>89</v>
      </c>
      <c r="Q11" s="119">
        <v>27487299</v>
      </c>
      <c r="R11" s="45">
        <f>Q11-Q10</f>
        <v>3637</v>
      </c>
      <c r="S11" s="46">
        <f>R11*24/1000</f>
        <v>87.287999999999997</v>
      </c>
      <c r="T11" s="46">
        <f>R11/1000</f>
        <v>3.637</v>
      </c>
      <c r="U11" s="120">
        <v>5.8</v>
      </c>
      <c r="V11" s="120">
        <f>U11</f>
        <v>5.8</v>
      </c>
      <c r="W11" s="121" t="s">
        <v>127</v>
      </c>
      <c r="X11" s="123">
        <v>0</v>
      </c>
      <c r="Y11" s="123">
        <v>0</v>
      </c>
      <c r="Z11" s="123">
        <v>1052</v>
      </c>
      <c r="AA11" s="123">
        <v>0</v>
      </c>
      <c r="AB11" s="123">
        <v>1059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35150332</v>
      </c>
      <c r="AH11" s="48">
        <f>IF(ISBLANK(AG11),"-",AG11-AG10)</f>
        <v>624</v>
      </c>
      <c r="AI11" s="49">
        <f>AH11/T11</f>
        <v>171.5699752543305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7840100</v>
      </c>
      <c r="AQ11" s="123">
        <f>AP11-AP10</f>
        <v>1028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12</v>
      </c>
      <c r="E12" s="40">
        <f t="shared" ref="E12:E34" si="0">D12/1.42</f>
        <v>8.4507042253521139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118</v>
      </c>
      <c r="P12" s="119">
        <v>87</v>
      </c>
      <c r="Q12" s="119">
        <v>27490940</v>
      </c>
      <c r="R12" s="45">
        <f t="shared" ref="R12:R34" si="3">Q12-Q11</f>
        <v>3641</v>
      </c>
      <c r="S12" s="46">
        <f t="shared" ref="S12:S34" si="4">R12*24/1000</f>
        <v>87.384</v>
      </c>
      <c r="T12" s="46">
        <f t="shared" ref="T12:T34" si="5">R12/1000</f>
        <v>3.641</v>
      </c>
      <c r="U12" s="120">
        <v>7</v>
      </c>
      <c r="V12" s="120">
        <f t="shared" ref="V12:V34" si="6">U12</f>
        <v>7</v>
      </c>
      <c r="W12" s="121" t="s">
        <v>127</v>
      </c>
      <c r="X12" s="123">
        <v>0</v>
      </c>
      <c r="Y12" s="123">
        <v>0</v>
      </c>
      <c r="Z12" s="123">
        <v>1023</v>
      </c>
      <c r="AA12" s="123">
        <v>0</v>
      </c>
      <c r="AB12" s="123">
        <v>1059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35150932</v>
      </c>
      <c r="AH12" s="48">
        <f>IF(ISBLANK(AG12),"-",AG12-AG11)</f>
        <v>600</v>
      </c>
      <c r="AI12" s="49">
        <f t="shared" ref="AI12:AI34" si="7">AH12/T12</f>
        <v>164.78989288656962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7841436</v>
      </c>
      <c r="AQ12" s="123">
        <f>AP12-AP11</f>
        <v>1336</v>
      </c>
      <c r="AR12" s="52">
        <v>0.95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14</v>
      </c>
      <c r="E13" s="40">
        <f t="shared" si="0"/>
        <v>9.8591549295774659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117</v>
      </c>
      <c r="P13" s="119">
        <v>88</v>
      </c>
      <c r="Q13" s="119">
        <v>27494582</v>
      </c>
      <c r="R13" s="45">
        <f t="shared" si="3"/>
        <v>3642</v>
      </c>
      <c r="S13" s="46">
        <f t="shared" si="4"/>
        <v>87.408000000000001</v>
      </c>
      <c r="T13" s="46">
        <f t="shared" si="5"/>
        <v>3.6419999999999999</v>
      </c>
      <c r="U13" s="120">
        <v>8.1999999999999993</v>
      </c>
      <c r="V13" s="120">
        <f t="shared" si="6"/>
        <v>8.1999999999999993</v>
      </c>
      <c r="W13" s="121" t="s">
        <v>127</v>
      </c>
      <c r="X13" s="123">
        <v>0</v>
      </c>
      <c r="Y13" s="123">
        <v>0</v>
      </c>
      <c r="Z13" s="123">
        <v>1017</v>
      </c>
      <c r="AA13" s="123">
        <v>0</v>
      </c>
      <c r="AB13" s="123">
        <v>1029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35151504</v>
      </c>
      <c r="AH13" s="48">
        <f>IF(ISBLANK(AG13),"-",AG13-AG12)</f>
        <v>572</v>
      </c>
      <c r="AI13" s="49">
        <f t="shared" si="7"/>
        <v>157.05656232839101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7842642</v>
      </c>
      <c r="AQ13" s="123">
        <f>AP13-AP12</f>
        <v>1206</v>
      </c>
      <c r="AR13" s="50" t="s">
        <v>170</v>
      </c>
      <c r="AS13" s="51" t="s">
        <v>113</v>
      </c>
      <c r="AV13" s="38" t="s">
        <v>94</v>
      </c>
      <c r="AW13" s="38" t="s">
        <v>95</v>
      </c>
      <c r="AY13" s="80" t="s">
        <v>177</v>
      </c>
    </row>
    <row r="14" spans="2:51" x14ac:dyDescent="0.25">
      <c r="B14" s="39">
        <v>2.125</v>
      </c>
      <c r="C14" s="39">
        <v>0.16666666666666666</v>
      </c>
      <c r="D14" s="118">
        <v>16</v>
      </c>
      <c r="E14" s="40">
        <f t="shared" si="0"/>
        <v>11.267605633802818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93</v>
      </c>
      <c r="P14" s="119">
        <v>87</v>
      </c>
      <c r="Q14" s="119">
        <v>27498313</v>
      </c>
      <c r="R14" s="45">
        <f t="shared" si="3"/>
        <v>3731</v>
      </c>
      <c r="S14" s="46">
        <f t="shared" si="4"/>
        <v>89.543999999999997</v>
      </c>
      <c r="T14" s="46">
        <f t="shared" si="5"/>
        <v>3.7309999999999999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994</v>
      </c>
      <c r="AA14" s="123">
        <v>0</v>
      </c>
      <c r="AB14" s="123">
        <v>1029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35152068</v>
      </c>
      <c r="AH14" s="48">
        <f t="shared" ref="AH14:AH34" si="8">IF(ISBLANK(AG14),"-",AG14-AG13)</f>
        <v>564</v>
      </c>
      <c r="AI14" s="49">
        <f t="shared" si="7"/>
        <v>151.16590726346826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7843713</v>
      </c>
      <c r="AQ14" s="123">
        <f>AP14-AP13</f>
        <v>1071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24</v>
      </c>
      <c r="E15" s="40">
        <f t="shared" si="0"/>
        <v>16.901408450704228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102</v>
      </c>
      <c r="P15" s="119">
        <v>101</v>
      </c>
      <c r="Q15" s="119">
        <v>27502245</v>
      </c>
      <c r="R15" s="45">
        <f t="shared" si="3"/>
        <v>3932</v>
      </c>
      <c r="S15" s="46">
        <f t="shared" si="4"/>
        <v>94.367999999999995</v>
      </c>
      <c r="T15" s="46">
        <f t="shared" si="5"/>
        <v>3.9319999999999999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969</v>
      </c>
      <c r="AA15" s="123">
        <v>0</v>
      </c>
      <c r="AB15" s="123">
        <v>1009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35152612</v>
      </c>
      <c r="AH15" s="48">
        <f t="shared" si="8"/>
        <v>544</v>
      </c>
      <c r="AI15" s="49">
        <f t="shared" si="7"/>
        <v>138.35198372329603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7843713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16</v>
      </c>
      <c r="E16" s="40">
        <f t="shared" si="0"/>
        <v>11.267605633802818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121</v>
      </c>
      <c r="P16" s="119">
        <v>118</v>
      </c>
      <c r="Q16" s="119">
        <v>27506918</v>
      </c>
      <c r="R16" s="45">
        <f t="shared" si="3"/>
        <v>4673</v>
      </c>
      <c r="S16" s="46">
        <f t="shared" si="4"/>
        <v>112.152</v>
      </c>
      <c r="T16" s="46">
        <f t="shared" si="5"/>
        <v>4.673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1140</v>
      </c>
      <c r="AA16" s="123">
        <v>0</v>
      </c>
      <c r="AB16" s="123">
        <v>1110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35153308</v>
      </c>
      <c r="AH16" s="48">
        <f t="shared" si="8"/>
        <v>696</v>
      </c>
      <c r="AI16" s="49">
        <f t="shared" si="7"/>
        <v>148.9407233040873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7843713</v>
      </c>
      <c r="AQ16" s="123">
        <f t="shared" ref="AQ16:AQ34" si="10">AP16-AP15</f>
        <v>0</v>
      </c>
      <c r="AR16" s="52">
        <v>1.17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137</v>
      </c>
      <c r="P17" s="119">
        <v>146</v>
      </c>
      <c r="Q17" s="119">
        <v>27513057</v>
      </c>
      <c r="R17" s="45">
        <f t="shared" si="3"/>
        <v>6139</v>
      </c>
      <c r="S17" s="46">
        <f t="shared" si="4"/>
        <v>147.33600000000001</v>
      </c>
      <c r="T17" s="46">
        <f t="shared" si="5"/>
        <v>6.1390000000000002</v>
      </c>
      <c r="U17" s="120">
        <v>9.3000000000000007</v>
      </c>
      <c r="V17" s="120">
        <f t="shared" si="6"/>
        <v>9.3000000000000007</v>
      </c>
      <c r="W17" s="121" t="s">
        <v>135</v>
      </c>
      <c r="X17" s="123">
        <v>0</v>
      </c>
      <c r="Y17" s="123">
        <v>1049</v>
      </c>
      <c r="Z17" s="123">
        <v>1195</v>
      </c>
      <c r="AA17" s="123">
        <v>1185</v>
      </c>
      <c r="AB17" s="123">
        <v>1198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35154644</v>
      </c>
      <c r="AH17" s="48">
        <f t="shared" si="8"/>
        <v>1336</v>
      </c>
      <c r="AI17" s="49">
        <f t="shared" si="7"/>
        <v>217.6250203616224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7843713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135</v>
      </c>
      <c r="P18" s="119">
        <v>148</v>
      </c>
      <c r="Q18" s="119">
        <v>27519245</v>
      </c>
      <c r="R18" s="45">
        <f t="shared" si="3"/>
        <v>6188</v>
      </c>
      <c r="S18" s="46">
        <f t="shared" si="4"/>
        <v>148.512</v>
      </c>
      <c r="T18" s="46">
        <f t="shared" si="5"/>
        <v>6.1879999999999997</v>
      </c>
      <c r="U18" s="120">
        <v>8.8000000000000007</v>
      </c>
      <c r="V18" s="120">
        <f t="shared" si="6"/>
        <v>8.8000000000000007</v>
      </c>
      <c r="W18" s="121" t="s">
        <v>135</v>
      </c>
      <c r="X18" s="123">
        <v>0</v>
      </c>
      <c r="Y18" s="123">
        <v>1044</v>
      </c>
      <c r="Z18" s="123">
        <v>1195</v>
      </c>
      <c r="AA18" s="123">
        <v>1185</v>
      </c>
      <c r="AB18" s="123">
        <v>1199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35156016</v>
      </c>
      <c r="AH18" s="48">
        <f t="shared" si="8"/>
        <v>1372</v>
      </c>
      <c r="AI18" s="49">
        <f t="shared" si="7"/>
        <v>221.71945701357467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7843713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134</v>
      </c>
      <c r="P19" s="119">
        <v>148</v>
      </c>
      <c r="Q19" s="119">
        <v>27525440</v>
      </c>
      <c r="R19" s="45">
        <f t="shared" si="3"/>
        <v>6195</v>
      </c>
      <c r="S19" s="46">
        <f t="shared" si="4"/>
        <v>148.68</v>
      </c>
      <c r="T19" s="46">
        <f t="shared" si="5"/>
        <v>6.1950000000000003</v>
      </c>
      <c r="U19" s="120">
        <v>8</v>
      </c>
      <c r="V19" s="120">
        <f t="shared" si="6"/>
        <v>8</v>
      </c>
      <c r="W19" s="121" t="s">
        <v>135</v>
      </c>
      <c r="X19" s="123">
        <v>0</v>
      </c>
      <c r="Y19" s="123">
        <v>1095</v>
      </c>
      <c r="Z19" s="123">
        <v>1196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35157386</v>
      </c>
      <c r="AH19" s="48">
        <f t="shared" si="8"/>
        <v>1370</v>
      </c>
      <c r="AI19" s="49">
        <f t="shared" si="7"/>
        <v>221.1460855528652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7843713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135</v>
      </c>
      <c r="P20" s="119">
        <v>145</v>
      </c>
      <c r="Q20" s="119">
        <v>27531535</v>
      </c>
      <c r="R20" s="45">
        <f t="shared" si="3"/>
        <v>6095</v>
      </c>
      <c r="S20" s="46">
        <f t="shared" si="4"/>
        <v>146.28</v>
      </c>
      <c r="T20" s="46">
        <f t="shared" si="5"/>
        <v>6.0949999999999998</v>
      </c>
      <c r="U20" s="120">
        <v>7.5</v>
      </c>
      <c r="V20" s="120">
        <f t="shared" si="6"/>
        <v>7.5</v>
      </c>
      <c r="W20" s="121" t="s">
        <v>135</v>
      </c>
      <c r="X20" s="123">
        <v>0</v>
      </c>
      <c r="Y20" s="123">
        <v>1074</v>
      </c>
      <c r="Z20" s="123">
        <v>1195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35158752</v>
      </c>
      <c r="AH20" s="48">
        <f>IF(ISBLANK(AG20),"-",AG20-AG19)</f>
        <v>1366</v>
      </c>
      <c r="AI20" s="49">
        <f t="shared" si="7"/>
        <v>224.11812961443806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7843713</v>
      </c>
      <c r="AQ20" s="123">
        <f t="shared" si="10"/>
        <v>0</v>
      </c>
      <c r="AR20" s="52">
        <v>1.28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138</v>
      </c>
      <c r="P21" s="119">
        <v>151</v>
      </c>
      <c r="Q21" s="119">
        <v>27537532</v>
      </c>
      <c r="R21" s="45">
        <f>Q21-Q20</f>
        <v>5997</v>
      </c>
      <c r="S21" s="46">
        <f t="shared" si="4"/>
        <v>143.928</v>
      </c>
      <c r="T21" s="46">
        <f t="shared" si="5"/>
        <v>5.9969999999999999</v>
      </c>
      <c r="U21" s="120">
        <v>6.9</v>
      </c>
      <c r="V21" s="120">
        <f t="shared" si="6"/>
        <v>6.9</v>
      </c>
      <c r="W21" s="121" t="s">
        <v>135</v>
      </c>
      <c r="X21" s="123">
        <v>0</v>
      </c>
      <c r="Y21" s="123">
        <v>1060</v>
      </c>
      <c r="Z21" s="123">
        <v>1196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35160100</v>
      </c>
      <c r="AH21" s="48">
        <f t="shared" si="8"/>
        <v>1348</v>
      </c>
      <c r="AI21" s="49">
        <f t="shared" si="7"/>
        <v>224.77905619476405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7843713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134</v>
      </c>
      <c r="P22" s="119">
        <v>141</v>
      </c>
      <c r="Q22" s="119">
        <v>27543463</v>
      </c>
      <c r="R22" s="45">
        <f t="shared" si="3"/>
        <v>5931</v>
      </c>
      <c r="S22" s="46">
        <f t="shared" si="4"/>
        <v>142.34399999999999</v>
      </c>
      <c r="T22" s="46">
        <f t="shared" si="5"/>
        <v>5.931</v>
      </c>
      <c r="U22" s="120">
        <v>6.5</v>
      </c>
      <c r="V22" s="120">
        <f t="shared" si="6"/>
        <v>6.5</v>
      </c>
      <c r="W22" s="121" t="s">
        <v>135</v>
      </c>
      <c r="X22" s="123">
        <v>0</v>
      </c>
      <c r="Y22" s="123">
        <v>1064</v>
      </c>
      <c r="Z22" s="123">
        <v>1196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35161432</v>
      </c>
      <c r="AH22" s="48">
        <f t="shared" si="8"/>
        <v>1332</v>
      </c>
      <c r="AI22" s="49">
        <f t="shared" si="7"/>
        <v>224.58270106221548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7843713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135</v>
      </c>
      <c r="P23" s="119">
        <v>141</v>
      </c>
      <c r="Q23" s="119">
        <v>27549341</v>
      </c>
      <c r="R23" s="45">
        <f t="shared" si="3"/>
        <v>5878</v>
      </c>
      <c r="S23" s="46">
        <f t="shared" si="4"/>
        <v>141.072</v>
      </c>
      <c r="T23" s="46">
        <f t="shared" si="5"/>
        <v>5.8780000000000001</v>
      </c>
      <c r="U23" s="120">
        <v>6.2</v>
      </c>
      <c r="V23" s="120">
        <f t="shared" si="6"/>
        <v>6.2</v>
      </c>
      <c r="W23" s="121" t="s">
        <v>135</v>
      </c>
      <c r="X23" s="123">
        <v>0</v>
      </c>
      <c r="Y23" s="123">
        <v>1013</v>
      </c>
      <c r="Z23" s="123">
        <v>1196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35162767</v>
      </c>
      <c r="AH23" s="48">
        <f t="shared" si="8"/>
        <v>1335</v>
      </c>
      <c r="AI23" s="49">
        <f t="shared" si="7"/>
        <v>227.11806736985369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7843713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135</v>
      </c>
      <c r="P24" s="119">
        <v>137</v>
      </c>
      <c r="Q24" s="119">
        <v>27555182</v>
      </c>
      <c r="R24" s="45">
        <f t="shared" si="3"/>
        <v>5841</v>
      </c>
      <c r="S24" s="46">
        <f t="shared" si="4"/>
        <v>140.184</v>
      </c>
      <c r="T24" s="46">
        <f t="shared" si="5"/>
        <v>5.8410000000000002</v>
      </c>
      <c r="U24" s="120">
        <v>6</v>
      </c>
      <c r="V24" s="120">
        <f t="shared" si="6"/>
        <v>6</v>
      </c>
      <c r="W24" s="121" t="s">
        <v>135</v>
      </c>
      <c r="X24" s="123">
        <v>0</v>
      </c>
      <c r="Y24" s="123">
        <v>1010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35164034</v>
      </c>
      <c r="AH24" s="48">
        <f t="shared" si="8"/>
        <v>1267</v>
      </c>
      <c r="AI24" s="49">
        <f t="shared" si="7"/>
        <v>216.91491183016606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7843713</v>
      </c>
      <c r="AQ24" s="123">
        <f t="shared" si="10"/>
        <v>0</v>
      </c>
      <c r="AR24" s="52">
        <v>1.1200000000000001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138</v>
      </c>
      <c r="P25" s="119">
        <v>134</v>
      </c>
      <c r="Q25" s="119">
        <v>27560861</v>
      </c>
      <c r="R25" s="45">
        <f t="shared" si="3"/>
        <v>5679</v>
      </c>
      <c r="S25" s="46">
        <f t="shared" si="4"/>
        <v>136.29599999999999</v>
      </c>
      <c r="T25" s="46">
        <f t="shared" si="5"/>
        <v>5.6790000000000003</v>
      </c>
      <c r="U25" s="120">
        <v>6</v>
      </c>
      <c r="V25" s="120">
        <f t="shared" si="6"/>
        <v>6</v>
      </c>
      <c r="W25" s="121" t="s">
        <v>135</v>
      </c>
      <c r="X25" s="123">
        <v>0</v>
      </c>
      <c r="Y25" s="123">
        <v>944</v>
      </c>
      <c r="Z25" s="123">
        <v>1196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35165396</v>
      </c>
      <c r="AH25" s="48">
        <f t="shared" si="8"/>
        <v>1362</v>
      </c>
      <c r="AI25" s="49">
        <f t="shared" si="7"/>
        <v>239.8309561542525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7843713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7</v>
      </c>
      <c r="E26" s="40">
        <f t="shared" si="0"/>
        <v>4.9295774647887329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134</v>
      </c>
      <c r="P26" s="119">
        <v>137</v>
      </c>
      <c r="Q26" s="119">
        <v>27566500</v>
      </c>
      <c r="R26" s="45">
        <f t="shared" si="3"/>
        <v>5639</v>
      </c>
      <c r="S26" s="46">
        <f t="shared" si="4"/>
        <v>135.33600000000001</v>
      </c>
      <c r="T26" s="46">
        <f t="shared" si="5"/>
        <v>5.6390000000000002</v>
      </c>
      <c r="U26" s="120">
        <v>5.9</v>
      </c>
      <c r="V26" s="120">
        <f t="shared" si="6"/>
        <v>5.9</v>
      </c>
      <c r="W26" s="121" t="s">
        <v>135</v>
      </c>
      <c r="X26" s="123">
        <v>0</v>
      </c>
      <c r="Y26" s="123">
        <v>992</v>
      </c>
      <c r="Z26" s="123">
        <v>1196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35166700</v>
      </c>
      <c r="AH26" s="48">
        <f t="shared" si="8"/>
        <v>1304</v>
      </c>
      <c r="AI26" s="49">
        <f t="shared" si="7"/>
        <v>231.24667494236567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7843713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131</v>
      </c>
      <c r="P27" s="119">
        <v>143</v>
      </c>
      <c r="Q27" s="119">
        <v>27572319</v>
      </c>
      <c r="R27" s="45">
        <f t="shared" si="3"/>
        <v>5819</v>
      </c>
      <c r="S27" s="46">
        <f t="shared" si="4"/>
        <v>139.65600000000001</v>
      </c>
      <c r="T27" s="46">
        <f t="shared" si="5"/>
        <v>5.819</v>
      </c>
      <c r="U27" s="120">
        <v>5.6</v>
      </c>
      <c r="V27" s="120">
        <f t="shared" si="6"/>
        <v>5.6</v>
      </c>
      <c r="W27" s="121" t="s">
        <v>135</v>
      </c>
      <c r="X27" s="123">
        <v>0</v>
      </c>
      <c r="Y27" s="123">
        <v>1069</v>
      </c>
      <c r="Z27" s="123">
        <v>1196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35168028</v>
      </c>
      <c r="AH27" s="48">
        <f t="shared" si="8"/>
        <v>1328</v>
      </c>
      <c r="AI27" s="49">
        <f t="shared" si="7"/>
        <v>228.21790685684826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7843713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137</v>
      </c>
      <c r="P28" s="119">
        <v>136</v>
      </c>
      <c r="Q28" s="119">
        <v>27578047</v>
      </c>
      <c r="R28" s="45">
        <f t="shared" si="3"/>
        <v>5728</v>
      </c>
      <c r="S28" s="46">
        <f t="shared" si="4"/>
        <v>137.47200000000001</v>
      </c>
      <c r="T28" s="46">
        <f t="shared" si="5"/>
        <v>5.7279999999999998</v>
      </c>
      <c r="U28" s="120">
        <v>5.4</v>
      </c>
      <c r="V28" s="120">
        <f t="shared" si="6"/>
        <v>5.4</v>
      </c>
      <c r="W28" s="121" t="s">
        <v>135</v>
      </c>
      <c r="X28" s="123">
        <v>0</v>
      </c>
      <c r="Y28" s="123">
        <v>990</v>
      </c>
      <c r="Z28" s="123">
        <v>1196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35169348</v>
      </c>
      <c r="AH28" s="48">
        <f t="shared" si="8"/>
        <v>1320</v>
      </c>
      <c r="AI28" s="49">
        <f t="shared" si="7"/>
        <v>230.44692737430168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7843713</v>
      </c>
      <c r="AQ28" s="123">
        <f t="shared" si="10"/>
        <v>0</v>
      </c>
      <c r="AR28" s="52">
        <v>1.03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137</v>
      </c>
      <c r="P29" s="119">
        <v>135</v>
      </c>
      <c r="Q29" s="119">
        <v>27583790</v>
      </c>
      <c r="R29" s="45">
        <f t="shared" si="3"/>
        <v>5743</v>
      </c>
      <c r="S29" s="46">
        <f t="shared" si="4"/>
        <v>137.83199999999999</v>
      </c>
      <c r="T29" s="46">
        <f t="shared" si="5"/>
        <v>5.7430000000000003</v>
      </c>
      <c r="U29" s="120">
        <v>5.2</v>
      </c>
      <c r="V29" s="120">
        <f t="shared" si="6"/>
        <v>5.2</v>
      </c>
      <c r="W29" s="121" t="s">
        <v>135</v>
      </c>
      <c r="X29" s="123">
        <v>0</v>
      </c>
      <c r="Y29" s="123">
        <v>977</v>
      </c>
      <c r="Z29" s="123">
        <v>1196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35170656</v>
      </c>
      <c r="AH29" s="48">
        <f t="shared" si="8"/>
        <v>1308</v>
      </c>
      <c r="AI29" s="49">
        <f t="shared" si="7"/>
        <v>227.75552846944103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7843713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9</v>
      </c>
      <c r="E30" s="40">
        <f t="shared" si="0"/>
        <v>6.3380281690140849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113</v>
      </c>
      <c r="P30" s="119">
        <v>128</v>
      </c>
      <c r="Q30" s="119">
        <v>27589265</v>
      </c>
      <c r="R30" s="45">
        <f t="shared" si="3"/>
        <v>5475</v>
      </c>
      <c r="S30" s="46">
        <f t="shared" si="4"/>
        <v>131.4</v>
      </c>
      <c r="T30" s="46">
        <f t="shared" si="5"/>
        <v>5.4749999999999996</v>
      </c>
      <c r="U30" s="120">
        <v>4.4000000000000004</v>
      </c>
      <c r="V30" s="120">
        <f t="shared" si="6"/>
        <v>4.4000000000000004</v>
      </c>
      <c r="W30" s="121" t="s">
        <v>136</v>
      </c>
      <c r="X30" s="123">
        <v>0</v>
      </c>
      <c r="Y30" s="123">
        <v>1130</v>
      </c>
      <c r="Z30" s="123">
        <v>1196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35171776</v>
      </c>
      <c r="AH30" s="48">
        <f t="shared" si="8"/>
        <v>1120</v>
      </c>
      <c r="AI30" s="49">
        <f t="shared" si="7"/>
        <v>204.5662100456621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7843713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114</v>
      </c>
      <c r="P31" s="119">
        <v>128</v>
      </c>
      <c r="Q31" s="119">
        <v>27594752</v>
      </c>
      <c r="R31" s="45">
        <f t="shared" si="3"/>
        <v>5487</v>
      </c>
      <c r="S31" s="46">
        <f t="shared" si="4"/>
        <v>131.68799999999999</v>
      </c>
      <c r="T31" s="46">
        <f t="shared" si="5"/>
        <v>5.4870000000000001</v>
      </c>
      <c r="U31" s="120">
        <v>3.4</v>
      </c>
      <c r="V31" s="120">
        <f t="shared" si="6"/>
        <v>3.4</v>
      </c>
      <c r="W31" s="121" t="s">
        <v>136</v>
      </c>
      <c r="X31" s="123">
        <v>0</v>
      </c>
      <c r="Y31" s="123">
        <v>1064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35172876</v>
      </c>
      <c r="AH31" s="48">
        <f t="shared" si="8"/>
        <v>1100</v>
      </c>
      <c r="AI31" s="49">
        <f t="shared" si="7"/>
        <v>200.47384727537818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7843713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11</v>
      </c>
      <c r="E32" s="40">
        <f t="shared" si="0"/>
        <v>7.746478873239437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120</v>
      </c>
      <c r="P32" s="119">
        <v>119</v>
      </c>
      <c r="Q32" s="119">
        <v>27599734</v>
      </c>
      <c r="R32" s="45">
        <f t="shared" si="3"/>
        <v>4982</v>
      </c>
      <c r="S32" s="46">
        <f t="shared" si="4"/>
        <v>119.568</v>
      </c>
      <c r="T32" s="46">
        <f t="shared" si="5"/>
        <v>4.9820000000000002</v>
      </c>
      <c r="U32" s="120">
        <v>3</v>
      </c>
      <c r="V32" s="120">
        <f t="shared" si="6"/>
        <v>3</v>
      </c>
      <c r="W32" s="121" t="s">
        <v>136</v>
      </c>
      <c r="X32" s="123">
        <v>0</v>
      </c>
      <c r="Y32" s="123">
        <v>1002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35173876</v>
      </c>
      <c r="AH32" s="48">
        <f t="shared" si="8"/>
        <v>1000</v>
      </c>
      <c r="AI32" s="49">
        <f t="shared" si="7"/>
        <v>200.72260136491369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7843713</v>
      </c>
      <c r="AQ32" s="123">
        <f t="shared" si="10"/>
        <v>0</v>
      </c>
      <c r="AR32" s="52">
        <v>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8</v>
      </c>
      <c r="E33" s="40">
        <f t="shared" si="0"/>
        <v>5.6338028169014089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125</v>
      </c>
      <c r="P33" s="119">
        <v>104</v>
      </c>
      <c r="Q33" s="119">
        <v>27604128</v>
      </c>
      <c r="R33" s="45">
        <f t="shared" si="3"/>
        <v>4394</v>
      </c>
      <c r="S33" s="46">
        <f t="shared" si="4"/>
        <v>105.456</v>
      </c>
      <c r="T33" s="46">
        <f t="shared" si="5"/>
        <v>4.3940000000000001</v>
      </c>
      <c r="U33" s="120">
        <v>3.6</v>
      </c>
      <c r="V33" s="120">
        <f t="shared" si="6"/>
        <v>3.6</v>
      </c>
      <c r="W33" s="121" t="s">
        <v>127</v>
      </c>
      <c r="X33" s="123">
        <v>0</v>
      </c>
      <c r="Y33" s="123">
        <v>0</v>
      </c>
      <c r="Z33" s="123">
        <v>1118</v>
      </c>
      <c r="AA33" s="123">
        <v>0</v>
      </c>
      <c r="AB33" s="123">
        <v>1109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35174656</v>
      </c>
      <c r="AH33" s="48">
        <f t="shared" si="8"/>
        <v>780</v>
      </c>
      <c r="AI33" s="49">
        <f t="shared" si="7"/>
        <v>177.51479289940829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0.35</v>
      </c>
      <c r="AP33" s="123">
        <v>7844463</v>
      </c>
      <c r="AQ33" s="123">
        <f t="shared" si="10"/>
        <v>750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11</v>
      </c>
      <c r="E34" s="40">
        <f t="shared" si="0"/>
        <v>7.746478873239437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121</v>
      </c>
      <c r="P34" s="119">
        <v>94</v>
      </c>
      <c r="Q34" s="119">
        <v>27608188</v>
      </c>
      <c r="R34" s="45">
        <f t="shared" si="3"/>
        <v>4060</v>
      </c>
      <c r="S34" s="46">
        <f t="shared" si="4"/>
        <v>97.44</v>
      </c>
      <c r="T34" s="46">
        <f t="shared" si="5"/>
        <v>4.0599999999999996</v>
      </c>
      <c r="U34" s="120">
        <v>4.7</v>
      </c>
      <c r="V34" s="120">
        <f t="shared" si="6"/>
        <v>4.7</v>
      </c>
      <c r="W34" s="121" t="s">
        <v>127</v>
      </c>
      <c r="X34" s="123">
        <v>0</v>
      </c>
      <c r="Y34" s="123">
        <v>0</v>
      </c>
      <c r="Z34" s="123">
        <v>1068</v>
      </c>
      <c r="AA34" s="123">
        <v>0</v>
      </c>
      <c r="AB34" s="123">
        <v>1068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35175356</v>
      </c>
      <c r="AH34" s="48">
        <f t="shared" si="8"/>
        <v>700</v>
      </c>
      <c r="AI34" s="49">
        <f t="shared" si="7"/>
        <v>172.41379310344828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0.35</v>
      </c>
      <c r="AP34" s="123">
        <v>7845313</v>
      </c>
      <c r="AQ34" s="123">
        <f t="shared" si="10"/>
        <v>850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124.375</v>
      </c>
      <c r="Q35" s="63">
        <f>Q34-Q10</f>
        <v>124526</v>
      </c>
      <c r="R35" s="64">
        <f>SUM(R11:R34)</f>
        <v>124526</v>
      </c>
      <c r="S35" s="124">
        <f>AVERAGE(S11:S34)</f>
        <v>124.52600000000005</v>
      </c>
      <c r="T35" s="124">
        <f>SUM(T11:T34)</f>
        <v>124.52599999999998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25648</v>
      </c>
      <c r="AH35" s="66">
        <f>SUM(AH11:AH34)</f>
        <v>25648</v>
      </c>
      <c r="AI35" s="67">
        <f>$AH$35/$T35</f>
        <v>205.96501935338807</v>
      </c>
      <c r="AJ35" s="93"/>
      <c r="AK35" s="94"/>
      <c r="AL35" s="94"/>
      <c r="AM35" s="94"/>
      <c r="AN35" s="95"/>
      <c r="AO35" s="68"/>
      <c r="AP35" s="69">
        <f>AP34-AP10</f>
        <v>6241</v>
      </c>
      <c r="AQ35" s="70">
        <f>SUM(AQ11:AQ34)</f>
        <v>6241</v>
      </c>
      <c r="AR35" s="71">
        <f>AVERAGE(AR11:AR34)</f>
        <v>1.0916666666666668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168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169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109" t="s">
        <v>171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138</v>
      </c>
      <c r="C45" s="110"/>
      <c r="D45" s="110"/>
      <c r="E45" s="110"/>
      <c r="F45" s="110"/>
      <c r="G45" s="110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83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85" t="s">
        <v>172</v>
      </c>
      <c r="C46" s="110"/>
      <c r="D46" s="110"/>
      <c r="E46" s="110"/>
      <c r="F46" s="110"/>
      <c r="G46" s="110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83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173</v>
      </c>
      <c r="C47" s="110"/>
      <c r="D47" s="110"/>
      <c r="E47" s="110"/>
      <c r="F47" s="110"/>
      <c r="G47" s="110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83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09" t="s">
        <v>174</v>
      </c>
      <c r="C48" s="110"/>
      <c r="D48" s="110"/>
      <c r="E48" s="110"/>
      <c r="F48" s="110"/>
      <c r="G48" s="110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83"/>
      <c r="T48" s="83"/>
      <c r="U48" s="83"/>
      <c r="V48" s="83"/>
      <c r="W48" s="106"/>
      <c r="X48" s="106"/>
      <c r="Y48" s="106"/>
      <c r="Z48" s="106"/>
      <c r="AA48" s="106"/>
      <c r="AB48" s="106"/>
      <c r="AC48" s="106"/>
      <c r="AD48" s="106"/>
      <c r="AE48" s="106"/>
      <c r="AM48" s="19"/>
      <c r="AN48" s="103"/>
      <c r="AO48" s="103"/>
      <c r="AP48" s="103"/>
      <c r="AQ48" s="103"/>
      <c r="AR48" s="106"/>
      <c r="AV48" s="137"/>
      <c r="AW48" s="137"/>
      <c r="AY48" s="101"/>
    </row>
    <row r="49" spans="2:51" x14ac:dyDescent="0.25">
      <c r="B49" s="116" t="s">
        <v>179</v>
      </c>
      <c r="C49" s="110"/>
      <c r="D49" s="110"/>
      <c r="E49" s="110"/>
      <c r="F49" s="110"/>
      <c r="G49" s="110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83"/>
      <c r="T49" s="83"/>
      <c r="U49" s="83"/>
      <c r="V49" s="83"/>
      <c r="W49" s="106"/>
      <c r="X49" s="106"/>
      <c r="Y49" s="106"/>
      <c r="Z49" s="106"/>
      <c r="AA49" s="106"/>
      <c r="AB49" s="106"/>
      <c r="AC49" s="106"/>
      <c r="AD49" s="106"/>
      <c r="AE49" s="106"/>
      <c r="AM49" s="19"/>
      <c r="AN49" s="103"/>
      <c r="AO49" s="103"/>
      <c r="AP49" s="103"/>
      <c r="AQ49" s="103"/>
      <c r="AR49" s="106"/>
      <c r="AV49" s="137"/>
      <c r="AW49" s="137"/>
      <c r="AY49" s="101"/>
    </row>
    <row r="50" spans="2:51" x14ac:dyDescent="0.25">
      <c r="B50" s="116" t="s">
        <v>128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83"/>
      <c r="U50" s="83"/>
      <c r="V50" s="83"/>
      <c r="W50" s="106"/>
      <c r="X50" s="106"/>
      <c r="Y50" s="106"/>
      <c r="Z50" s="106"/>
      <c r="AA50" s="106"/>
      <c r="AB50" s="106"/>
      <c r="AC50" s="106"/>
      <c r="AD50" s="106"/>
      <c r="AE50" s="106"/>
      <c r="AM50" s="19"/>
      <c r="AN50" s="103"/>
      <c r="AO50" s="103"/>
      <c r="AP50" s="103"/>
      <c r="AQ50" s="103"/>
      <c r="AR50" s="106"/>
      <c r="AV50" s="137"/>
      <c r="AW50" s="137"/>
      <c r="AY50" s="101"/>
    </row>
    <row r="51" spans="2:51" x14ac:dyDescent="0.25">
      <c r="B51" s="109" t="s">
        <v>175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83"/>
      <c r="U51" s="83"/>
      <c r="V51" s="83"/>
      <c r="W51" s="106"/>
      <c r="X51" s="106"/>
      <c r="Y51" s="106"/>
      <c r="Z51" s="106"/>
      <c r="AA51" s="106"/>
      <c r="AB51" s="106"/>
      <c r="AC51" s="106"/>
      <c r="AD51" s="106"/>
      <c r="AE51" s="106"/>
      <c r="AM51" s="19"/>
      <c r="AN51" s="103"/>
      <c r="AO51" s="103"/>
      <c r="AP51" s="103"/>
      <c r="AQ51" s="103"/>
      <c r="AR51" s="106"/>
      <c r="AV51" s="137"/>
      <c r="AW51" s="137"/>
      <c r="AY51" s="101"/>
    </row>
    <row r="52" spans="2:51" x14ac:dyDescent="0.25">
      <c r="B52" s="109" t="s">
        <v>176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83"/>
      <c r="U52" s="83"/>
      <c r="V52" s="83"/>
      <c r="W52" s="106"/>
      <c r="X52" s="106"/>
      <c r="Y52" s="106"/>
      <c r="Z52" s="106"/>
      <c r="AA52" s="106"/>
      <c r="AB52" s="106"/>
      <c r="AC52" s="106"/>
      <c r="AD52" s="106"/>
      <c r="AE52" s="106"/>
      <c r="AM52" s="19"/>
      <c r="AN52" s="103"/>
      <c r="AO52" s="103"/>
      <c r="AP52" s="103"/>
      <c r="AQ52" s="103"/>
      <c r="AR52" s="106"/>
      <c r="AV52" s="137"/>
      <c r="AW52" s="137"/>
      <c r="AY52" s="101"/>
    </row>
    <row r="53" spans="2:51" x14ac:dyDescent="0.25">
      <c r="B53" s="116" t="s">
        <v>150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6" t="s">
        <v>151</v>
      </c>
      <c r="C54" s="110"/>
      <c r="D54" s="110"/>
      <c r="E54" s="115"/>
      <c r="F54" s="115"/>
      <c r="G54" s="115"/>
      <c r="H54" s="110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12" t="s">
        <v>152</v>
      </c>
      <c r="C55" s="110"/>
      <c r="D55" s="110"/>
      <c r="E55" s="110"/>
      <c r="F55" s="110"/>
      <c r="G55" s="110"/>
      <c r="H55" s="110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178</v>
      </c>
      <c r="C56" s="110"/>
      <c r="D56" s="110"/>
      <c r="E56" s="115"/>
      <c r="F56" s="115"/>
      <c r="G56" s="115"/>
      <c r="H56" s="110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09" t="s">
        <v>156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16" t="s">
        <v>153</v>
      </c>
      <c r="C58" s="110"/>
      <c r="D58" s="110"/>
      <c r="E58" s="110"/>
      <c r="F58" s="110"/>
      <c r="G58" s="110"/>
      <c r="H58" s="110"/>
      <c r="I58" s="125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5" t="s">
        <v>154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182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 t="s">
        <v>155</v>
      </c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109"/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116"/>
      <c r="C63" s="110"/>
      <c r="D63" s="110"/>
      <c r="E63" s="115"/>
      <c r="F63" s="115"/>
      <c r="G63" s="115"/>
      <c r="H63" s="11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5"/>
      <c r="C64" s="110"/>
      <c r="D64" s="110"/>
      <c r="E64" s="115"/>
      <c r="F64" s="115"/>
      <c r="G64" s="115"/>
      <c r="H64" s="110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9"/>
      <c r="C65" s="110"/>
      <c r="D65" s="110"/>
      <c r="E65" s="115"/>
      <c r="F65" s="115"/>
      <c r="G65" s="115"/>
      <c r="H65" s="110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/>
      <c r="C66" s="110"/>
      <c r="D66" s="110"/>
      <c r="E66" s="115"/>
      <c r="F66" s="115"/>
      <c r="G66" s="115"/>
      <c r="H66" s="110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4"/>
      <c r="T66" s="113"/>
      <c r="U66" s="113"/>
      <c r="V66" s="113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116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4"/>
      <c r="T67" s="113"/>
      <c r="U67" s="113"/>
      <c r="V67" s="113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5"/>
      <c r="C68" s="110"/>
      <c r="D68" s="110"/>
      <c r="E68" s="110"/>
      <c r="F68" s="110"/>
      <c r="G68" s="110"/>
      <c r="H68" s="110"/>
      <c r="I68" s="125"/>
      <c r="J68" s="111"/>
      <c r="K68" s="111"/>
      <c r="L68" s="111"/>
      <c r="M68" s="111"/>
      <c r="N68" s="111"/>
      <c r="O68" s="111"/>
      <c r="P68" s="111"/>
      <c r="Q68" s="111"/>
      <c r="R68" s="111"/>
      <c r="S68" s="114"/>
      <c r="T68" s="113"/>
      <c r="U68" s="113"/>
      <c r="V68" s="113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0"/>
      <c r="D69" s="110"/>
      <c r="E69" s="110"/>
      <c r="F69" s="110"/>
      <c r="G69" s="110"/>
      <c r="H69" s="110"/>
      <c r="I69" s="125"/>
      <c r="J69" s="111"/>
      <c r="K69" s="111"/>
      <c r="L69" s="111"/>
      <c r="M69" s="111"/>
      <c r="N69" s="111"/>
      <c r="O69" s="111"/>
      <c r="P69" s="111"/>
      <c r="Q69" s="111"/>
      <c r="R69" s="111"/>
      <c r="S69" s="114"/>
      <c r="T69" s="113"/>
      <c r="U69" s="113"/>
      <c r="V69" s="113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2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4"/>
      <c r="T70" s="113"/>
      <c r="U70" s="113"/>
      <c r="V70" s="113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5"/>
      <c r="C71" s="112"/>
      <c r="D71" s="110"/>
      <c r="E71" s="88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3"/>
      <c r="U71" s="113"/>
      <c r="V71" s="113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10"/>
      <c r="D72" s="110"/>
      <c r="E72" s="110"/>
      <c r="F72" s="110"/>
      <c r="G72" s="88"/>
      <c r="H72" s="88"/>
      <c r="I72" s="125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10"/>
      <c r="D73" s="110"/>
      <c r="E73" s="110"/>
      <c r="F73" s="110"/>
      <c r="G73" s="88"/>
      <c r="H73" s="88"/>
      <c r="I73" s="117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3"/>
      <c r="U73" s="113"/>
      <c r="V73" s="113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116"/>
      <c r="C74" s="116"/>
      <c r="D74" s="110"/>
      <c r="E74" s="88"/>
      <c r="F74" s="110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3"/>
      <c r="U74" s="113"/>
      <c r="V74" s="113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5"/>
      <c r="C75" s="112"/>
      <c r="D75" s="110"/>
      <c r="E75" s="110"/>
      <c r="F75" s="110"/>
      <c r="G75" s="110"/>
      <c r="H75" s="110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3"/>
      <c r="U75" s="113"/>
      <c r="V75" s="113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2"/>
      <c r="D76" s="110"/>
      <c r="E76" s="88"/>
      <c r="F76" s="110"/>
      <c r="G76" s="110"/>
      <c r="H76" s="110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3"/>
      <c r="U76" s="113"/>
      <c r="V76" s="113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0"/>
      <c r="D77" s="110"/>
      <c r="E77" s="110"/>
      <c r="F77" s="110"/>
      <c r="G77" s="88"/>
      <c r="H77" s="88"/>
      <c r="I77" s="125"/>
      <c r="J77" s="111"/>
      <c r="K77" s="111"/>
      <c r="L77" s="111"/>
      <c r="M77" s="111"/>
      <c r="N77" s="111"/>
      <c r="O77" s="111"/>
      <c r="P77" s="111"/>
      <c r="Q77" s="111"/>
      <c r="R77" s="111"/>
      <c r="S77" s="114"/>
      <c r="T77" s="113"/>
      <c r="U77" s="113"/>
      <c r="V77" s="113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0"/>
      <c r="D78" s="110"/>
      <c r="E78" s="110"/>
      <c r="F78" s="110"/>
      <c r="G78" s="88"/>
      <c r="H78" s="88"/>
      <c r="I78" s="117"/>
      <c r="J78" s="111"/>
      <c r="K78" s="111"/>
      <c r="L78" s="111"/>
      <c r="M78" s="111"/>
      <c r="N78" s="111"/>
      <c r="O78" s="111"/>
      <c r="P78" s="111"/>
      <c r="Q78" s="111"/>
      <c r="R78" s="111"/>
      <c r="S78" s="114"/>
      <c r="T78" s="114"/>
      <c r="U78" s="114"/>
      <c r="V78" s="11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6"/>
      <c r="D79" s="110"/>
      <c r="E79" s="88"/>
      <c r="F79" s="110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114"/>
      <c r="V79" s="114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6"/>
      <c r="D80" s="110"/>
      <c r="E80" s="88"/>
      <c r="F80" s="110"/>
      <c r="G80" s="110"/>
      <c r="H80" s="110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2:51" x14ac:dyDescent="0.25">
      <c r="B81" s="89"/>
      <c r="C81" s="116"/>
      <c r="D81" s="110"/>
      <c r="E81" s="88"/>
      <c r="F81" s="110"/>
      <c r="G81" s="110"/>
      <c r="H81" s="110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2:51" x14ac:dyDescent="0.25">
      <c r="B82" s="89"/>
      <c r="C82" s="112"/>
      <c r="D82" s="110"/>
      <c r="E82" s="88"/>
      <c r="F82" s="110"/>
      <c r="G82" s="110"/>
      <c r="H82" s="110"/>
      <c r="I82" s="110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4"/>
      <c r="U82" s="78"/>
      <c r="V82" s="78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V82" s="105"/>
      <c r="AW82" s="101"/>
      <c r="AX82" s="101"/>
      <c r="AY82" s="101"/>
    </row>
    <row r="83" spans="2:51" x14ac:dyDescent="0.25">
      <c r="B83" s="89"/>
      <c r="C83" s="112"/>
      <c r="D83" s="110"/>
      <c r="E83" s="110"/>
      <c r="F83" s="110"/>
      <c r="G83" s="110"/>
      <c r="H83" s="110"/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4"/>
      <c r="U83" s="78"/>
      <c r="V83" s="78"/>
      <c r="W83" s="106"/>
      <c r="X83" s="106"/>
      <c r="Y83" s="106"/>
      <c r="Z83" s="10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V83" s="105"/>
      <c r="AW83" s="101"/>
      <c r="AX83" s="101"/>
      <c r="AY83" s="101"/>
    </row>
    <row r="84" spans="2:51" x14ac:dyDescent="0.25">
      <c r="B84" s="89"/>
      <c r="C84" s="112"/>
      <c r="D84" s="110"/>
      <c r="E84" s="110"/>
      <c r="F84" s="110"/>
      <c r="G84" s="110"/>
      <c r="H84" s="110"/>
      <c r="I84" s="110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4"/>
      <c r="U84" s="78"/>
      <c r="V84" s="78"/>
      <c r="W84" s="106"/>
      <c r="X84" s="106"/>
      <c r="Y84" s="106"/>
      <c r="Z84" s="106"/>
      <c r="AA84" s="106"/>
      <c r="AB84" s="106"/>
      <c r="AC84" s="106"/>
      <c r="AD84" s="106"/>
      <c r="AE84" s="106"/>
      <c r="AM84" s="107"/>
      <c r="AN84" s="107"/>
      <c r="AO84" s="107"/>
      <c r="AP84" s="107"/>
      <c r="AQ84" s="107"/>
      <c r="AR84" s="107"/>
      <c r="AS84" s="108"/>
      <c r="AV84" s="105"/>
      <c r="AW84" s="101"/>
      <c r="AX84" s="101"/>
      <c r="AY84" s="101"/>
    </row>
    <row r="85" spans="2:51" x14ac:dyDescent="0.25">
      <c r="B85" s="89"/>
      <c r="C85" s="112"/>
      <c r="D85" s="110"/>
      <c r="E85" s="88"/>
      <c r="F85" s="110"/>
      <c r="G85" s="110"/>
      <c r="H85" s="110"/>
      <c r="I85" s="110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4"/>
      <c r="U85" s="78"/>
      <c r="V85" s="78"/>
      <c r="W85" s="106"/>
      <c r="X85" s="106"/>
      <c r="Y85" s="106"/>
      <c r="Z85" s="106"/>
      <c r="AA85" s="106"/>
      <c r="AB85" s="106"/>
      <c r="AC85" s="106"/>
      <c r="AD85" s="106"/>
      <c r="AE85" s="106"/>
      <c r="AM85" s="107"/>
      <c r="AN85" s="107"/>
      <c r="AO85" s="107"/>
      <c r="AP85" s="107"/>
      <c r="AQ85" s="107"/>
      <c r="AR85" s="107"/>
      <c r="AS85" s="108"/>
      <c r="AV85" s="105"/>
      <c r="AW85" s="101"/>
      <c r="AX85" s="101"/>
      <c r="AY85" s="101"/>
    </row>
    <row r="86" spans="2:51" x14ac:dyDescent="0.25">
      <c r="B86" s="89"/>
      <c r="C86" s="112"/>
      <c r="D86" s="110"/>
      <c r="E86" s="110"/>
      <c r="F86" s="110"/>
      <c r="G86" s="110"/>
      <c r="H86" s="110"/>
      <c r="I86" s="110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4"/>
      <c r="U86" s="78"/>
      <c r="V86" s="78"/>
      <c r="W86" s="106"/>
      <c r="X86" s="106"/>
      <c r="Y86" s="106"/>
      <c r="Z86" s="106"/>
      <c r="AA86" s="106"/>
      <c r="AB86" s="106"/>
      <c r="AC86" s="106"/>
      <c r="AD86" s="106"/>
      <c r="AE86" s="106"/>
      <c r="AM86" s="107"/>
      <c r="AN86" s="107"/>
      <c r="AO86" s="107"/>
      <c r="AP86" s="107"/>
      <c r="AQ86" s="107"/>
      <c r="AR86" s="107"/>
      <c r="AS86" s="108"/>
      <c r="AV86" s="105"/>
      <c r="AW86" s="101"/>
      <c r="AX86" s="101"/>
      <c r="AY86" s="101"/>
    </row>
    <row r="87" spans="2:51" x14ac:dyDescent="0.25">
      <c r="B87" s="89"/>
      <c r="C87" s="109"/>
      <c r="D87" s="110"/>
      <c r="E87" s="110"/>
      <c r="F87" s="110"/>
      <c r="G87" s="110"/>
      <c r="H87" s="110"/>
      <c r="I87" s="110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4"/>
      <c r="U87" s="78"/>
      <c r="V87" s="78"/>
      <c r="W87" s="106"/>
      <c r="X87" s="106"/>
      <c r="Y87" s="106"/>
      <c r="Z87" s="86"/>
      <c r="AA87" s="106"/>
      <c r="AB87" s="106"/>
      <c r="AC87" s="106"/>
      <c r="AD87" s="106"/>
      <c r="AE87" s="106"/>
      <c r="AM87" s="107"/>
      <c r="AN87" s="107"/>
      <c r="AO87" s="107"/>
      <c r="AP87" s="107"/>
      <c r="AQ87" s="107"/>
      <c r="AR87" s="107"/>
      <c r="AS87" s="108"/>
      <c r="AV87" s="105"/>
      <c r="AW87" s="101"/>
      <c r="AX87" s="101"/>
      <c r="AY87" s="101"/>
    </row>
    <row r="88" spans="2:51" x14ac:dyDescent="0.25">
      <c r="B88" s="89"/>
      <c r="C88" s="109"/>
      <c r="D88" s="88"/>
      <c r="E88" s="110"/>
      <c r="F88" s="110"/>
      <c r="G88" s="110"/>
      <c r="H88" s="110"/>
      <c r="I88" s="88"/>
      <c r="J88" s="111"/>
      <c r="K88" s="111"/>
      <c r="L88" s="111"/>
      <c r="M88" s="111"/>
      <c r="N88" s="111"/>
      <c r="O88" s="111"/>
      <c r="P88" s="111"/>
      <c r="Q88" s="111"/>
      <c r="R88" s="111"/>
      <c r="S88" s="86"/>
      <c r="T88" s="86"/>
      <c r="U88" s="86"/>
      <c r="V88" s="86"/>
      <c r="W88" s="86"/>
      <c r="X88" s="86"/>
      <c r="Y88" s="86"/>
      <c r="Z88" s="79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105"/>
      <c r="AW88" s="101"/>
      <c r="AX88" s="101"/>
      <c r="AY88" s="101"/>
    </row>
    <row r="89" spans="2:51" x14ac:dyDescent="0.25">
      <c r="B89" s="89"/>
      <c r="C89" s="116"/>
      <c r="D89" s="88"/>
      <c r="E89" s="110"/>
      <c r="F89" s="110"/>
      <c r="G89" s="110"/>
      <c r="H89" s="110"/>
      <c r="I89" s="88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79"/>
      <c r="X89" s="79"/>
      <c r="Y89" s="79"/>
      <c r="Z89" s="106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105"/>
      <c r="AW89" s="101"/>
      <c r="AX89" s="101"/>
      <c r="AY89" s="101"/>
    </row>
    <row r="90" spans="2:51" x14ac:dyDescent="0.25">
      <c r="B90" s="89"/>
      <c r="C90" s="116"/>
      <c r="D90" s="110"/>
      <c r="E90" s="88"/>
      <c r="F90" s="110"/>
      <c r="G90" s="110"/>
      <c r="H90" s="110"/>
      <c r="I90" s="110"/>
      <c r="J90" s="86"/>
      <c r="K90" s="86"/>
      <c r="L90" s="86"/>
      <c r="M90" s="86"/>
      <c r="N90" s="86"/>
      <c r="O90" s="86"/>
      <c r="P90" s="86"/>
      <c r="Q90" s="86"/>
      <c r="R90" s="86"/>
      <c r="S90" s="111"/>
      <c r="T90" s="114"/>
      <c r="U90" s="78"/>
      <c r="V90" s="78"/>
      <c r="W90" s="106"/>
      <c r="X90" s="106"/>
      <c r="Y90" s="106"/>
      <c r="Z90" s="106"/>
      <c r="AA90" s="106"/>
      <c r="AB90" s="106"/>
      <c r="AC90" s="106"/>
      <c r="AD90" s="106"/>
      <c r="AE90" s="106"/>
      <c r="AM90" s="107"/>
      <c r="AN90" s="107"/>
      <c r="AO90" s="107"/>
      <c r="AP90" s="107"/>
      <c r="AQ90" s="107"/>
      <c r="AR90" s="107"/>
      <c r="AS90" s="108"/>
      <c r="AV90" s="105"/>
      <c r="AW90" s="101"/>
      <c r="AX90" s="101"/>
      <c r="AY90" s="101"/>
    </row>
    <row r="91" spans="2:51" x14ac:dyDescent="0.25">
      <c r="B91" s="89"/>
      <c r="C91" s="112"/>
      <c r="D91" s="110"/>
      <c r="E91" s="88"/>
      <c r="F91" s="88"/>
      <c r="G91" s="110"/>
      <c r="H91" s="110"/>
      <c r="I91" s="110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4"/>
      <c r="U91" s="78"/>
      <c r="V91" s="78"/>
      <c r="W91" s="106"/>
      <c r="X91" s="106"/>
      <c r="Y91" s="106"/>
      <c r="Z91" s="106"/>
      <c r="AA91" s="106"/>
      <c r="AB91" s="106"/>
      <c r="AC91" s="106"/>
      <c r="AD91" s="106"/>
      <c r="AE91" s="106"/>
      <c r="AM91" s="107"/>
      <c r="AN91" s="107"/>
      <c r="AO91" s="107"/>
      <c r="AP91" s="107"/>
      <c r="AQ91" s="107"/>
      <c r="AR91" s="107"/>
      <c r="AS91" s="108"/>
      <c r="AV91" s="105"/>
      <c r="AW91" s="101"/>
      <c r="AX91" s="101"/>
      <c r="AY91" s="101"/>
    </row>
    <row r="92" spans="2:51" x14ac:dyDescent="0.25">
      <c r="B92" s="89"/>
      <c r="C92" s="112"/>
      <c r="D92" s="110"/>
      <c r="E92" s="110"/>
      <c r="F92" s="88"/>
      <c r="G92" s="88"/>
      <c r="H92" s="88"/>
      <c r="I92" s="110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4"/>
      <c r="U92" s="78"/>
      <c r="V92" s="78"/>
      <c r="W92" s="106"/>
      <c r="X92" s="106"/>
      <c r="Y92" s="106"/>
      <c r="Z92" s="106"/>
      <c r="AA92" s="106"/>
      <c r="AB92" s="106"/>
      <c r="AC92" s="106"/>
      <c r="AD92" s="106"/>
      <c r="AE92" s="106"/>
      <c r="AM92" s="107"/>
      <c r="AN92" s="107"/>
      <c r="AO92" s="107"/>
      <c r="AP92" s="107"/>
      <c r="AQ92" s="107"/>
      <c r="AR92" s="107"/>
      <c r="AS92" s="108"/>
      <c r="AV92" s="105"/>
      <c r="AW92" s="101"/>
      <c r="AX92" s="101"/>
      <c r="AY92" s="101"/>
    </row>
    <row r="93" spans="2:51" x14ac:dyDescent="0.25">
      <c r="B93" s="126"/>
      <c r="C93" s="86"/>
      <c r="D93" s="110"/>
      <c r="E93" s="110"/>
      <c r="F93" s="110"/>
      <c r="G93" s="88"/>
      <c r="H93" s="88"/>
      <c r="I93" s="110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4"/>
      <c r="U93" s="78"/>
      <c r="V93" s="78"/>
      <c r="W93" s="106"/>
      <c r="X93" s="106"/>
      <c r="Y93" s="106"/>
      <c r="Z93" s="106"/>
      <c r="AA93" s="106"/>
      <c r="AB93" s="106"/>
      <c r="AC93" s="106"/>
      <c r="AD93" s="106"/>
      <c r="AE93" s="106"/>
      <c r="AM93" s="107"/>
      <c r="AN93" s="107"/>
      <c r="AO93" s="107"/>
      <c r="AP93" s="107"/>
      <c r="AQ93" s="107"/>
      <c r="AR93" s="107"/>
      <c r="AS93" s="108"/>
      <c r="AV93" s="105"/>
      <c r="AW93" s="101"/>
      <c r="AX93" s="101"/>
      <c r="AY93" s="101"/>
    </row>
    <row r="94" spans="2:51" x14ac:dyDescent="0.25">
      <c r="B94" s="126"/>
      <c r="C94" s="116"/>
      <c r="D94" s="86"/>
      <c r="E94" s="110"/>
      <c r="F94" s="110"/>
      <c r="G94" s="110"/>
      <c r="H94" s="110"/>
      <c r="I94" s="86"/>
      <c r="J94" s="111"/>
      <c r="K94" s="111"/>
      <c r="L94" s="111"/>
      <c r="M94" s="111"/>
      <c r="N94" s="111"/>
      <c r="O94" s="111"/>
      <c r="P94" s="111"/>
      <c r="Q94" s="111"/>
      <c r="R94" s="111"/>
      <c r="S94" s="111"/>
      <c r="T94" s="114"/>
      <c r="U94" s="78"/>
      <c r="V94" s="78"/>
      <c r="W94" s="106"/>
      <c r="X94" s="106"/>
      <c r="Y94" s="106"/>
      <c r="Z94" s="106"/>
      <c r="AA94" s="106"/>
      <c r="AB94" s="106"/>
      <c r="AC94" s="106"/>
      <c r="AD94" s="106"/>
      <c r="AE94" s="106"/>
      <c r="AM94" s="107"/>
      <c r="AN94" s="107"/>
      <c r="AO94" s="107"/>
      <c r="AP94" s="107"/>
      <c r="AQ94" s="107"/>
      <c r="AR94" s="107"/>
      <c r="AS94" s="108"/>
      <c r="AV94" s="105"/>
      <c r="AW94" s="101"/>
      <c r="AX94" s="101"/>
      <c r="AY94" s="101"/>
    </row>
    <row r="95" spans="2:51" x14ac:dyDescent="0.25">
      <c r="B95" s="129"/>
      <c r="C95" s="132"/>
      <c r="D95" s="79"/>
      <c r="E95" s="127"/>
      <c r="F95" s="127"/>
      <c r="G95" s="127"/>
      <c r="H95" s="127"/>
      <c r="I95" s="79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33"/>
      <c r="U95" s="134"/>
      <c r="V95" s="134"/>
      <c r="W95" s="106"/>
      <c r="X95" s="106"/>
      <c r="Y95" s="106"/>
      <c r="Z95" s="106"/>
      <c r="AA95" s="106"/>
      <c r="AB95" s="106"/>
      <c r="AC95" s="106"/>
      <c r="AD95" s="106"/>
      <c r="AE95" s="106"/>
      <c r="AM95" s="107"/>
      <c r="AN95" s="107"/>
      <c r="AO95" s="107"/>
      <c r="AP95" s="107"/>
      <c r="AQ95" s="107"/>
      <c r="AR95" s="107"/>
      <c r="AS95" s="108"/>
      <c r="AU95" s="101"/>
      <c r="AV95" s="105"/>
      <c r="AW95" s="101"/>
      <c r="AX95" s="101"/>
      <c r="AY95" s="131"/>
    </row>
    <row r="96" spans="2:51" s="131" customFormat="1" x14ac:dyDescent="0.25">
      <c r="B96" s="129"/>
      <c r="C96" s="135"/>
      <c r="D96" s="127"/>
      <c r="E96" s="79"/>
      <c r="F96" s="127"/>
      <c r="G96" s="127"/>
      <c r="H96" s="127"/>
      <c r="I96" s="127"/>
      <c r="J96" s="128"/>
      <c r="K96" s="128"/>
      <c r="L96" s="128"/>
      <c r="M96" s="128"/>
      <c r="N96" s="128"/>
      <c r="O96" s="128"/>
      <c r="P96" s="128"/>
      <c r="Q96" s="128"/>
      <c r="R96" s="128"/>
      <c r="S96" s="128"/>
      <c r="T96" s="133"/>
      <c r="U96" s="134"/>
      <c r="V96" s="134"/>
      <c r="W96" s="106"/>
      <c r="X96" s="106"/>
      <c r="Y96" s="106"/>
      <c r="Z96" s="106"/>
      <c r="AA96" s="106"/>
      <c r="AB96" s="106"/>
      <c r="AC96" s="106"/>
      <c r="AD96" s="106"/>
      <c r="AE96" s="106"/>
      <c r="AM96" s="107"/>
      <c r="AN96" s="107"/>
      <c r="AO96" s="107"/>
      <c r="AP96" s="107"/>
      <c r="AQ96" s="107"/>
      <c r="AR96" s="107"/>
      <c r="AS96" s="108"/>
      <c r="AT96" s="19"/>
      <c r="AV96" s="105"/>
      <c r="AY96" s="101"/>
    </row>
    <row r="97" spans="1:51" x14ac:dyDescent="0.25">
      <c r="A97" s="106"/>
      <c r="B97" s="129"/>
      <c r="C97" s="130"/>
      <c r="D97" s="127"/>
      <c r="E97" s="79"/>
      <c r="F97" s="79"/>
      <c r="G97" s="127"/>
      <c r="H97" s="127"/>
      <c r="I97" s="107"/>
      <c r="J97" s="107"/>
      <c r="K97" s="107"/>
      <c r="L97" s="107"/>
      <c r="M97" s="107"/>
      <c r="N97" s="107"/>
      <c r="O97" s="108"/>
      <c r="P97" s="103"/>
      <c r="R97" s="105"/>
      <c r="AS97" s="101"/>
      <c r="AT97" s="101"/>
      <c r="AU97" s="101"/>
      <c r="AV97" s="101"/>
      <c r="AW97" s="101"/>
      <c r="AX97" s="101"/>
      <c r="AY97" s="101"/>
    </row>
    <row r="98" spans="1:51" x14ac:dyDescent="0.25">
      <c r="A98" s="106"/>
      <c r="B98" s="129"/>
      <c r="C98" s="131"/>
      <c r="D98" s="131"/>
      <c r="E98" s="131"/>
      <c r="F98" s="131"/>
      <c r="G98" s="79"/>
      <c r="H98" s="79"/>
      <c r="I98" s="107"/>
      <c r="J98" s="107"/>
      <c r="K98" s="107"/>
      <c r="L98" s="107"/>
      <c r="M98" s="107"/>
      <c r="N98" s="107"/>
      <c r="O98" s="108"/>
      <c r="P98" s="103"/>
      <c r="R98" s="103"/>
      <c r="AS98" s="101"/>
      <c r="AT98" s="101"/>
      <c r="AU98" s="101"/>
      <c r="AV98" s="101"/>
      <c r="AW98" s="101"/>
      <c r="AX98" s="101"/>
      <c r="AY98" s="101"/>
    </row>
    <row r="99" spans="1:51" x14ac:dyDescent="0.25">
      <c r="A99" s="106"/>
      <c r="B99" s="79"/>
      <c r="C99" s="131"/>
      <c r="D99" s="131"/>
      <c r="E99" s="131"/>
      <c r="F99" s="131"/>
      <c r="G99" s="79"/>
      <c r="H99" s="79"/>
      <c r="I99" s="107"/>
      <c r="J99" s="107"/>
      <c r="K99" s="107"/>
      <c r="L99" s="107"/>
      <c r="M99" s="107"/>
      <c r="N99" s="107"/>
      <c r="O99" s="108"/>
      <c r="P99" s="103"/>
      <c r="R99" s="103"/>
      <c r="AS99" s="101"/>
      <c r="AT99" s="101"/>
      <c r="AU99" s="101"/>
      <c r="AV99" s="101"/>
      <c r="AW99" s="101"/>
      <c r="AX99" s="101"/>
      <c r="AY99" s="101"/>
    </row>
    <row r="100" spans="1:51" x14ac:dyDescent="0.25">
      <c r="A100" s="106"/>
      <c r="B100" s="79"/>
      <c r="C100" s="131"/>
      <c r="D100" s="131"/>
      <c r="E100" s="131"/>
      <c r="F100" s="131"/>
      <c r="G100" s="131"/>
      <c r="H100" s="131"/>
      <c r="I100" s="107"/>
      <c r="J100" s="107"/>
      <c r="K100" s="107"/>
      <c r="L100" s="107"/>
      <c r="M100" s="107"/>
      <c r="N100" s="107"/>
      <c r="O100" s="108"/>
      <c r="P100" s="103"/>
      <c r="R100" s="103"/>
      <c r="AS100" s="101"/>
      <c r="AT100" s="101"/>
      <c r="AU100" s="101"/>
      <c r="AV100" s="101"/>
      <c r="AW100" s="101"/>
      <c r="AX100" s="101"/>
      <c r="AY100" s="101"/>
    </row>
    <row r="101" spans="1:51" x14ac:dyDescent="0.25">
      <c r="A101" s="106"/>
      <c r="B101" s="129"/>
      <c r="C101" s="131"/>
      <c r="D101" s="131"/>
      <c r="E101" s="131"/>
      <c r="F101" s="131"/>
      <c r="G101" s="131"/>
      <c r="H101" s="131"/>
      <c r="I101" s="107"/>
      <c r="J101" s="107"/>
      <c r="K101" s="107"/>
      <c r="L101" s="107"/>
      <c r="M101" s="107"/>
      <c r="N101" s="107"/>
      <c r="O101" s="108"/>
      <c r="P101" s="103"/>
      <c r="R101" s="103"/>
      <c r="AS101" s="101"/>
      <c r="AT101" s="101"/>
      <c r="AU101" s="101"/>
      <c r="AV101" s="101"/>
      <c r="AW101" s="101"/>
      <c r="AX101" s="101"/>
      <c r="AY101" s="101"/>
    </row>
    <row r="102" spans="1:51" x14ac:dyDescent="0.25">
      <c r="A102" s="106"/>
      <c r="C102" s="131"/>
      <c r="D102" s="131"/>
      <c r="E102" s="131"/>
      <c r="F102" s="131"/>
      <c r="G102" s="131"/>
      <c r="H102" s="131"/>
      <c r="I102" s="107"/>
      <c r="J102" s="107"/>
      <c r="K102" s="107"/>
      <c r="L102" s="107"/>
      <c r="M102" s="107"/>
      <c r="N102" s="107"/>
      <c r="O102" s="108"/>
      <c r="P102" s="103"/>
      <c r="R102" s="103"/>
      <c r="AS102" s="101"/>
      <c r="AT102" s="101"/>
      <c r="AU102" s="101"/>
      <c r="AV102" s="101"/>
      <c r="AW102" s="101"/>
      <c r="AX102" s="101"/>
      <c r="AY102" s="101"/>
    </row>
    <row r="103" spans="1:51" x14ac:dyDescent="0.25">
      <c r="A103" s="106"/>
      <c r="C103" s="131"/>
      <c r="D103" s="131"/>
      <c r="E103" s="131"/>
      <c r="F103" s="131"/>
      <c r="G103" s="131"/>
      <c r="H103" s="131"/>
      <c r="I103" s="107"/>
      <c r="J103" s="107"/>
      <c r="K103" s="107"/>
      <c r="L103" s="107"/>
      <c r="M103" s="107"/>
      <c r="N103" s="107"/>
      <c r="O103" s="108"/>
      <c r="P103" s="103"/>
      <c r="R103" s="79"/>
      <c r="AS103" s="101"/>
      <c r="AT103" s="101"/>
      <c r="AU103" s="101"/>
      <c r="AV103" s="101"/>
      <c r="AW103" s="101"/>
      <c r="AX103" s="101"/>
      <c r="AY103" s="101"/>
    </row>
    <row r="104" spans="1:51" x14ac:dyDescent="0.25">
      <c r="A104" s="106"/>
      <c r="I104" s="107"/>
      <c r="J104" s="107"/>
      <c r="K104" s="107"/>
      <c r="L104" s="107"/>
      <c r="M104" s="107"/>
      <c r="N104" s="107"/>
      <c r="O104" s="108"/>
      <c r="R104" s="103"/>
      <c r="AS104" s="101"/>
      <c r="AT104" s="101"/>
      <c r="AU104" s="101"/>
      <c r="AV104" s="101"/>
      <c r="AW104" s="101"/>
      <c r="AX104" s="101"/>
      <c r="AY104" s="101"/>
    </row>
    <row r="105" spans="1:51" x14ac:dyDescent="0.25">
      <c r="O105" s="108"/>
      <c r="R105" s="103"/>
      <c r="AS105" s="101"/>
      <c r="AT105" s="101"/>
      <c r="AU105" s="101"/>
      <c r="AV105" s="101"/>
      <c r="AW105" s="101"/>
      <c r="AX105" s="101"/>
      <c r="AY105" s="101"/>
    </row>
    <row r="106" spans="1:51" x14ac:dyDescent="0.25">
      <c r="O106" s="108"/>
      <c r="R106" s="103"/>
      <c r="AS106" s="101"/>
      <c r="AT106" s="101"/>
      <c r="AU106" s="101"/>
      <c r="AV106" s="101"/>
      <c r="AW106" s="101"/>
      <c r="AX106" s="101"/>
      <c r="AY106" s="101"/>
    </row>
    <row r="107" spans="1:51" x14ac:dyDescent="0.25">
      <c r="O107" s="108"/>
      <c r="R107" s="103"/>
      <c r="AS107" s="101"/>
      <c r="AT107" s="101"/>
      <c r="AU107" s="101"/>
      <c r="AV107" s="101"/>
      <c r="AW107" s="101"/>
      <c r="AX107" s="101"/>
      <c r="AY107" s="101"/>
    </row>
    <row r="108" spans="1:51" x14ac:dyDescent="0.25">
      <c r="O108" s="108"/>
      <c r="R108" s="103"/>
      <c r="AS108" s="101"/>
      <c r="AT108" s="101"/>
      <c r="AU108" s="101"/>
      <c r="AV108" s="101"/>
      <c r="AW108" s="101"/>
      <c r="AX108" s="101"/>
      <c r="AY108" s="101"/>
    </row>
    <row r="109" spans="1:51" x14ac:dyDescent="0.25">
      <c r="O109" s="108"/>
      <c r="AS109" s="101"/>
      <c r="AT109" s="101"/>
      <c r="AU109" s="101"/>
      <c r="AV109" s="101"/>
      <c r="AW109" s="101"/>
      <c r="AX109" s="101"/>
      <c r="AY109" s="101"/>
    </row>
    <row r="110" spans="1:51" x14ac:dyDescent="0.25">
      <c r="O110" s="108"/>
      <c r="AS110" s="101"/>
      <c r="AT110" s="101"/>
      <c r="AU110" s="101"/>
      <c r="AV110" s="101"/>
      <c r="AW110" s="101"/>
      <c r="AX110" s="101"/>
      <c r="AY110" s="101"/>
    </row>
    <row r="111" spans="1:51" x14ac:dyDescent="0.25">
      <c r="O111" s="108"/>
      <c r="AS111" s="101"/>
      <c r="AT111" s="101"/>
      <c r="AU111" s="101"/>
      <c r="AV111" s="101"/>
      <c r="AW111" s="101"/>
      <c r="AX111" s="101"/>
      <c r="AY111" s="101"/>
    </row>
    <row r="112" spans="1:51" x14ac:dyDescent="0.25">
      <c r="O112" s="108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08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08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08"/>
      <c r="Q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Q120" s="103"/>
      <c r="AS120" s="101"/>
      <c r="AT120" s="101"/>
      <c r="AU120" s="101"/>
      <c r="AV120" s="101"/>
      <c r="AW120" s="101"/>
      <c r="AX120" s="101"/>
      <c r="AY120" s="101"/>
    </row>
    <row r="121" spans="15:51" x14ac:dyDescent="0.25">
      <c r="O121" s="11"/>
      <c r="P121" s="103"/>
      <c r="Q121" s="103"/>
      <c r="AS121" s="101"/>
      <c r="AT121" s="101"/>
      <c r="AU121" s="101"/>
      <c r="AV121" s="101"/>
      <c r="AW121" s="101"/>
      <c r="AX121" s="101"/>
      <c r="AY121" s="101"/>
    </row>
    <row r="122" spans="15:51" x14ac:dyDescent="0.25">
      <c r="O122" s="11"/>
      <c r="P122" s="103"/>
      <c r="Q122" s="103"/>
      <c r="AS122" s="101"/>
      <c r="AT122" s="101"/>
      <c r="AU122" s="101"/>
      <c r="AV122" s="101"/>
      <c r="AW122" s="101"/>
      <c r="AX122" s="101"/>
      <c r="AY122" s="101"/>
    </row>
    <row r="123" spans="15:51" x14ac:dyDescent="0.25">
      <c r="O123" s="11"/>
      <c r="P123" s="103"/>
      <c r="Q123" s="103"/>
      <c r="AS123" s="101"/>
      <c r="AT123" s="101"/>
      <c r="AU123" s="101"/>
      <c r="AV123" s="101"/>
      <c r="AW123" s="101"/>
      <c r="AX123" s="101"/>
      <c r="AY123" s="101"/>
    </row>
    <row r="124" spans="15:51" x14ac:dyDescent="0.25">
      <c r="O124" s="11"/>
      <c r="P124" s="103"/>
      <c r="Q124" s="103"/>
      <c r="AS124" s="101"/>
      <c r="AT124" s="101"/>
      <c r="AU124" s="101"/>
      <c r="AV124" s="101"/>
      <c r="AW124" s="101"/>
      <c r="AX124" s="101"/>
      <c r="AY124" s="101"/>
    </row>
    <row r="125" spans="15:51" x14ac:dyDescent="0.25">
      <c r="O125" s="11"/>
      <c r="P125" s="103"/>
      <c r="Q125" s="103"/>
      <c r="R125" s="103"/>
      <c r="S125" s="103"/>
      <c r="AS125" s="101"/>
      <c r="AT125" s="101"/>
      <c r="AU125" s="101"/>
      <c r="AV125" s="101"/>
      <c r="AW125" s="101"/>
      <c r="AX125" s="101"/>
      <c r="AY125" s="101"/>
    </row>
    <row r="126" spans="15:51" x14ac:dyDescent="0.25">
      <c r="O126" s="11"/>
      <c r="P126" s="103"/>
      <c r="Q126" s="103"/>
      <c r="R126" s="103"/>
      <c r="S126" s="103"/>
      <c r="T126" s="103"/>
      <c r="AS126" s="101"/>
      <c r="AT126" s="101"/>
      <c r="AU126" s="101"/>
      <c r="AV126" s="101"/>
      <c r="AW126" s="101"/>
      <c r="AX126" s="101"/>
      <c r="AY126" s="101"/>
    </row>
    <row r="127" spans="15:51" x14ac:dyDescent="0.25">
      <c r="O127" s="11"/>
      <c r="P127" s="103"/>
      <c r="Q127" s="103"/>
      <c r="R127" s="103"/>
      <c r="S127" s="103"/>
      <c r="T127" s="103"/>
      <c r="AS127" s="101"/>
      <c r="AT127" s="101"/>
      <c r="AU127" s="101"/>
      <c r="AV127" s="101"/>
      <c r="AW127" s="101"/>
      <c r="AX127" s="101"/>
      <c r="AY127" s="101"/>
    </row>
    <row r="128" spans="15:51" x14ac:dyDescent="0.25">
      <c r="O128" s="11"/>
      <c r="P128" s="103"/>
      <c r="T128" s="103"/>
      <c r="AS128" s="101"/>
      <c r="AT128" s="101"/>
      <c r="AU128" s="101"/>
      <c r="AV128" s="101"/>
      <c r="AW128" s="101"/>
      <c r="AX128" s="101"/>
      <c r="AY128" s="101"/>
    </row>
    <row r="129" spans="15:51" x14ac:dyDescent="0.25">
      <c r="O129" s="103"/>
      <c r="Q129" s="103"/>
      <c r="R129" s="103"/>
      <c r="S129" s="103"/>
      <c r="AS129" s="101"/>
      <c r="AT129" s="101"/>
      <c r="AU129" s="101"/>
      <c r="AV129" s="101"/>
      <c r="AW129" s="101"/>
      <c r="AX129" s="101"/>
      <c r="AY129" s="101"/>
    </row>
    <row r="130" spans="15:51" x14ac:dyDescent="0.25">
      <c r="O130" s="11"/>
      <c r="P130" s="103"/>
      <c r="Q130" s="103"/>
      <c r="R130" s="103"/>
      <c r="S130" s="103"/>
      <c r="T130" s="103"/>
      <c r="AS130" s="101"/>
      <c r="AT130" s="101"/>
      <c r="AU130" s="101"/>
      <c r="AV130" s="101"/>
      <c r="AW130" s="101"/>
      <c r="AX130" s="101"/>
      <c r="AY130" s="101"/>
    </row>
    <row r="131" spans="15:51" x14ac:dyDescent="0.25">
      <c r="O131" s="11"/>
      <c r="P131" s="103"/>
      <c r="Q131" s="103"/>
      <c r="R131" s="103"/>
      <c r="S131" s="103"/>
      <c r="T131" s="103"/>
      <c r="U131" s="103"/>
      <c r="AS131" s="101"/>
      <c r="AT131" s="101"/>
      <c r="AU131" s="101"/>
      <c r="AV131" s="101"/>
      <c r="AW131" s="101"/>
      <c r="AX131" s="101"/>
      <c r="AY131" s="101"/>
    </row>
    <row r="132" spans="15:51" x14ac:dyDescent="0.25">
      <c r="O132" s="11"/>
      <c r="P132" s="103"/>
      <c r="T132" s="103"/>
      <c r="U132" s="103"/>
      <c r="AS132" s="101"/>
      <c r="AT132" s="101"/>
      <c r="AU132" s="101"/>
      <c r="AV132" s="101"/>
      <c r="AW132" s="101"/>
      <c r="AX132" s="101"/>
    </row>
    <row r="143" spans="15:51" x14ac:dyDescent="0.25">
      <c r="AY143" s="101"/>
    </row>
    <row r="144" spans="15:51" x14ac:dyDescent="0.25">
      <c r="AS144" s="101"/>
      <c r="AT144" s="101"/>
      <c r="AU144" s="101"/>
      <c r="AV144" s="101"/>
      <c r="AW144" s="101"/>
      <c r="AX144" s="101"/>
    </row>
  </sheetData>
  <protectedRanges>
    <protectedRange sqref="N88:R88 B101 S90:T96 B93:B98 S86:T87 N91:R96 T78:T85 T53:T59 T62:T69" name="Range2_12_5_1_1"/>
    <protectedRange sqref="L10 L6 D6 D8 AD8 AF8 O8:U8 AJ8:AR8 AF10 AR11:AR34 L24:N31 N32:P34 E11:E34 G11:G34 X11:AA11 N10:N23 R11:V34 X12:Y16 AA12:AA16 O14:Q31 AC11:AF34 P11:Q13 Z12:Z32 AB11:AB33" name="Range1_16_3_1_1"/>
    <protectedRange sqref="I93 J91:M96 J88:M88 I96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7:H97 F96 E95" name="Range2_2_2_9_2_1_1"/>
    <protectedRange sqref="D93 D96:D97" name="Range2_1_1_1_1_1_9_2_1_1"/>
    <protectedRange sqref="AG11:AG34" name="Range1_18_1_1_1"/>
    <protectedRange sqref="C94 C96" name="Range2_4_1_1_1"/>
    <protectedRange sqref="AS16:AS34" name="Range1_1_1_1"/>
    <protectedRange sqref="P3:U5" name="Range1_16_1_1_1_1"/>
    <protectedRange sqref="C97 C95 C92" name="Range2_1_3_1_1"/>
    <protectedRange sqref="H11:H34" name="Range1_1_1_1_1_1_1"/>
    <protectedRange sqref="B99:B100 J89:R90 D94:D95 I94:I95 Z87:Z88 S88:Y89 AA88:AU89 E96:E97 G98:H99 F97" name="Range2_2_1_10_1_1_1_2"/>
    <protectedRange sqref="C93" name="Range2_2_1_10_2_1_1_1"/>
    <protectedRange sqref="N86:R87 G94:H94 D90 F93 E92" name="Range2_12_1_6_1_1"/>
    <protectedRange sqref="D85:D86 I90:I92 I86:M87 G95:H96 G88:H90 E93:E94 F94:F95 F87:F89 E86:E88" name="Range2_2_12_1_7_1_1"/>
    <protectedRange sqref="D91:D92" name="Range2_1_1_1_1_11_1_2_1_1"/>
    <protectedRange sqref="E89 G91:H91 F90" name="Range2_2_2_9_1_1_1_1"/>
    <protectedRange sqref="D87" name="Range2_1_1_1_1_1_9_1_1_1_1"/>
    <protectedRange sqref="C91 C86" name="Range2_1_1_2_1_1"/>
    <protectedRange sqref="C90" name="Range2_1_2_2_1_1"/>
    <protectedRange sqref="C89" name="Range2_3_2_1_1"/>
    <protectedRange sqref="F85:F86 E85 G87:H87" name="Range2_2_12_1_1_1_1_1"/>
    <protectedRange sqref="C85" name="Range2_1_4_2_1_1_1"/>
    <protectedRange sqref="C87:C88" name="Range2_5_1_1_1"/>
    <protectedRange sqref="E90:E91 F91:F92 G92:H93 I88:I89" name="Range2_2_1_1_1_1"/>
    <protectedRange sqref="D88:D89" name="Range2_1_1_1_1_1_1_1_1"/>
    <protectedRange sqref="AS11:AS15" name="Range1_4_1_1_1_1"/>
    <protectedRange sqref="J11:J15 J26:J34" name="Range1_1_2_1_10_1_1_1_1"/>
    <protectedRange sqref="R103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75:T77" name="Range2_12_5_1_1_3"/>
    <protectedRange sqref="T71:T74" name="Range2_12_5_1_1_2_2"/>
    <protectedRange sqref="T70" name="Range2_12_5_1_1_2_1_1"/>
    <protectedRange sqref="S70" name="Range2_12_4_1_1_1_4_2_2_1_1"/>
    <protectedRange sqref="B90:B92" name="Range2_12_5_1_1_2"/>
    <protectedRange sqref="B89" name="Range2_12_5_1_1_2_1_4_1_1_1_2_1_1_1_1_1_1_1"/>
    <protectedRange sqref="F84 G86:H86" name="Range2_2_12_1_1_1_1_1_1"/>
    <protectedRange sqref="D84:E84" name="Range2_2_12_1_7_1_1_2_1"/>
    <protectedRange sqref="C84" name="Range2_1_1_2_1_1_1"/>
    <protectedRange sqref="B87:B88" name="Range2_12_5_1_1_2_1"/>
    <protectedRange sqref="B86" name="Range2_12_5_1_1_2_1_2_1"/>
    <protectedRange sqref="B85" name="Range2_12_5_1_1_2_1_2_2"/>
    <protectedRange sqref="S82:S85" name="Range2_12_5_1_1_5"/>
    <protectedRange sqref="N82:R85" name="Range2_12_1_6_1_1_1"/>
    <protectedRange sqref="J82:M85" name="Range2_2_12_1_7_1_1_2"/>
    <protectedRange sqref="S79:S81" name="Range2_12_2_1_1_1_2_1_1_1"/>
    <protectedRange sqref="Q80:R81" name="Range2_12_1_4_1_1_1_1_1_1_1_1_1_1_1_1_1_1_1"/>
    <protectedRange sqref="N80:P81" name="Range2_12_1_2_1_1_1_1_1_1_1_1_1_1_1_1_1_1_1_1"/>
    <protectedRange sqref="J80:M81" name="Range2_2_12_1_4_1_1_1_1_1_1_1_1_1_1_1_1_1_1_1_1"/>
    <protectedRange sqref="Q79:R79" name="Range2_12_1_6_1_1_1_2_3_1_1_3_1_1_1_1_1_1_1"/>
    <protectedRange sqref="N79:P79" name="Range2_12_1_2_3_1_1_1_2_3_1_1_3_1_1_1_1_1_1_1"/>
    <protectedRange sqref="J79:M79" name="Range2_2_12_1_4_3_1_1_1_3_3_1_1_3_1_1_1_1_1_1_1"/>
    <protectedRange sqref="S77:S78" name="Range2_12_4_1_1_1_4_2_2_2_1"/>
    <protectedRange sqref="Q77:R78" name="Range2_12_1_6_1_1_1_2_3_2_1_1_3_2"/>
    <protectedRange sqref="N77:P78" name="Range2_12_1_2_3_1_1_1_2_3_2_1_1_3_2"/>
    <protectedRange sqref="K77:M78" name="Range2_2_12_1_4_3_1_1_1_3_3_2_1_1_3_2"/>
    <protectedRange sqref="J77:J78" name="Range2_2_12_1_4_3_1_1_1_3_2_1_2_2_2"/>
    <protectedRange sqref="I77" name="Range2_2_12_1_4_3_1_1_1_3_3_1_1_3_1_1_1_1_1_1_2_2"/>
    <protectedRange sqref="I79:I85" name="Range2_2_12_1_7_1_1_2_2_1_1"/>
    <protectedRange sqref="I78" name="Range2_2_12_1_4_3_1_1_1_3_3_1_1_3_1_1_1_1_1_1_2_1_1"/>
    <protectedRange sqref="G85:H85" name="Range2_2_12_1_3_1_2_1_1_1_2_1_1_1_1_1_1_2_1_1_1_1_1_1_1_1_1"/>
    <protectedRange sqref="F83 G82:H84" name="Range2_2_12_1_3_3_1_1_1_2_1_1_1_1_1_1_1_1_1_1_1_1_1_1_1_1"/>
    <protectedRange sqref="G79:H79" name="Range2_2_12_1_3_1_2_1_1_1_2_1_1_1_1_1_1_2_1_1_1_1_1_2_1"/>
    <protectedRange sqref="F79:F82" name="Range2_2_12_1_3_1_2_1_1_1_3_1_1_1_1_1_3_1_1_1_1_1_1_1_1_1"/>
    <protectedRange sqref="G80:H81" name="Range2_2_12_1_3_1_2_1_1_1_1_2_1_1_1_1_1_1_1_1_1_1_1"/>
    <protectedRange sqref="D79:E80" name="Range2_2_12_1_3_1_2_1_1_1_3_1_1_1_1_1_1_1_2_1_1_1_1_1_1_1"/>
    <protectedRange sqref="B83" name="Range2_12_5_1_1_2_1_4_1_1_1_2_1_1_1_1_1_1_1_1_1_2_1_1_1_1_1"/>
    <protectedRange sqref="B84" name="Range2_12_5_1_1_2_1_2_2_1_1_1_1_1"/>
    <protectedRange sqref="D83:E83" name="Range2_2_12_1_7_1_1_2_1_1"/>
    <protectedRange sqref="C83" name="Range2_1_1_2_1_1_1_1"/>
    <protectedRange sqref="D82" name="Range2_2_12_1_7_1_1_2_1_1_1_1_1_1"/>
    <protectedRange sqref="E82" name="Range2_2_12_1_1_1_1_1_1_1_1_1_1_1_1"/>
    <protectedRange sqref="C82" name="Range2_1_4_2_1_1_1_1_1_1_1_1_1"/>
    <protectedRange sqref="D81:E81" name="Range2_2_12_1_3_1_2_1_1_1_3_1_1_1_1_1_1_1_2_1_1_1_1_1_1_1_1"/>
    <protectedRange sqref="B82" name="Range2_12_5_1_1_2_1_2_2_1_1_1_1"/>
    <protectedRange sqref="S71:S76" name="Range2_12_5_1_1_5_1"/>
    <protectedRange sqref="N73:R76" name="Range2_12_1_6_1_1_1_1"/>
    <protectedRange sqref="J75:M76 L73:M74" name="Range2_2_12_1_7_1_1_2_2"/>
    <protectedRange sqref="I75:I76" name="Range2_2_12_1_7_1_1_2_2_1_1_1"/>
    <protectedRange sqref="B81" name="Range2_12_5_1_1_2_1_2_2_1_1_1_1_2_1_1_1"/>
    <protectedRange sqref="B80" name="Range2_12_5_1_1_2_1_2_2_1_1_1_1_2_1_1_1_2"/>
    <protectedRange sqref="B79" name="Range2_12_5_1_1_2_1_2_2_1_1_1_1_2_1_1_1_2_1_1"/>
    <protectedRange sqref="B41" name="Range2_12_5_1_1_1_1_1_2"/>
    <protectedRange sqref="G56:H56" name="Range2_2_12_1_3_1_1_1_1_1_4_1_1_2"/>
    <protectedRange sqref="E56:F56" name="Range2_2_12_1_7_1_1_3_1_1_2"/>
    <protectedRange sqref="S56:S59 S62:S69" name="Range2_12_5_1_1_2_3_1_1"/>
    <protectedRange sqref="Q56:R59" name="Range2_12_1_6_1_1_1_1_2_1_2"/>
    <protectedRange sqref="N56:P56 P57:P59" name="Range2_12_1_2_3_1_1_1_1_2_1_2"/>
    <protectedRange sqref="I56:M56" name="Range2_2_12_1_4_3_1_1_1_1_2_1_2"/>
    <protectedRange sqref="D56" name="Range2_2_12_1_3_1_2_1_1_1_2_1_2_1_2"/>
    <protectedRange sqref="Q62:R65" name="Range2_12_1_6_1_1_1_1_2_1_1_1"/>
    <protectedRange sqref="N62:P65" name="Range2_12_1_2_3_1_1_1_1_2_1_1_1"/>
    <protectedRange sqref="L62:M65" name="Range2_2_12_1_4_3_1_1_1_1_2_1_1_1"/>
    <protectedRange sqref="B78" name="Range2_12_5_1_1_2_1_2_2_1_1_1_1_2_1_1_1_2_1_1_1_2"/>
    <protectedRange sqref="N66:R72" name="Range2_12_1_6_1_1_1_1_1"/>
    <protectedRange sqref="J68:M69 L70:M72 L66:M67" name="Range2_2_12_1_7_1_1_2_2_1"/>
    <protectedRange sqref="G68:H69" name="Range2_2_12_1_3_1_2_1_1_1_2_1_1_1_1_1_1_2_1_1_1_1"/>
    <protectedRange sqref="I68:I69" name="Range2_2_12_1_4_3_1_1_1_2_1_2_1_1_3_1_1_1_1_1_1_1_1"/>
    <protectedRange sqref="D68:E69" name="Range2_2_12_1_3_1_2_1_1_1_2_1_1_1_1_3_1_1_1_1_1_1_1"/>
    <protectedRange sqref="F68:F69" name="Range2_2_12_1_3_1_2_1_1_1_3_1_1_1_1_1_3_1_1_1_1_1_1_1"/>
    <protectedRange sqref="G78:H78" name="Range2_2_12_1_3_1_2_1_1_1_1_2_1_1_1_1_1_1_2_1_1_2"/>
    <protectedRange sqref="F78" name="Range2_2_12_1_3_1_2_1_1_1_1_2_1_1_1_1_1_1_1_1_1_1_1_2"/>
    <protectedRange sqref="D78:E78" name="Range2_2_12_1_3_1_2_1_1_1_2_1_1_1_1_3_1_1_1_1_1_1_1_1_1_1_2"/>
    <protectedRange sqref="G77:H77" name="Range2_2_12_1_3_1_2_1_1_1_1_2_1_1_1_1_1_1_2_1_1_1_1"/>
    <protectedRange sqref="F77" name="Range2_2_12_1_3_1_2_1_1_1_1_2_1_1_1_1_1_1_1_1_1_1_1_1_1"/>
    <protectedRange sqref="D77:E77" name="Range2_2_12_1_3_1_2_1_1_1_2_1_1_1_1_3_1_1_1_1_1_1_1_1_1_1_1_1"/>
    <protectedRange sqref="D76" name="Range2_2_12_1_7_1_1_1_1"/>
    <protectedRange sqref="E76:F76" name="Range2_2_12_1_1_1_1_1_2_1"/>
    <protectedRange sqref="C76" name="Range2_1_4_2_1_1_1_1_1"/>
    <protectedRange sqref="G76:H76" name="Range2_2_12_1_3_1_2_1_1_1_2_1_1_1_1_1_1_2_1_1_1_1_1_1_1_1_1_1_1"/>
    <protectedRange sqref="F75:H75" name="Range2_2_12_1_3_3_1_1_1_2_1_1_1_1_1_1_1_1_1_1_1_1_1_1_1_1_1_2"/>
    <protectedRange sqref="D75:E75" name="Range2_2_12_1_7_1_1_2_1_1_1_2"/>
    <protectedRange sqref="C75" name="Range2_1_1_2_1_1_1_1_1_2"/>
    <protectedRange sqref="B76" name="Range2_12_5_1_1_2_1_4_1_1_1_2_1_1_1_1_1_1_1_1_1_2_1_1_1_1_2_1_1_1_2_1_1_1_2_2_2_1"/>
    <protectedRange sqref="B77" name="Range2_12_5_1_1_2_1_2_2_1_1_1_1_2_1_1_1_2_1_1_1_2_2_2_1"/>
    <protectedRange sqref="J74:K74" name="Range2_2_12_1_4_3_1_1_1_3_3_1_1_3_1_1_1_1_1_1_1_1"/>
    <protectedRange sqref="K72:K73" name="Range2_2_12_1_4_3_1_1_1_3_3_2_1_1_3_2_1"/>
    <protectedRange sqref="J72:J73" name="Range2_2_12_1_4_3_1_1_1_3_2_1_2_2_2_1"/>
    <protectedRange sqref="I72" name="Range2_2_12_1_4_3_1_1_1_3_3_1_1_3_1_1_1_1_1_1_2_2_2"/>
    <protectedRange sqref="I74" name="Range2_2_12_1_7_1_1_2_2_1_1_2"/>
    <protectedRange sqref="I73" name="Range2_2_12_1_4_3_1_1_1_3_3_1_1_3_1_1_1_1_1_1_2_1_1_1"/>
    <protectedRange sqref="G74:H74" name="Range2_2_12_1_3_1_2_1_1_1_2_1_1_1_1_1_1_2_1_1_1_1_1_2_1_1"/>
    <protectedRange sqref="F74" name="Range2_2_12_1_3_1_2_1_1_1_3_1_1_1_1_1_3_1_1_1_1_1_1_1_1_1_2"/>
    <protectedRange sqref="D74:E74" name="Range2_2_12_1_3_1_2_1_1_1_3_1_1_1_1_1_1_1_2_1_1_1_1_1_1_1_2"/>
    <protectedRange sqref="J70:K71" name="Range2_2_12_1_7_1_1_2_2_2"/>
    <protectedRange sqref="I70:I71" name="Range2_2_12_1_7_1_1_2_2_1_1_1_2"/>
    <protectedRange sqref="G73:H73" name="Range2_2_12_1_3_1_2_1_1_1_1_2_1_1_1_1_1_1_2_1_1_2_1"/>
    <protectedRange sqref="F73" name="Range2_2_12_1_3_1_2_1_1_1_1_2_1_1_1_1_1_1_1_1_1_1_1_2_1"/>
    <protectedRange sqref="D73:E73" name="Range2_2_12_1_3_1_2_1_1_1_2_1_1_1_1_3_1_1_1_1_1_1_1_1_1_1_2_1"/>
    <protectedRange sqref="G72:H72" name="Range2_2_12_1_3_1_2_1_1_1_1_2_1_1_1_1_1_1_2_1_1_1_1_1"/>
    <protectedRange sqref="F72" name="Range2_2_12_1_3_1_2_1_1_1_1_2_1_1_1_1_1_1_1_1_1_1_1_1_1_1"/>
    <protectedRange sqref="D72:E72" name="Range2_2_12_1_3_1_2_1_1_1_2_1_1_1_1_3_1_1_1_1_1_1_1_1_1_1_1_1_1"/>
    <protectedRange sqref="D71" name="Range2_2_12_1_7_1_1_1_1_1"/>
    <protectedRange sqref="E71:F71" name="Range2_2_12_1_1_1_1_1_2_1_1"/>
    <protectedRange sqref="C71" name="Range2_1_4_2_1_1_1_1_1_1"/>
    <protectedRange sqref="G71:H71" name="Range2_2_12_1_3_1_2_1_1_1_2_1_1_1_1_1_1_2_1_1_1_1_1_1_1_1_1_1_1_1"/>
    <protectedRange sqref="F70:H70" name="Range2_2_12_1_3_3_1_1_1_2_1_1_1_1_1_1_1_1_1_1_1_1_1_1_1_1_1_2_1"/>
    <protectedRange sqref="D70:E70" name="Range2_2_12_1_7_1_1_2_1_1_1_2_1"/>
    <protectedRange sqref="C70" name="Range2_1_1_2_1_1_1_1_1_2_1"/>
    <protectedRange sqref="B72" name="Range2_12_5_1_1_2_1_4_1_1_1_2_1_1_1_1_1_1_1_1_1_2_1_1_1_1_2_1_1_1_2_1_1_1_2_2_2_1_1"/>
    <protectedRange sqref="B73" name="Range2_12_5_1_1_2_1_2_2_1_1_1_1_2_1_1_1_2_1_1_1_2_2_2_1_1"/>
    <protectedRange sqref="B69" name="Range2_12_5_1_1_2_1_4_1_1_1_2_1_1_1_1_1_1_1_1_1_2_1_1_1_1_2_1_1_1_2_1_1_1_2_2_2_1_1_1"/>
    <protectedRange sqref="B70" name="Range2_12_5_1_1_2_1_2_2_1_1_1_1_2_1_1_1_2_1_1_1_2_2_2_1_1_1"/>
    <protectedRange sqref="S42:S49" name="Range2_12_3_1_1_1_1_2"/>
    <protectedRange sqref="N42:R49" name="Range2_12_1_3_1_1_1_1_2"/>
    <protectedRange sqref="E42:M49" name="Range2_2_12_1_6_1_1_1_1_2"/>
    <protectedRange sqref="D42:D49" name="Range2_1_1_1_1_11_1_1_1_1_1_1_2"/>
    <protectedRange sqref="G50:H50" name="Range2_2_12_1_3_1_1_1_1_1_4_1_1"/>
    <protectedRange sqref="E50:F50" name="Range2_2_12_1_7_1_1_3_1_1"/>
    <protectedRange sqref="S50:S54" name="Range2_12_5_1_1_2_3_1"/>
    <protectedRange sqref="Q50:R50" name="Range2_12_1_6_1_1_1_1_2_1"/>
    <protectedRange sqref="N50:P50" name="Range2_12_1_2_3_1_1_1_1_2_1"/>
    <protectedRange sqref="I50:M50" name="Range2_2_12_1_4_3_1_1_1_1_2_1"/>
    <protectedRange sqref="D50" name="Range2_2_12_1_3_1_2_1_1_1_2_1_2_1"/>
    <protectedRange sqref="S55" name="Range2_12_4_1_1_1_4_2_2_1_1_1"/>
    <protectedRange sqref="G51:H54" name="Range2_2_12_1_3_1_1_1_1_1_4_1_1_1"/>
    <protectedRange sqref="E51:F54" name="Range2_2_12_1_7_1_1_3_1_1_1"/>
    <protectedRange sqref="Q51:R54" name="Range2_12_1_6_1_1_1_1_2_1_1"/>
    <protectedRange sqref="N51:P54" name="Range2_12_1_2_3_1_1_1_1_2_1_1"/>
    <protectedRange sqref="I51:M54" name="Range2_2_12_1_4_3_1_1_1_1_2_1_1"/>
    <protectedRange sqref="D51:D54" name="Range2_2_12_1_3_1_2_1_1_1_2_1_2_1_1"/>
    <protectedRange sqref="E55:H55" name="Range2_2_12_1_3_1_2_1_1_1_1_2_1_1_1_1_1_1_1"/>
    <protectedRange sqref="D55" name="Range2_2_12_1_3_1_2_1_1_1_2_1_2_3_1_1_1_1_2"/>
    <protectedRange sqref="Q55:R55" name="Range2_12_1_6_1_1_1_2_3_2_1_1_1_1_1"/>
    <protectedRange sqref="N55:P55" name="Range2_12_1_2_3_1_1_1_2_3_2_1_1_1_1_1"/>
    <protectedRange sqref="K55:M55" name="Range2_2_12_1_4_3_1_1_1_3_3_2_1_1_1_1_1"/>
    <protectedRange sqref="J55" name="Range2_2_12_1_4_3_1_1_1_3_2_1_2_1_1_1"/>
    <protectedRange sqref="I55" name="Range2_2_12_1_4_2_1_1_1_4_1_2_1_1_1_2_1_1_1"/>
    <protectedRange sqref="C42:C49" name="Range2_1_2_1_1_1_1_1_1_2"/>
    <protectedRange sqref="Q32:Q34" name="Range1_16_3_1_1_1"/>
    <protectedRange sqref="T60:T61" name="Range2_12_5_1_1_1"/>
    <protectedRange sqref="S60:S61" name="Range2_12_5_1_1_2_3_1_1_1"/>
    <protectedRange sqref="Q60:R61" name="Range2_12_1_6_1_1_1_1_2_1_1_1_1"/>
    <protectedRange sqref="P60:P61" name="Range2_12_1_2_3_1_1_1_1_2_1_1_1_1"/>
    <protectedRange sqref="AG10" name="Range1_18_1_1_1_1"/>
    <protectedRange sqref="Q10" name="Range1_17_1_1_1_2"/>
    <protectedRange sqref="F11:F15 F23:F34" name="Range1_16_3_1_1_2"/>
    <protectedRange sqref="W11:W15 W30:W34" name="Range1_16_3_1_1_4"/>
    <protectedRange sqref="X34:AB34 X33:AA33 X17:Y32 AA17:AA32" name="Range1_16_3_1_1_6"/>
    <protectedRange sqref="B42" name="Range2_12_5_1_1_1_1_1_2_1"/>
    <protectedRange sqref="G62:H66" name="Range2_2_12_1_3_1_1_1_1_1_4_1_1_1_1_2"/>
    <protectedRange sqref="E62:F66" name="Range2_2_12_1_7_1_1_3_1_1_1_1_2"/>
    <protectedRange sqref="I62:K66" name="Range2_2_12_1_4_3_1_1_1_1_2_1_1_1_2"/>
    <protectedRange sqref="D62:D66" name="Range2_2_12_1_3_1_2_1_1_1_2_1_2_1_1_1_2"/>
    <protectedRange sqref="J67:K67" name="Range2_2_12_1_7_1_1_2_2_1_2"/>
    <protectedRange sqref="I67" name="Range2_2_12_1_7_1_1_2_2_1_1_1_1_1"/>
    <protectedRange sqref="G67:H67" name="Range2_2_12_1_3_3_1_1_1_2_1_1_1_1_1_1_1_1_1_1_1_1_1_1_1_1_1_1_1"/>
    <protectedRange sqref="F67" name="Range2_2_12_1_3_1_2_1_1_1_3_1_1_1_1_1_3_1_1_1_1_1_1_1_1_1_1_1"/>
    <protectedRange sqref="D67" name="Range2_2_12_1_7_1_1_2_1_1_1_1_1_1_1_1"/>
    <protectedRange sqref="E67" name="Range2_2_12_1_1_1_1_1_1_1_1_1_1_1_1_1_1"/>
    <protectedRange sqref="C67" name="Range2_1_4_2_1_1_1_1_1_1_1_1_1_1_1"/>
    <protectedRange sqref="B65" name="Range2_12_5_1_1_2_1_4_1_1_1_2_1_1_1_1_1_1_1_1_1_2_1_1_1_1_2_1_1_1_2_1_1_1_2_2_2_1_1_1_1_1"/>
    <protectedRange sqref="B66" name="Range2_12_5_1_1_2_1_2_2_1_1_1_1_2_1_1_1_2_1_1_1_2_2_2_1_1_1_1_1"/>
    <protectedRange sqref="O11:O13" name="Range1_16_3_1_1_3"/>
    <protectedRange sqref="F16:F22" name="Range1_16_3_1_1_2_1"/>
    <protectedRange sqref="W16" name="Range1_16_3_1_1_4_2"/>
    <protectedRange sqref="W17:W29" name="Range1_16_3_1_1_4_1_1"/>
    <protectedRange sqref="B43" name="Range2_12_5_1_1_1_2_1_1_1_1"/>
    <protectedRange sqref="B44" name="Range2_12_5_1_1_1_1_1_1_1_1_1"/>
    <protectedRange sqref="B45" name="Range2_12_5_1_1_1_2_2_1_1_1"/>
    <protectedRange sqref="B46:B48 B51" name="Range2_12_5_1_1_1_2_2_1_1_1_1_1_1_1_1_1_1_1_2_1_1_1_1"/>
    <protectedRange sqref="B49" name="Range2_12_5_1_1_1_2_2_1_1_1_1_1_1_1_1_1_1_1_2_2_1_1_2_1"/>
    <protectedRange sqref="B50" name="Range2_12_5_1_1_1_2_2_1_1_1_1_1_1_1_1_1_1_1_1_1_1_1_1_2_1"/>
    <protectedRange sqref="B53" name="Range2_12_5_1_1_1_2_1_1_1_2_2"/>
    <protectedRange sqref="B52 B56" name="Range2_12_5_1_1_1_2_2_1_1_1_1_1_1_1_1_1_1_1_2_1_1_1_2_2"/>
    <protectedRange sqref="N57:O58" name="Range2_12_1_2_3_1_1_1_1_2_1_2_1"/>
    <protectedRange sqref="L57:M58" name="Range2_2_12_1_4_3_1_1_1_1_2_1_2_1"/>
    <protectedRange sqref="N61:O61" name="Range2_12_1_2_3_1_1_1_1_2_1_1_1_2"/>
    <protectedRange sqref="L61:M61" name="Range2_2_12_1_4_3_1_1_1_1_2_1_1_1_3"/>
    <protectedRange sqref="N59:O60" name="Range2_12_1_2_3_1_1_1_1_2_1_1_1_1_1"/>
    <protectedRange sqref="L59:M60" name="Range2_2_12_1_4_3_1_1_1_1_2_1_1_1_1_1"/>
    <protectedRange sqref="J57:K58" name="Range2_2_12_1_7_1_1_2_2_3_1"/>
    <protectedRange sqref="G57:H58" name="Range2_2_12_1_3_1_2_1_1_1_2_1_1_1_1_1_1_2_1_1_1_2"/>
    <protectedRange sqref="I57:I58" name="Range2_2_12_1_4_3_1_1_1_2_1_2_1_1_3_1_1_1_1_1_1_1_2"/>
    <protectedRange sqref="D57:E58" name="Range2_2_12_1_3_1_2_1_1_1_2_1_1_1_1_3_1_1_1_1_1_1_2"/>
    <protectedRange sqref="F57:F58" name="Range2_2_12_1_3_1_2_1_1_1_3_1_1_1_1_1_3_1_1_1_1_1_1_2"/>
    <protectedRange sqref="G59:H61" name="Range2_2_12_1_3_1_1_1_1_1_4_1_1_1_1_2_1"/>
    <protectedRange sqref="E59:F61" name="Range2_2_12_1_7_1_1_3_1_1_1_1_2_1"/>
    <protectedRange sqref="I59:K61" name="Range2_2_12_1_4_3_1_1_1_1_2_1_1_1_2_1"/>
    <protectedRange sqref="D59:D61" name="Range2_2_12_1_3_1_2_1_1_1_2_1_2_1_1_1_2_1"/>
    <protectedRange sqref="B60" name="Range2_12_5_1_1_2_1_4_1_1_1_2_1_1_1_1_1_1_1_1_1_2_1_1_1_1_2_1_1_1_2_1_1_1_2_2_2_1_1_1_1_1_1"/>
    <protectedRange sqref="B61" name="Range2_12_5_1_1_2_1_2_2_1_1_1_1_2_1_1_1_2_1_1_1_2_2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A11 X12:Y16 AA12:AA16 AC11:AE34 Z12:Z32 AB11:AB33">
    <cfRule type="containsText" dxfId="1022" priority="17" operator="containsText" text="N/A">
      <formula>NOT(ISERROR(SEARCH("N/A",X11)))</formula>
    </cfRule>
    <cfRule type="cellIs" dxfId="1021" priority="35" operator="equal">
      <formula>0</formula>
    </cfRule>
  </conditionalFormatting>
  <conditionalFormatting sqref="X11:AA11 X12:Y16 AA12:AA16 AC11:AE34 Z12:Z32 AB11:AB33">
    <cfRule type="cellIs" dxfId="1020" priority="34" operator="greaterThanOrEqual">
      <formula>1185</formula>
    </cfRule>
  </conditionalFormatting>
  <conditionalFormatting sqref="X11:AA11 X12:Y16 AA12:AA16 AC11:AE34 Z12:Z32 AB11:AB33">
    <cfRule type="cellIs" dxfId="1019" priority="33" operator="between">
      <formula>0.1</formula>
      <formula>1184</formula>
    </cfRule>
  </conditionalFormatting>
  <conditionalFormatting sqref="X8 AJ16:AJ34 AJ11:AO11 AJ12:AK15 AM12:AM15 AL12:AL34 AN12:AO34">
    <cfRule type="cellIs" dxfId="1018" priority="32" operator="equal">
      <formula>0</formula>
    </cfRule>
  </conditionalFormatting>
  <conditionalFormatting sqref="X8 AJ16:AJ34 AJ11:AO11 AJ12:AK15 AM12:AM15 AL12:AL34 AN12:AO34">
    <cfRule type="cellIs" dxfId="1017" priority="31" operator="greaterThan">
      <formula>1179</formula>
    </cfRule>
  </conditionalFormatting>
  <conditionalFormatting sqref="X8 AJ16:AJ34 AJ11:AO11 AJ12:AK15 AM12:AM15 AL12:AL34 AN12:AO34">
    <cfRule type="cellIs" dxfId="1016" priority="30" operator="greaterThan">
      <formula>99</formula>
    </cfRule>
  </conditionalFormatting>
  <conditionalFormatting sqref="X8 AJ16:AJ34 AJ11:AO11 AJ12:AK15 AM12:AM15 AL12:AL34 AN12:AO34">
    <cfRule type="cellIs" dxfId="1015" priority="29" operator="greaterThan">
      <formula>0.99</formula>
    </cfRule>
  </conditionalFormatting>
  <conditionalFormatting sqref="AB8">
    <cfRule type="cellIs" dxfId="1014" priority="28" operator="equal">
      <formula>0</formula>
    </cfRule>
  </conditionalFormatting>
  <conditionalFormatting sqref="AB8">
    <cfRule type="cellIs" dxfId="1013" priority="27" operator="greaterThan">
      <formula>1179</formula>
    </cfRule>
  </conditionalFormatting>
  <conditionalFormatting sqref="AB8">
    <cfRule type="cellIs" dxfId="1012" priority="26" operator="greaterThan">
      <formula>99</formula>
    </cfRule>
  </conditionalFormatting>
  <conditionalFormatting sqref="AB8">
    <cfRule type="cellIs" dxfId="1011" priority="25" operator="greaterThan">
      <formula>0.99</formula>
    </cfRule>
  </conditionalFormatting>
  <conditionalFormatting sqref="AQ11:AQ34">
    <cfRule type="cellIs" dxfId="1010" priority="24" operator="equal">
      <formula>0</formula>
    </cfRule>
  </conditionalFormatting>
  <conditionalFormatting sqref="AQ11:AQ34">
    <cfRule type="cellIs" dxfId="1009" priority="23" operator="greaterThan">
      <formula>1179</formula>
    </cfRule>
  </conditionalFormatting>
  <conditionalFormatting sqref="AQ11:AQ34">
    <cfRule type="cellIs" dxfId="1008" priority="22" operator="greaterThan">
      <formula>99</formula>
    </cfRule>
  </conditionalFormatting>
  <conditionalFormatting sqref="AQ11:AQ34">
    <cfRule type="cellIs" dxfId="1007" priority="21" operator="greaterThan">
      <formula>0.99</formula>
    </cfRule>
  </conditionalFormatting>
  <conditionalFormatting sqref="AI11:AI34">
    <cfRule type="cellIs" dxfId="1006" priority="20" operator="greaterThan">
      <formula>$AI$8</formula>
    </cfRule>
  </conditionalFormatting>
  <conditionalFormatting sqref="AH11:AH34">
    <cfRule type="cellIs" dxfId="1005" priority="18" operator="greaterThan">
      <formula>$AH$8</formula>
    </cfRule>
    <cfRule type="cellIs" dxfId="1004" priority="19" operator="greaterThan">
      <formula>$AH$8</formula>
    </cfRule>
  </conditionalFormatting>
  <conditionalFormatting sqref="AP11:AP34">
    <cfRule type="cellIs" dxfId="1003" priority="16" operator="equal">
      <formula>0</formula>
    </cfRule>
  </conditionalFormatting>
  <conditionalFormatting sqref="AP11:AP34">
    <cfRule type="cellIs" dxfId="1002" priority="15" operator="greaterThan">
      <formula>1179</formula>
    </cfRule>
  </conditionalFormatting>
  <conditionalFormatting sqref="AP11:AP34">
    <cfRule type="cellIs" dxfId="1001" priority="14" operator="greaterThan">
      <formula>99</formula>
    </cfRule>
  </conditionalFormatting>
  <conditionalFormatting sqref="AP11:AP34">
    <cfRule type="cellIs" dxfId="1000" priority="13" operator="greaterThan">
      <formula>0.99</formula>
    </cfRule>
  </conditionalFormatting>
  <conditionalFormatting sqref="X34:AB34 X33:AA33 X17:Y32 AA17:AA32">
    <cfRule type="containsText" dxfId="999" priority="9" operator="containsText" text="N/A">
      <formula>NOT(ISERROR(SEARCH("N/A",X17)))</formula>
    </cfRule>
    <cfRule type="cellIs" dxfId="998" priority="12" operator="equal">
      <formula>0</formula>
    </cfRule>
  </conditionalFormatting>
  <conditionalFormatting sqref="X34:AB34 X33:AA33 X17:Y32 AA17:AA32">
    <cfRule type="cellIs" dxfId="997" priority="11" operator="greaterThanOrEqual">
      <formula>1185</formula>
    </cfRule>
  </conditionalFormatting>
  <conditionalFormatting sqref="X34:AB34 X33:AA33 X17:Y32 AA17:AA32">
    <cfRule type="cellIs" dxfId="996" priority="10" operator="between">
      <formula>0.1</formula>
      <formula>1184</formula>
    </cfRule>
  </conditionalFormatting>
  <conditionalFormatting sqref="AK33:AK34 AM16:AM34">
    <cfRule type="cellIs" dxfId="995" priority="8" operator="equal">
      <formula>0</formula>
    </cfRule>
  </conditionalFormatting>
  <conditionalFormatting sqref="AK33:AK34 AM16:AM34">
    <cfRule type="cellIs" dxfId="994" priority="7" operator="greaterThan">
      <formula>1179</formula>
    </cfRule>
  </conditionalFormatting>
  <conditionalFormatting sqref="AK33:AK34 AM16:AM34">
    <cfRule type="cellIs" dxfId="993" priority="6" operator="greaterThan">
      <formula>99</formula>
    </cfRule>
  </conditionalFormatting>
  <conditionalFormatting sqref="AK33:AK34 AM16:AM34">
    <cfRule type="cellIs" dxfId="992" priority="5" operator="greaterThan">
      <formula>0.99</formula>
    </cfRule>
  </conditionalFormatting>
  <conditionalFormatting sqref="AK16:AK32">
    <cfRule type="cellIs" dxfId="991" priority="4" operator="equal">
      <formula>0</formula>
    </cfRule>
  </conditionalFormatting>
  <conditionalFormatting sqref="AK16:AK32">
    <cfRule type="cellIs" dxfId="990" priority="3" operator="greaterThan">
      <formula>1179</formula>
    </cfRule>
  </conditionalFormatting>
  <conditionalFormatting sqref="AK16:AK32">
    <cfRule type="cellIs" dxfId="989" priority="2" operator="greaterThan">
      <formula>99</formula>
    </cfRule>
  </conditionalFormatting>
  <conditionalFormatting sqref="AK16:AK32">
    <cfRule type="cellIs" dxfId="988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  <ignoredErrors>
    <ignoredError sqref="J14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29"/>
  <sheetViews>
    <sheetView showGridLines="0" topLeftCell="A42" zoomScaleNormal="100" workbookViewId="0">
      <selection activeCell="B49" sqref="B49:B50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357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43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47" t="s">
        <v>10</v>
      </c>
      <c r="I7" s="246" t="s">
        <v>11</v>
      </c>
      <c r="J7" s="246" t="s">
        <v>12</v>
      </c>
      <c r="K7" s="246" t="s">
        <v>13</v>
      </c>
      <c r="L7" s="11"/>
      <c r="M7" s="11"/>
      <c r="N7" s="11"/>
      <c r="O7" s="247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46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46" t="s">
        <v>22</v>
      </c>
      <c r="AG7" s="246" t="s">
        <v>23</v>
      </c>
      <c r="AH7" s="246" t="s">
        <v>24</v>
      </c>
      <c r="AI7" s="246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46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42093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26104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46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44" t="s">
        <v>51</v>
      </c>
      <c r="V9" s="244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42" t="s">
        <v>55</v>
      </c>
      <c r="AG9" s="242" t="s">
        <v>56</v>
      </c>
      <c r="AH9" s="251" t="s">
        <v>57</v>
      </c>
      <c r="AI9" s="266" t="s">
        <v>58</v>
      </c>
      <c r="AJ9" s="244" t="s">
        <v>59</v>
      </c>
      <c r="AK9" s="244" t="s">
        <v>60</v>
      </c>
      <c r="AL9" s="244" t="s">
        <v>61</v>
      </c>
      <c r="AM9" s="244" t="s">
        <v>62</v>
      </c>
      <c r="AN9" s="244" t="s">
        <v>63</v>
      </c>
      <c r="AO9" s="244" t="s">
        <v>64</v>
      </c>
      <c r="AP9" s="244" t="s">
        <v>65</v>
      </c>
      <c r="AQ9" s="268" t="s">
        <v>66</v>
      </c>
      <c r="AR9" s="244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44" t="s">
        <v>72</v>
      </c>
      <c r="C10" s="244" t="s">
        <v>73</v>
      </c>
      <c r="D10" s="244" t="s">
        <v>74</v>
      </c>
      <c r="E10" s="244" t="s">
        <v>75</v>
      </c>
      <c r="F10" s="244" t="s">
        <v>74</v>
      </c>
      <c r="G10" s="244" t="s">
        <v>75</v>
      </c>
      <c r="H10" s="277"/>
      <c r="I10" s="244" t="s">
        <v>75</v>
      </c>
      <c r="J10" s="244" t="s">
        <v>75</v>
      </c>
      <c r="K10" s="244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29'!Q34</f>
        <v>30837824</v>
      </c>
      <c r="R10" s="259"/>
      <c r="S10" s="260"/>
      <c r="T10" s="261"/>
      <c r="U10" s="244" t="s">
        <v>75</v>
      </c>
      <c r="V10" s="244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29'!AG34</f>
        <v>35836452</v>
      </c>
      <c r="AH10" s="251"/>
      <c r="AI10" s="267"/>
      <c r="AJ10" s="244" t="s">
        <v>84</v>
      </c>
      <c r="AK10" s="244" t="s">
        <v>84</v>
      </c>
      <c r="AL10" s="244" t="s">
        <v>84</v>
      </c>
      <c r="AM10" s="244" t="s">
        <v>84</v>
      </c>
      <c r="AN10" s="244" t="s">
        <v>84</v>
      </c>
      <c r="AO10" s="244" t="s">
        <v>84</v>
      </c>
      <c r="AP10" s="145">
        <f>'MAR 29'!AP34</f>
        <v>8003178</v>
      </c>
      <c r="AQ10" s="269"/>
      <c r="AR10" s="245" t="s">
        <v>85</v>
      </c>
      <c r="AS10" s="251"/>
      <c r="AV10" s="38" t="s">
        <v>86</v>
      </c>
      <c r="AW10" s="38" t="s">
        <v>87</v>
      </c>
      <c r="AY10" s="80" t="s">
        <v>357</v>
      </c>
    </row>
    <row r="11" spans="2:51" x14ac:dyDescent="0.25">
      <c r="B11" s="39">
        <v>2</v>
      </c>
      <c r="C11" s="39">
        <v>4.1666666666666664E-2</v>
      </c>
      <c r="D11" s="118">
        <v>10</v>
      </c>
      <c r="E11" s="40">
        <f>D11/1.42</f>
        <v>7.042253521126761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122</v>
      </c>
      <c r="P11" s="119">
        <v>98</v>
      </c>
      <c r="Q11" s="119">
        <v>30841849</v>
      </c>
      <c r="R11" s="45">
        <f>Q11-Q10</f>
        <v>4025</v>
      </c>
      <c r="S11" s="46">
        <f>R11*24/1000</f>
        <v>96.6</v>
      </c>
      <c r="T11" s="46">
        <f>R11/1000</f>
        <v>4.0250000000000004</v>
      </c>
      <c r="U11" s="120">
        <v>5.5</v>
      </c>
      <c r="V11" s="120">
        <f>U11</f>
        <v>5.5</v>
      </c>
      <c r="W11" s="121" t="s">
        <v>127</v>
      </c>
      <c r="X11" s="123">
        <v>0</v>
      </c>
      <c r="Y11" s="123">
        <v>0</v>
      </c>
      <c r="Z11" s="123">
        <v>1046</v>
      </c>
      <c r="AA11" s="123">
        <v>0</v>
      </c>
      <c r="AB11" s="123">
        <v>1078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35837132</v>
      </c>
      <c r="AH11" s="48">
        <f>IF(ISBLANK(AG11),"-",AG11-AG10)</f>
        <v>680</v>
      </c>
      <c r="AI11" s="49">
        <f>AH11/T11</f>
        <v>168.94409937888199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8004297</v>
      </c>
      <c r="AQ11" s="123">
        <f>AP11-AP10</f>
        <v>1119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13</v>
      </c>
      <c r="E12" s="40">
        <f t="shared" ref="E12:E34" si="0">D12/1.42</f>
        <v>9.1549295774647899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120</v>
      </c>
      <c r="P12" s="119">
        <v>88</v>
      </c>
      <c r="Q12" s="119">
        <v>30845565</v>
      </c>
      <c r="R12" s="45">
        <f t="shared" ref="R12:R34" si="3">Q12-Q11</f>
        <v>3716</v>
      </c>
      <c r="S12" s="46">
        <f t="shared" ref="S12:S34" si="4">R12*24/1000</f>
        <v>89.183999999999997</v>
      </c>
      <c r="T12" s="46">
        <f t="shared" ref="T12:T34" si="5">R12/1000</f>
        <v>3.7160000000000002</v>
      </c>
      <c r="U12" s="120">
        <v>6.7</v>
      </c>
      <c r="V12" s="120">
        <f t="shared" ref="V12:V34" si="6">U12</f>
        <v>6.7</v>
      </c>
      <c r="W12" s="121" t="s">
        <v>127</v>
      </c>
      <c r="X12" s="123">
        <v>0</v>
      </c>
      <c r="Y12" s="123">
        <v>0</v>
      </c>
      <c r="Z12" s="123">
        <v>1037</v>
      </c>
      <c r="AA12" s="123">
        <v>0</v>
      </c>
      <c r="AB12" s="123">
        <v>1033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35837732</v>
      </c>
      <c r="AH12" s="48">
        <f>IF(ISBLANK(AG12),"-",AG12-AG11)</f>
        <v>600</v>
      </c>
      <c r="AI12" s="49">
        <f t="shared" ref="AI12:AI34" si="7">AH12/T12</f>
        <v>161.46393972012916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8005531</v>
      </c>
      <c r="AQ12" s="123">
        <f>AP12-AP11</f>
        <v>1234</v>
      </c>
      <c r="AR12" s="52">
        <v>1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14</v>
      </c>
      <c r="E13" s="40">
        <f t="shared" si="0"/>
        <v>9.8591549295774659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119</v>
      </c>
      <c r="P13" s="119">
        <v>86</v>
      </c>
      <c r="Q13" s="119">
        <v>30849208</v>
      </c>
      <c r="R13" s="45">
        <f t="shared" si="3"/>
        <v>3643</v>
      </c>
      <c r="S13" s="46">
        <f t="shared" si="4"/>
        <v>87.432000000000002</v>
      </c>
      <c r="T13" s="46">
        <f t="shared" si="5"/>
        <v>3.6429999999999998</v>
      </c>
      <c r="U13" s="120">
        <v>8.3000000000000007</v>
      </c>
      <c r="V13" s="120">
        <f t="shared" si="6"/>
        <v>8.3000000000000007</v>
      </c>
      <c r="W13" s="121" t="s">
        <v>127</v>
      </c>
      <c r="X13" s="123">
        <v>0</v>
      </c>
      <c r="Y13" s="123">
        <v>0</v>
      </c>
      <c r="Z13" s="123">
        <v>1010</v>
      </c>
      <c r="AA13" s="123">
        <v>0</v>
      </c>
      <c r="AB13" s="123">
        <v>1018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35838316</v>
      </c>
      <c r="AH13" s="48">
        <f>IF(ISBLANK(AG13),"-",AG13-AG12)</f>
        <v>584</v>
      </c>
      <c r="AI13" s="49">
        <f t="shared" si="7"/>
        <v>160.30743892396379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8006763</v>
      </c>
      <c r="AQ13" s="123">
        <f>AP13-AP12</f>
        <v>1232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17</v>
      </c>
      <c r="E14" s="40">
        <f t="shared" si="0"/>
        <v>11.971830985915494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123</v>
      </c>
      <c r="P14" s="119">
        <v>89</v>
      </c>
      <c r="Q14" s="119">
        <v>30852869</v>
      </c>
      <c r="R14" s="45">
        <f t="shared" si="3"/>
        <v>3661</v>
      </c>
      <c r="S14" s="46">
        <f t="shared" si="4"/>
        <v>87.864000000000004</v>
      </c>
      <c r="T14" s="46">
        <f t="shared" si="5"/>
        <v>3.661</v>
      </c>
      <c r="U14" s="120">
        <v>9.3000000000000007</v>
      </c>
      <c r="V14" s="120">
        <f t="shared" si="6"/>
        <v>9.3000000000000007</v>
      </c>
      <c r="W14" s="121" t="s">
        <v>127</v>
      </c>
      <c r="X14" s="123">
        <v>0</v>
      </c>
      <c r="Y14" s="123">
        <v>0</v>
      </c>
      <c r="Z14" s="123">
        <v>1000</v>
      </c>
      <c r="AA14" s="123">
        <v>0</v>
      </c>
      <c r="AB14" s="123">
        <v>1018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35838876</v>
      </c>
      <c r="AH14" s="48">
        <f t="shared" ref="AH14:AH34" si="8">IF(ISBLANK(AG14),"-",AG14-AG13)</f>
        <v>560</v>
      </c>
      <c r="AI14" s="49">
        <f t="shared" si="7"/>
        <v>152.96367112810708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8007924</v>
      </c>
      <c r="AQ14" s="123">
        <f>AP14-AP13</f>
        <v>1161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24</v>
      </c>
      <c r="E15" s="40">
        <f t="shared" si="0"/>
        <v>16.901408450704228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97</v>
      </c>
      <c r="P15" s="119">
        <v>91</v>
      </c>
      <c r="Q15" s="119">
        <v>30856624</v>
      </c>
      <c r="R15" s="45">
        <f t="shared" si="3"/>
        <v>3755</v>
      </c>
      <c r="S15" s="46">
        <f t="shared" si="4"/>
        <v>90.12</v>
      </c>
      <c r="T15" s="46">
        <f t="shared" si="5"/>
        <v>3.7549999999999999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980</v>
      </c>
      <c r="AA15" s="123">
        <v>0</v>
      </c>
      <c r="AB15" s="123">
        <v>948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35839388</v>
      </c>
      <c r="AH15" s="48">
        <f t="shared" si="8"/>
        <v>512</v>
      </c>
      <c r="AI15" s="49">
        <f t="shared" si="7"/>
        <v>136.3515312916112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0.4</v>
      </c>
      <c r="AP15" s="123">
        <v>8008011</v>
      </c>
      <c r="AQ15" s="123">
        <f>AP15-AP14</f>
        <v>87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17</v>
      </c>
      <c r="E16" s="40">
        <f t="shared" si="0"/>
        <v>11.971830985915494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120</v>
      </c>
      <c r="P16" s="119">
        <v>116</v>
      </c>
      <c r="Q16" s="119">
        <v>30861320</v>
      </c>
      <c r="R16" s="45">
        <f t="shared" si="3"/>
        <v>4696</v>
      </c>
      <c r="S16" s="46">
        <f t="shared" si="4"/>
        <v>112.70399999999999</v>
      </c>
      <c r="T16" s="46">
        <f t="shared" si="5"/>
        <v>4.6959999999999997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1049</v>
      </c>
      <c r="Z16" s="123">
        <v>1195</v>
      </c>
      <c r="AA16" s="123">
        <v>1185</v>
      </c>
      <c r="AB16" s="123">
        <v>1198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35840052</v>
      </c>
      <c r="AH16" s="48">
        <f t="shared" si="8"/>
        <v>664</v>
      </c>
      <c r="AI16" s="49">
        <f t="shared" si="7"/>
        <v>141.39693356047701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8008011</v>
      </c>
      <c r="AQ16" s="123">
        <f t="shared" ref="AQ16:AQ34" si="10">AP16-AP15</f>
        <v>0</v>
      </c>
      <c r="AR16" s="52">
        <v>1.1399999999999999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9</v>
      </c>
      <c r="E17" s="40">
        <f t="shared" si="0"/>
        <v>6.3380281690140849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138</v>
      </c>
      <c r="P17" s="119">
        <v>150</v>
      </c>
      <c r="Q17" s="119">
        <v>30867423</v>
      </c>
      <c r="R17" s="45">
        <f t="shared" si="3"/>
        <v>6103</v>
      </c>
      <c r="S17" s="46">
        <f t="shared" si="4"/>
        <v>146.47200000000001</v>
      </c>
      <c r="T17" s="46">
        <f t="shared" si="5"/>
        <v>6.1029999999999998</v>
      </c>
      <c r="U17" s="120">
        <v>9.3000000000000007</v>
      </c>
      <c r="V17" s="120">
        <f t="shared" si="6"/>
        <v>9.3000000000000007</v>
      </c>
      <c r="W17" s="121" t="s">
        <v>312</v>
      </c>
      <c r="X17" s="123">
        <v>0</v>
      </c>
      <c r="Y17" s="123">
        <v>1049</v>
      </c>
      <c r="Z17" s="123">
        <v>1195</v>
      </c>
      <c r="AA17" s="123">
        <v>1185</v>
      </c>
      <c r="AB17" s="123">
        <v>1198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35841348</v>
      </c>
      <c r="AH17" s="48">
        <f t="shared" si="8"/>
        <v>1296</v>
      </c>
      <c r="AI17" s="49">
        <f t="shared" si="7"/>
        <v>212.35457971489433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8008011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135</v>
      </c>
      <c r="P18" s="119">
        <v>151</v>
      </c>
      <c r="Q18" s="119">
        <v>30873704</v>
      </c>
      <c r="R18" s="45">
        <f t="shared" si="3"/>
        <v>6281</v>
      </c>
      <c r="S18" s="46">
        <f t="shared" si="4"/>
        <v>150.744</v>
      </c>
      <c r="T18" s="46">
        <f t="shared" si="5"/>
        <v>6.2809999999999997</v>
      </c>
      <c r="U18" s="120">
        <v>8.8000000000000007</v>
      </c>
      <c r="V18" s="120">
        <f t="shared" si="6"/>
        <v>8.8000000000000007</v>
      </c>
      <c r="W18" s="121" t="s">
        <v>135</v>
      </c>
      <c r="X18" s="123">
        <v>0</v>
      </c>
      <c r="Y18" s="123">
        <v>1108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35842724</v>
      </c>
      <c r="AH18" s="48">
        <f t="shared" si="8"/>
        <v>1376</v>
      </c>
      <c r="AI18" s="49">
        <f t="shared" si="7"/>
        <v>219.07339595605796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8008011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7</v>
      </c>
      <c r="E19" s="40">
        <f t="shared" si="0"/>
        <v>4.9295774647887329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134</v>
      </c>
      <c r="P19" s="119">
        <v>153</v>
      </c>
      <c r="Q19" s="119">
        <v>30879654</v>
      </c>
      <c r="R19" s="45">
        <f t="shared" si="3"/>
        <v>5950</v>
      </c>
      <c r="S19" s="46">
        <f t="shared" si="4"/>
        <v>142.80000000000001</v>
      </c>
      <c r="T19" s="46">
        <f t="shared" si="5"/>
        <v>5.95</v>
      </c>
      <c r="U19" s="120">
        <v>7.9</v>
      </c>
      <c r="V19" s="120">
        <f t="shared" si="6"/>
        <v>7.9</v>
      </c>
      <c r="W19" s="121" t="s">
        <v>135</v>
      </c>
      <c r="X19" s="123">
        <v>0</v>
      </c>
      <c r="Y19" s="123">
        <v>1152</v>
      </c>
      <c r="Z19" s="123">
        <v>1195</v>
      </c>
      <c r="AA19" s="123">
        <v>11185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35844058</v>
      </c>
      <c r="AH19" s="48">
        <f t="shared" si="8"/>
        <v>1334</v>
      </c>
      <c r="AI19" s="49">
        <f t="shared" si="7"/>
        <v>224.20168067226891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8008011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133</v>
      </c>
      <c r="P20" s="119">
        <v>158</v>
      </c>
      <c r="Q20" s="119">
        <v>30886484</v>
      </c>
      <c r="R20" s="45">
        <f t="shared" si="3"/>
        <v>6830</v>
      </c>
      <c r="S20" s="46">
        <f t="shared" si="4"/>
        <v>163.92</v>
      </c>
      <c r="T20" s="46">
        <f t="shared" si="5"/>
        <v>6.83</v>
      </c>
      <c r="U20" s="120">
        <v>6.9</v>
      </c>
      <c r="V20" s="120">
        <f t="shared" si="6"/>
        <v>6.9</v>
      </c>
      <c r="W20" s="121" t="s">
        <v>135</v>
      </c>
      <c r="X20" s="123">
        <v>0</v>
      </c>
      <c r="Y20" s="123">
        <v>1189</v>
      </c>
      <c r="Z20" s="123">
        <v>1195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35845612</v>
      </c>
      <c r="AH20" s="48">
        <f>IF(ISBLANK(AG20),"-",AG20-AG19)</f>
        <v>1554</v>
      </c>
      <c r="AI20" s="49">
        <f t="shared" si="7"/>
        <v>227.52562225475842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8008011</v>
      </c>
      <c r="AQ20" s="123">
        <f t="shared" si="10"/>
        <v>0</v>
      </c>
      <c r="AR20" s="52">
        <v>1.3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134</v>
      </c>
      <c r="P21" s="119">
        <v>150</v>
      </c>
      <c r="Q21" s="119">
        <v>30893041</v>
      </c>
      <c r="R21" s="45">
        <f>Q21-Q20</f>
        <v>6557</v>
      </c>
      <c r="S21" s="46">
        <f t="shared" si="4"/>
        <v>157.36799999999999</v>
      </c>
      <c r="T21" s="46">
        <f t="shared" si="5"/>
        <v>6.5570000000000004</v>
      </c>
      <c r="U21" s="120">
        <v>5.9</v>
      </c>
      <c r="V21" s="120">
        <f t="shared" si="6"/>
        <v>5.9</v>
      </c>
      <c r="W21" s="121" t="s">
        <v>135</v>
      </c>
      <c r="X21" s="123">
        <v>0</v>
      </c>
      <c r="Y21" s="123">
        <v>1152</v>
      </c>
      <c r="Z21" s="123">
        <v>1195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35847084</v>
      </c>
      <c r="AH21" s="48">
        <f t="shared" si="8"/>
        <v>1472</v>
      </c>
      <c r="AI21" s="49">
        <f t="shared" si="7"/>
        <v>224.49290834222967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8008011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6</v>
      </c>
      <c r="E22" s="40">
        <f t="shared" si="0"/>
        <v>4.2253521126760569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131</v>
      </c>
      <c r="P22" s="119">
        <v>150</v>
      </c>
      <c r="Q22" s="119">
        <v>30899275</v>
      </c>
      <c r="R22" s="45">
        <f t="shared" si="3"/>
        <v>6234</v>
      </c>
      <c r="S22" s="46">
        <f t="shared" si="4"/>
        <v>149.61600000000001</v>
      </c>
      <c r="T22" s="46">
        <f t="shared" si="5"/>
        <v>6.234</v>
      </c>
      <c r="U22" s="120">
        <v>5</v>
      </c>
      <c r="V22" s="120">
        <f t="shared" si="6"/>
        <v>5</v>
      </c>
      <c r="W22" s="121" t="s">
        <v>135</v>
      </c>
      <c r="X22" s="123">
        <v>0</v>
      </c>
      <c r="Y22" s="123">
        <v>1188</v>
      </c>
      <c r="Z22" s="123">
        <v>1196</v>
      </c>
      <c r="AA22" s="123">
        <v>1185</v>
      </c>
      <c r="AB22" s="123">
        <v>1199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35848524</v>
      </c>
      <c r="AH22" s="48">
        <f t="shared" si="8"/>
        <v>1440</v>
      </c>
      <c r="AI22" s="49">
        <f t="shared" si="7"/>
        <v>230.99133782483156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8008011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5</v>
      </c>
      <c r="E23" s="40">
        <f t="shared" si="0"/>
        <v>3.5211267605633805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133</v>
      </c>
      <c r="P23" s="119">
        <v>148</v>
      </c>
      <c r="Q23" s="119">
        <v>30905338</v>
      </c>
      <c r="R23" s="45">
        <f t="shared" si="3"/>
        <v>6063</v>
      </c>
      <c r="S23" s="46">
        <f t="shared" si="4"/>
        <v>145.512</v>
      </c>
      <c r="T23" s="46">
        <f t="shared" si="5"/>
        <v>6.0629999999999997</v>
      </c>
      <c r="U23" s="120">
        <v>4</v>
      </c>
      <c r="V23" s="120">
        <f t="shared" si="6"/>
        <v>4</v>
      </c>
      <c r="W23" s="121" t="s">
        <v>135</v>
      </c>
      <c r="X23" s="123">
        <v>0</v>
      </c>
      <c r="Y23" s="123">
        <v>1122</v>
      </c>
      <c r="Z23" s="123">
        <v>1196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35849904</v>
      </c>
      <c r="AH23" s="48">
        <f t="shared" si="8"/>
        <v>1380</v>
      </c>
      <c r="AI23" s="49">
        <f t="shared" si="7"/>
        <v>227.61009401286492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8008011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5</v>
      </c>
      <c r="E24" s="40">
        <f t="shared" si="0"/>
        <v>3.5211267605633805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136</v>
      </c>
      <c r="P24" s="119">
        <v>149</v>
      </c>
      <c r="Q24" s="119">
        <v>30911446</v>
      </c>
      <c r="R24" s="45">
        <f t="shared" si="3"/>
        <v>6108</v>
      </c>
      <c r="S24" s="46">
        <f t="shared" si="4"/>
        <v>146.59200000000001</v>
      </c>
      <c r="T24" s="46">
        <f t="shared" si="5"/>
        <v>6.1079999999999997</v>
      </c>
      <c r="U24" s="120">
        <v>3.3</v>
      </c>
      <c r="V24" s="120">
        <f t="shared" si="6"/>
        <v>3.3</v>
      </c>
      <c r="W24" s="121" t="s">
        <v>135</v>
      </c>
      <c r="X24" s="123">
        <v>0</v>
      </c>
      <c r="Y24" s="123">
        <v>1053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35851284</v>
      </c>
      <c r="AH24" s="48">
        <f t="shared" si="8"/>
        <v>1380</v>
      </c>
      <c r="AI24" s="49">
        <f t="shared" si="7"/>
        <v>225.93320235756386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8008011</v>
      </c>
      <c r="AQ24" s="123">
        <f t="shared" si="10"/>
        <v>0</v>
      </c>
      <c r="AR24" s="52">
        <v>1.07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5</v>
      </c>
      <c r="E25" s="40">
        <f t="shared" si="0"/>
        <v>3.5211267605633805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138</v>
      </c>
      <c r="P25" s="119">
        <v>144</v>
      </c>
      <c r="Q25" s="119">
        <v>30917489</v>
      </c>
      <c r="R25" s="45">
        <f t="shared" si="3"/>
        <v>6043</v>
      </c>
      <c r="S25" s="46">
        <f t="shared" si="4"/>
        <v>145.03200000000001</v>
      </c>
      <c r="T25" s="46">
        <f t="shared" si="5"/>
        <v>6.0430000000000001</v>
      </c>
      <c r="U25" s="120">
        <v>3.1</v>
      </c>
      <c r="V25" s="120">
        <f t="shared" si="6"/>
        <v>3.1</v>
      </c>
      <c r="W25" s="121" t="s">
        <v>135</v>
      </c>
      <c r="X25" s="123">
        <v>0</v>
      </c>
      <c r="Y25" s="123">
        <v>1165</v>
      </c>
      <c r="Z25" s="123">
        <v>1195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35852692</v>
      </c>
      <c r="AH25" s="48">
        <f t="shared" si="8"/>
        <v>1408</v>
      </c>
      <c r="AI25" s="49">
        <f t="shared" si="7"/>
        <v>232.99685586629158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8008011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4</v>
      </c>
      <c r="E26" s="40">
        <f t="shared" si="0"/>
        <v>2.8169014084507045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136</v>
      </c>
      <c r="P26" s="119">
        <v>142</v>
      </c>
      <c r="Q26" s="119">
        <v>30923463</v>
      </c>
      <c r="R26" s="45">
        <f t="shared" si="3"/>
        <v>5974</v>
      </c>
      <c r="S26" s="46">
        <f t="shared" si="4"/>
        <v>143.376</v>
      </c>
      <c r="T26" s="46">
        <f t="shared" si="5"/>
        <v>5.9740000000000002</v>
      </c>
      <c r="U26" s="120">
        <v>3</v>
      </c>
      <c r="V26" s="120">
        <f t="shared" si="6"/>
        <v>3</v>
      </c>
      <c r="W26" s="121" t="s">
        <v>135</v>
      </c>
      <c r="X26" s="123">
        <v>0</v>
      </c>
      <c r="Y26" s="123">
        <v>1180</v>
      </c>
      <c r="Z26" s="123">
        <v>1175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35854124</v>
      </c>
      <c r="AH26" s="48">
        <f t="shared" si="8"/>
        <v>1432</v>
      </c>
      <c r="AI26" s="49">
        <f t="shared" si="7"/>
        <v>239.70539002343489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8008011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3</v>
      </c>
      <c r="E27" s="40">
        <f t="shared" si="0"/>
        <v>2.1126760563380285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127</v>
      </c>
      <c r="P27" s="119">
        <v>139</v>
      </c>
      <c r="Q27" s="119">
        <v>30929214</v>
      </c>
      <c r="R27" s="45">
        <f t="shared" si="3"/>
        <v>5751</v>
      </c>
      <c r="S27" s="46">
        <f t="shared" si="4"/>
        <v>138.024</v>
      </c>
      <c r="T27" s="46">
        <f t="shared" si="5"/>
        <v>5.7510000000000003</v>
      </c>
      <c r="U27" s="120">
        <v>2.4</v>
      </c>
      <c r="V27" s="120">
        <f t="shared" si="6"/>
        <v>2.4</v>
      </c>
      <c r="W27" s="121" t="s">
        <v>135</v>
      </c>
      <c r="X27" s="123">
        <v>0</v>
      </c>
      <c r="Y27" s="123">
        <v>1174</v>
      </c>
      <c r="Z27" s="123">
        <v>1155</v>
      </c>
      <c r="AA27" s="123">
        <v>1185</v>
      </c>
      <c r="AB27" s="123">
        <v>1180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35855536</v>
      </c>
      <c r="AH27" s="48">
        <f t="shared" si="8"/>
        <v>1412</v>
      </c>
      <c r="AI27" s="49">
        <f t="shared" si="7"/>
        <v>245.52251782298728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8008011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139</v>
      </c>
      <c r="P28" s="119">
        <v>138</v>
      </c>
      <c r="Q28" s="119">
        <v>30934981</v>
      </c>
      <c r="R28" s="45">
        <f t="shared" si="3"/>
        <v>5767</v>
      </c>
      <c r="S28" s="46">
        <f t="shared" si="4"/>
        <v>138.40799999999999</v>
      </c>
      <c r="T28" s="46">
        <f t="shared" si="5"/>
        <v>5.7670000000000003</v>
      </c>
      <c r="U28" s="120">
        <v>1.9</v>
      </c>
      <c r="V28" s="120">
        <f t="shared" si="6"/>
        <v>1.9</v>
      </c>
      <c r="W28" s="121" t="s">
        <v>135</v>
      </c>
      <c r="X28" s="123">
        <v>0</v>
      </c>
      <c r="Y28" s="123">
        <v>1080</v>
      </c>
      <c r="Z28" s="123">
        <v>1155</v>
      </c>
      <c r="AA28" s="123">
        <v>1185</v>
      </c>
      <c r="AB28" s="123">
        <v>1170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35856880</v>
      </c>
      <c r="AH28" s="48">
        <f t="shared" si="8"/>
        <v>1344</v>
      </c>
      <c r="AI28" s="49">
        <f t="shared" si="7"/>
        <v>233.05011271024796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8008011</v>
      </c>
      <c r="AQ28" s="123">
        <f t="shared" si="10"/>
        <v>0</v>
      </c>
      <c r="AR28" s="52">
        <v>0.98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62</v>
      </c>
      <c r="G29" s="40">
        <f t="shared" si="1"/>
        <v>43.661971830985919</v>
      </c>
      <c r="H29" s="41" t="s">
        <v>88</v>
      </c>
      <c r="I29" s="41">
        <f t="shared" si="2"/>
        <v>40.140845070422536</v>
      </c>
      <c r="J29" s="42">
        <f t="shared" si="13"/>
        <v>41.549295774647888</v>
      </c>
      <c r="K29" s="41">
        <f t="shared" si="12"/>
        <v>45.774647887323944</v>
      </c>
      <c r="L29" s="43">
        <v>18</v>
      </c>
      <c r="M29" s="44" t="s">
        <v>100</v>
      </c>
      <c r="N29" s="44">
        <v>16.600000000000001</v>
      </c>
      <c r="O29" s="119">
        <v>121</v>
      </c>
      <c r="P29" s="119">
        <v>122</v>
      </c>
      <c r="Q29" s="119">
        <v>30940650</v>
      </c>
      <c r="R29" s="45">
        <f t="shared" si="3"/>
        <v>5669</v>
      </c>
      <c r="S29" s="46">
        <f t="shared" si="4"/>
        <v>136.05600000000001</v>
      </c>
      <c r="T29" s="46">
        <f t="shared" si="5"/>
        <v>5.6689999999999996</v>
      </c>
      <c r="U29" s="120">
        <v>1.3</v>
      </c>
      <c r="V29" s="120">
        <f t="shared" si="6"/>
        <v>1.3</v>
      </c>
      <c r="W29" s="121" t="s">
        <v>312</v>
      </c>
      <c r="X29" s="123">
        <v>0</v>
      </c>
      <c r="Y29" s="123">
        <v>0</v>
      </c>
      <c r="Z29" s="123">
        <v>1105</v>
      </c>
      <c r="AA29" s="123">
        <v>1185</v>
      </c>
      <c r="AB29" s="123">
        <v>1109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35858164</v>
      </c>
      <c r="AH29" s="48">
        <f t="shared" si="8"/>
        <v>1284</v>
      </c>
      <c r="AI29" s="49">
        <f t="shared" si="7"/>
        <v>226.49497265831718</v>
      </c>
      <c r="AJ29" s="102">
        <v>0</v>
      </c>
      <c r="AK29" s="102">
        <v>0</v>
      </c>
      <c r="AL29" s="102">
        <v>1</v>
      </c>
      <c r="AM29" s="102">
        <v>1</v>
      </c>
      <c r="AN29" s="102">
        <v>1</v>
      </c>
      <c r="AO29" s="102">
        <v>0</v>
      </c>
      <c r="AP29" s="123">
        <v>8008011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4</v>
      </c>
      <c r="E30" s="40">
        <f t="shared" si="0"/>
        <v>2.8169014084507045</v>
      </c>
      <c r="F30" s="104">
        <v>62</v>
      </c>
      <c r="G30" s="40">
        <f t="shared" si="1"/>
        <v>43.661971830985919</v>
      </c>
      <c r="H30" s="41" t="s">
        <v>88</v>
      </c>
      <c r="I30" s="41">
        <f t="shared" si="2"/>
        <v>40.140845070422536</v>
      </c>
      <c r="J30" s="42">
        <f t="shared" si="13"/>
        <v>41.549295774647888</v>
      </c>
      <c r="K30" s="41">
        <f t="shared" si="12"/>
        <v>45.774647887323944</v>
      </c>
      <c r="L30" s="43">
        <v>18</v>
      </c>
      <c r="M30" s="44" t="s">
        <v>100</v>
      </c>
      <c r="N30" s="44">
        <v>16.600000000000001</v>
      </c>
      <c r="O30" s="119">
        <v>122</v>
      </c>
      <c r="P30" s="119">
        <v>118</v>
      </c>
      <c r="Q30" s="119">
        <v>30945562</v>
      </c>
      <c r="R30" s="45">
        <f t="shared" si="3"/>
        <v>4912</v>
      </c>
      <c r="S30" s="46">
        <f t="shared" si="4"/>
        <v>117.88800000000001</v>
      </c>
      <c r="T30" s="46">
        <f t="shared" si="5"/>
        <v>4.9119999999999999</v>
      </c>
      <c r="U30" s="120">
        <v>1.3</v>
      </c>
      <c r="V30" s="120">
        <f t="shared" si="6"/>
        <v>1.3</v>
      </c>
      <c r="W30" s="121" t="s">
        <v>127</v>
      </c>
      <c r="X30" s="123">
        <v>0</v>
      </c>
      <c r="Y30" s="123">
        <v>0</v>
      </c>
      <c r="Z30" s="123">
        <v>1178</v>
      </c>
      <c r="AA30" s="123">
        <v>0</v>
      </c>
      <c r="AB30" s="123">
        <v>1190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35859124</v>
      </c>
      <c r="AH30" s="48">
        <f t="shared" si="8"/>
        <v>960</v>
      </c>
      <c r="AI30" s="49">
        <f t="shared" si="7"/>
        <v>195.4397394136808</v>
      </c>
      <c r="AJ30" s="102">
        <v>0</v>
      </c>
      <c r="AK30" s="102">
        <v>0</v>
      </c>
      <c r="AL30" s="102">
        <v>1</v>
      </c>
      <c r="AM30" s="102">
        <v>0</v>
      </c>
      <c r="AN30" s="102">
        <v>1</v>
      </c>
      <c r="AO30" s="102">
        <v>0</v>
      </c>
      <c r="AP30" s="123">
        <v>8008011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6</v>
      </c>
      <c r="E31" s="40">
        <f t="shared" si="0"/>
        <v>4.2253521126760569</v>
      </c>
      <c r="F31" s="104">
        <v>66</v>
      </c>
      <c r="G31" s="40">
        <f t="shared" si="1"/>
        <v>46.478873239436624</v>
      </c>
      <c r="H31" s="41" t="s">
        <v>88</v>
      </c>
      <c r="I31" s="41">
        <f t="shared" si="2"/>
        <v>42.95774647887324</v>
      </c>
      <c r="J31" s="42">
        <f t="shared" si="13"/>
        <v>44.366197183098592</v>
      </c>
      <c r="K31" s="41">
        <f t="shared" si="12"/>
        <v>48.591549295774648</v>
      </c>
      <c r="L31" s="43">
        <v>18</v>
      </c>
      <c r="M31" s="44" t="s">
        <v>100</v>
      </c>
      <c r="N31" s="44">
        <v>16.100000000000001</v>
      </c>
      <c r="O31" s="119">
        <v>126</v>
      </c>
      <c r="P31" s="119">
        <v>122</v>
      </c>
      <c r="Q31" s="119">
        <v>30950544</v>
      </c>
      <c r="R31" s="45">
        <f t="shared" si="3"/>
        <v>4982</v>
      </c>
      <c r="S31" s="46">
        <f t="shared" si="4"/>
        <v>119.568</v>
      </c>
      <c r="T31" s="46">
        <f t="shared" si="5"/>
        <v>4.9820000000000002</v>
      </c>
      <c r="U31" s="120">
        <v>1.3</v>
      </c>
      <c r="V31" s="120">
        <f t="shared" si="6"/>
        <v>1.3</v>
      </c>
      <c r="W31" s="121" t="s">
        <v>127</v>
      </c>
      <c r="X31" s="123">
        <v>0</v>
      </c>
      <c r="Y31" s="123">
        <v>0</v>
      </c>
      <c r="Z31" s="123">
        <v>1188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35860004</v>
      </c>
      <c r="AH31" s="48">
        <f t="shared" si="8"/>
        <v>880</v>
      </c>
      <c r="AI31" s="49">
        <f t="shared" si="7"/>
        <v>176.63588920112403</v>
      </c>
      <c r="AJ31" s="102">
        <v>0</v>
      </c>
      <c r="AK31" s="102">
        <v>0</v>
      </c>
      <c r="AL31" s="102">
        <v>1</v>
      </c>
      <c r="AM31" s="102">
        <v>0</v>
      </c>
      <c r="AN31" s="102">
        <v>1</v>
      </c>
      <c r="AO31" s="102">
        <v>0</v>
      </c>
      <c r="AP31" s="123">
        <v>8008011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3</v>
      </c>
      <c r="E32" s="40">
        <f t="shared" si="0"/>
        <v>2.1126760563380285</v>
      </c>
      <c r="F32" s="104">
        <v>64</v>
      </c>
      <c r="G32" s="40">
        <f t="shared" si="1"/>
        <v>45.070422535211272</v>
      </c>
      <c r="H32" s="41" t="s">
        <v>88</v>
      </c>
      <c r="I32" s="41">
        <f t="shared" si="2"/>
        <v>41.549295774647888</v>
      </c>
      <c r="J32" s="42">
        <f t="shared" si="13"/>
        <v>42.95774647887324</v>
      </c>
      <c r="K32" s="41">
        <f t="shared" si="12"/>
        <v>47.183098591549296</v>
      </c>
      <c r="L32" s="43">
        <v>14</v>
      </c>
      <c r="M32" s="44" t="s">
        <v>118</v>
      </c>
      <c r="N32" s="44">
        <v>12.6</v>
      </c>
      <c r="O32" s="119">
        <v>125</v>
      </c>
      <c r="P32" s="119">
        <v>120</v>
      </c>
      <c r="Q32" s="119">
        <v>30955372</v>
      </c>
      <c r="R32" s="45">
        <f t="shared" si="3"/>
        <v>4828</v>
      </c>
      <c r="S32" s="46">
        <f t="shared" si="4"/>
        <v>115.872</v>
      </c>
      <c r="T32" s="46">
        <f t="shared" si="5"/>
        <v>4.8280000000000003</v>
      </c>
      <c r="U32" s="120">
        <v>1.3</v>
      </c>
      <c r="V32" s="120">
        <f t="shared" si="6"/>
        <v>1.3</v>
      </c>
      <c r="W32" s="121" t="s">
        <v>127</v>
      </c>
      <c r="X32" s="123">
        <v>0</v>
      </c>
      <c r="Y32" s="123">
        <v>0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35860924</v>
      </c>
      <c r="AH32" s="48">
        <f t="shared" si="8"/>
        <v>920</v>
      </c>
      <c r="AI32" s="49">
        <f t="shared" si="7"/>
        <v>190.55509527754762</v>
      </c>
      <c r="AJ32" s="102">
        <v>0</v>
      </c>
      <c r="AK32" s="102">
        <v>0</v>
      </c>
      <c r="AL32" s="102">
        <v>1</v>
      </c>
      <c r="AM32" s="102">
        <v>0</v>
      </c>
      <c r="AN32" s="102">
        <v>1</v>
      </c>
      <c r="AO32" s="102">
        <v>0</v>
      </c>
      <c r="AP32" s="123">
        <v>8008011</v>
      </c>
      <c r="AQ32" s="123">
        <f t="shared" si="10"/>
        <v>0</v>
      </c>
      <c r="AR32" s="52">
        <v>1.02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5</v>
      </c>
      <c r="E33" s="40">
        <f t="shared" si="0"/>
        <v>3.5211267605633805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130</v>
      </c>
      <c r="P33" s="119">
        <v>111</v>
      </c>
      <c r="Q33" s="119">
        <v>30960281</v>
      </c>
      <c r="R33" s="45">
        <f t="shared" si="3"/>
        <v>4909</v>
      </c>
      <c r="S33" s="46">
        <f t="shared" si="4"/>
        <v>117.816</v>
      </c>
      <c r="T33" s="46">
        <f t="shared" si="5"/>
        <v>4.9089999999999998</v>
      </c>
      <c r="U33" s="120">
        <v>1.9</v>
      </c>
      <c r="V33" s="120">
        <f t="shared" si="6"/>
        <v>1.9</v>
      </c>
      <c r="W33" s="121" t="s">
        <v>127</v>
      </c>
      <c r="X33" s="123">
        <v>0</v>
      </c>
      <c r="Y33" s="123">
        <v>0</v>
      </c>
      <c r="Z33" s="123">
        <v>1148</v>
      </c>
      <c r="AA33" s="123">
        <v>0</v>
      </c>
      <c r="AB33" s="123">
        <v>1148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35861764</v>
      </c>
      <c r="AH33" s="48">
        <f t="shared" si="8"/>
        <v>840</v>
      </c>
      <c r="AI33" s="49">
        <f t="shared" si="7"/>
        <v>171.11427989407213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0.35</v>
      </c>
      <c r="AP33" s="123">
        <v>8008618</v>
      </c>
      <c r="AQ33" s="123">
        <f t="shared" si="10"/>
        <v>607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6</v>
      </c>
      <c r="E34" s="40">
        <f t="shared" si="0"/>
        <v>4.2253521126760569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136</v>
      </c>
      <c r="P34" s="119">
        <v>112</v>
      </c>
      <c r="Q34" s="119">
        <v>30964819</v>
      </c>
      <c r="R34" s="45">
        <f t="shared" si="3"/>
        <v>4538</v>
      </c>
      <c r="S34" s="46">
        <f t="shared" si="4"/>
        <v>108.91200000000001</v>
      </c>
      <c r="T34" s="46">
        <f t="shared" si="5"/>
        <v>4.5380000000000003</v>
      </c>
      <c r="U34" s="120">
        <v>2.9</v>
      </c>
      <c r="V34" s="120">
        <f t="shared" si="6"/>
        <v>2.9</v>
      </c>
      <c r="W34" s="121" t="s">
        <v>127</v>
      </c>
      <c r="X34" s="123">
        <v>0</v>
      </c>
      <c r="Y34" s="123">
        <v>0</v>
      </c>
      <c r="Z34" s="123">
        <v>1162</v>
      </c>
      <c r="AA34" s="123">
        <v>0</v>
      </c>
      <c r="AB34" s="123">
        <v>1162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35862556</v>
      </c>
      <c r="AH34" s="48">
        <f t="shared" si="8"/>
        <v>792</v>
      </c>
      <c r="AI34" s="49">
        <f t="shared" si="7"/>
        <v>174.52622300572938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0.35</v>
      </c>
      <c r="AP34" s="123">
        <v>8009503</v>
      </c>
      <c r="AQ34" s="123">
        <f t="shared" si="10"/>
        <v>885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126.875</v>
      </c>
      <c r="Q35" s="63">
        <f>Q34-Q10</f>
        <v>126995</v>
      </c>
      <c r="R35" s="64">
        <f>SUM(R11:R34)</f>
        <v>126995</v>
      </c>
      <c r="S35" s="124">
        <f>AVERAGE(S11:S34)</f>
        <v>126.99499999999999</v>
      </c>
      <c r="T35" s="124">
        <f>SUM(T11:T34)</f>
        <v>126.99500000000003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26104</v>
      </c>
      <c r="AH35" s="66">
        <f>SUM(AH11:AH34)</f>
        <v>26104</v>
      </c>
      <c r="AI35" s="67">
        <f>$AH$35/$T35</f>
        <v>205.55139966140393</v>
      </c>
      <c r="AJ35" s="93"/>
      <c r="AK35" s="94"/>
      <c r="AL35" s="94"/>
      <c r="AM35" s="94"/>
      <c r="AN35" s="95"/>
      <c r="AO35" s="68"/>
      <c r="AP35" s="69">
        <f>AP34-AP10</f>
        <v>6325</v>
      </c>
      <c r="AQ35" s="70">
        <f>SUM(AQ11:AQ34)</f>
        <v>6325</v>
      </c>
      <c r="AR35" s="71">
        <f>AVERAGE(AR11:AR34)</f>
        <v>1.085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168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348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349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146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250" t="s">
        <v>351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09" t="s">
        <v>350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140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16" t="s">
        <v>128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2" t="s">
        <v>353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09" t="s">
        <v>352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150</v>
      </c>
      <c r="C53" s="112"/>
      <c r="D53" s="110"/>
      <c r="E53" s="88"/>
      <c r="F53" s="110"/>
      <c r="G53" s="110"/>
      <c r="H53" s="110"/>
      <c r="I53" s="110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2" t="s">
        <v>356</v>
      </c>
      <c r="C54" s="110"/>
      <c r="D54" s="110"/>
      <c r="E54" s="88"/>
      <c r="F54" s="110"/>
      <c r="G54" s="110"/>
      <c r="H54" s="110"/>
      <c r="I54" s="110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16" t="s">
        <v>354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2" t="s">
        <v>355</v>
      </c>
      <c r="C56" s="110"/>
      <c r="D56" s="110"/>
      <c r="E56" s="110"/>
      <c r="F56" s="110"/>
      <c r="G56" s="110"/>
      <c r="H56" s="110"/>
      <c r="I56" s="125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09" t="s">
        <v>315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16" t="s">
        <v>153</v>
      </c>
      <c r="C58" s="112"/>
      <c r="D58" s="110"/>
      <c r="E58" s="110"/>
      <c r="F58" s="110"/>
      <c r="G58" s="110"/>
      <c r="H58" s="110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5" t="s">
        <v>154</v>
      </c>
      <c r="C59" s="110"/>
      <c r="D59" s="110"/>
      <c r="E59" s="110"/>
      <c r="F59" s="110"/>
      <c r="G59" s="110"/>
      <c r="H59" s="110"/>
      <c r="I59" s="125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182</v>
      </c>
      <c r="C60" s="110"/>
      <c r="D60" s="110"/>
      <c r="E60" s="110"/>
      <c r="F60" s="110"/>
      <c r="G60" s="110"/>
      <c r="H60" s="110"/>
      <c r="I60" s="125"/>
      <c r="J60" s="111"/>
      <c r="K60" s="111"/>
      <c r="L60" s="111"/>
      <c r="M60" s="111"/>
      <c r="N60" s="111"/>
      <c r="O60" s="111"/>
      <c r="P60" s="111"/>
      <c r="Q60" s="111"/>
      <c r="R60" s="111"/>
      <c r="S60" s="111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 t="s">
        <v>155</v>
      </c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0"/>
      <c r="D63" s="110"/>
      <c r="E63" s="115"/>
      <c r="F63" s="115"/>
      <c r="G63" s="115"/>
      <c r="H63" s="11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4"/>
      <c r="U63" s="114"/>
      <c r="V63" s="114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6"/>
      <c r="D64" s="110"/>
      <c r="E64" s="88"/>
      <c r="F64" s="110"/>
      <c r="G64" s="110"/>
      <c r="H64" s="110"/>
      <c r="I64" s="110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4"/>
      <c r="U64" s="114"/>
      <c r="V64" s="114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9"/>
      <c r="C65" s="116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4"/>
      <c r="U65" s="78"/>
      <c r="V65" s="78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/>
      <c r="C66" s="116"/>
      <c r="D66" s="110"/>
      <c r="E66" s="88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78"/>
      <c r="V66" s="78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9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2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2"/>
      <c r="D70" s="110"/>
      <c r="E70" s="88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9"/>
      <c r="C71" s="112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4"/>
      <c r="U71" s="78"/>
      <c r="V71" s="78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09"/>
      <c r="D72" s="110"/>
      <c r="E72" s="110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4"/>
      <c r="U72" s="78"/>
      <c r="V72" s="78"/>
      <c r="W72" s="106"/>
      <c r="X72" s="106"/>
      <c r="Y72" s="106"/>
      <c r="Z72" s="8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09"/>
      <c r="D73" s="88"/>
      <c r="E73" s="110"/>
      <c r="F73" s="110"/>
      <c r="G73" s="110"/>
      <c r="H73" s="110"/>
      <c r="I73" s="88"/>
      <c r="J73" s="111"/>
      <c r="K73" s="111"/>
      <c r="L73" s="111"/>
      <c r="M73" s="111"/>
      <c r="N73" s="111"/>
      <c r="O73" s="111"/>
      <c r="P73" s="111"/>
      <c r="Q73" s="111"/>
      <c r="R73" s="111"/>
      <c r="S73" s="86"/>
      <c r="T73" s="86"/>
      <c r="U73" s="86"/>
      <c r="V73" s="86"/>
      <c r="W73" s="86"/>
      <c r="X73" s="86"/>
      <c r="Y73" s="86"/>
      <c r="Z73" s="79"/>
      <c r="AA73" s="86"/>
      <c r="AB73" s="86"/>
      <c r="AC73" s="86"/>
      <c r="AD73" s="86"/>
      <c r="AE73" s="86"/>
      <c r="AF73" s="86"/>
      <c r="AG73" s="86"/>
      <c r="AH73" s="86"/>
      <c r="AI73" s="86"/>
      <c r="AJ73" s="86"/>
      <c r="AK73" s="86"/>
      <c r="AL73" s="86"/>
      <c r="AM73" s="86"/>
      <c r="AN73" s="86"/>
      <c r="AO73" s="86"/>
      <c r="AP73" s="86"/>
      <c r="AQ73" s="86"/>
      <c r="AR73" s="86"/>
      <c r="AS73" s="86"/>
      <c r="AT73" s="86"/>
      <c r="AU73" s="86"/>
      <c r="AV73" s="105"/>
      <c r="AW73" s="101"/>
      <c r="AX73" s="101"/>
      <c r="AY73" s="101"/>
    </row>
    <row r="74" spans="2:51" x14ac:dyDescent="0.25">
      <c r="B74" s="89"/>
      <c r="C74" s="116"/>
      <c r="D74" s="88"/>
      <c r="E74" s="110"/>
      <c r="F74" s="110"/>
      <c r="G74" s="110"/>
      <c r="H74" s="110"/>
      <c r="I74" s="88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79"/>
      <c r="X74" s="79"/>
      <c r="Y74" s="79"/>
      <c r="Z74" s="106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105"/>
      <c r="AW74" s="101"/>
      <c r="AX74" s="101"/>
      <c r="AY74" s="101"/>
    </row>
    <row r="75" spans="2:51" x14ac:dyDescent="0.25">
      <c r="B75" s="89"/>
      <c r="C75" s="116"/>
      <c r="D75" s="110"/>
      <c r="E75" s="88"/>
      <c r="F75" s="110"/>
      <c r="G75" s="110"/>
      <c r="H75" s="110"/>
      <c r="I75" s="110"/>
      <c r="J75" s="86"/>
      <c r="K75" s="86"/>
      <c r="L75" s="86"/>
      <c r="M75" s="86"/>
      <c r="N75" s="86"/>
      <c r="O75" s="86"/>
      <c r="P75" s="86"/>
      <c r="Q75" s="86"/>
      <c r="R75" s="86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2"/>
      <c r="D76" s="110"/>
      <c r="E76" s="88"/>
      <c r="F76" s="88"/>
      <c r="G76" s="110"/>
      <c r="H76" s="110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2"/>
      <c r="D77" s="110"/>
      <c r="E77" s="110"/>
      <c r="F77" s="88"/>
      <c r="G77" s="88"/>
      <c r="H77" s="88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126"/>
      <c r="C78" s="86"/>
      <c r="D78" s="110"/>
      <c r="E78" s="110"/>
      <c r="F78" s="110"/>
      <c r="G78" s="88"/>
      <c r="H78" s="88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126"/>
      <c r="C79" s="116"/>
      <c r="D79" s="86"/>
      <c r="E79" s="110"/>
      <c r="F79" s="110"/>
      <c r="G79" s="110"/>
      <c r="H79" s="110"/>
      <c r="I79" s="86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129"/>
      <c r="C80" s="132"/>
      <c r="D80" s="79"/>
      <c r="E80" s="127"/>
      <c r="F80" s="127"/>
      <c r="G80" s="127"/>
      <c r="H80" s="127"/>
      <c r="I80" s="79"/>
      <c r="J80" s="128"/>
      <c r="K80" s="128"/>
      <c r="L80" s="128"/>
      <c r="M80" s="128"/>
      <c r="N80" s="128"/>
      <c r="O80" s="128"/>
      <c r="P80" s="128"/>
      <c r="Q80" s="128"/>
      <c r="R80" s="128"/>
      <c r="S80" s="128"/>
      <c r="T80" s="133"/>
      <c r="U80" s="134"/>
      <c r="V80" s="134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U80" s="101"/>
      <c r="AV80" s="105"/>
      <c r="AW80" s="101"/>
      <c r="AX80" s="101"/>
      <c r="AY80" s="131"/>
    </row>
    <row r="81" spans="1:51" s="131" customFormat="1" x14ac:dyDescent="0.25">
      <c r="B81" s="129"/>
      <c r="C81" s="135"/>
      <c r="D81" s="127"/>
      <c r="E81" s="79"/>
      <c r="F81" s="127"/>
      <c r="G81" s="127"/>
      <c r="H81" s="127"/>
      <c r="I81" s="127"/>
      <c r="J81" s="128"/>
      <c r="K81" s="128"/>
      <c r="L81" s="128"/>
      <c r="M81" s="128"/>
      <c r="N81" s="128"/>
      <c r="O81" s="128"/>
      <c r="P81" s="128"/>
      <c r="Q81" s="128"/>
      <c r="R81" s="128"/>
      <c r="S81" s="128"/>
      <c r="T81" s="133"/>
      <c r="U81" s="134"/>
      <c r="V81" s="134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T81" s="19"/>
      <c r="AV81" s="105"/>
      <c r="AY81" s="101"/>
    </row>
    <row r="82" spans="1:51" x14ac:dyDescent="0.25">
      <c r="A82" s="106"/>
      <c r="B82" s="129"/>
      <c r="C82" s="130"/>
      <c r="D82" s="127"/>
      <c r="E82" s="79"/>
      <c r="F82" s="79"/>
      <c r="G82" s="127"/>
      <c r="H82" s="127"/>
      <c r="I82" s="107"/>
      <c r="J82" s="107"/>
      <c r="K82" s="107"/>
      <c r="L82" s="107"/>
      <c r="M82" s="107"/>
      <c r="N82" s="107"/>
      <c r="O82" s="108"/>
      <c r="P82" s="103"/>
      <c r="R82" s="105"/>
      <c r="AS82" s="101"/>
      <c r="AT82" s="101"/>
      <c r="AU82" s="101"/>
      <c r="AV82" s="101"/>
      <c r="AW82" s="101"/>
      <c r="AX82" s="101"/>
      <c r="AY82" s="101"/>
    </row>
    <row r="83" spans="1:51" x14ac:dyDescent="0.25">
      <c r="A83" s="106"/>
      <c r="B83" s="129"/>
      <c r="C83" s="131"/>
      <c r="D83" s="131"/>
      <c r="E83" s="131"/>
      <c r="F83" s="131"/>
      <c r="G83" s="79"/>
      <c r="H83" s="79"/>
      <c r="I83" s="107"/>
      <c r="J83" s="107"/>
      <c r="K83" s="107"/>
      <c r="L83" s="107"/>
      <c r="M83" s="107"/>
      <c r="N83" s="107"/>
      <c r="O83" s="108"/>
      <c r="P83" s="103"/>
      <c r="R83" s="103"/>
      <c r="AS83" s="101"/>
      <c r="AT83" s="101"/>
      <c r="AU83" s="101"/>
      <c r="AV83" s="101"/>
      <c r="AW83" s="101"/>
      <c r="AX83" s="101"/>
      <c r="AY83" s="101"/>
    </row>
    <row r="84" spans="1:51" x14ac:dyDescent="0.25">
      <c r="A84" s="106"/>
      <c r="B84" s="79"/>
      <c r="C84" s="131"/>
      <c r="D84" s="131"/>
      <c r="E84" s="131"/>
      <c r="F84" s="131"/>
      <c r="G84" s="79"/>
      <c r="H84" s="79"/>
      <c r="I84" s="107"/>
      <c r="J84" s="107"/>
      <c r="K84" s="107"/>
      <c r="L84" s="107"/>
      <c r="M84" s="107"/>
      <c r="N84" s="107"/>
      <c r="O84" s="108"/>
      <c r="P84" s="103"/>
      <c r="R84" s="103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B85" s="79"/>
      <c r="C85" s="131"/>
      <c r="D85" s="131"/>
      <c r="E85" s="131"/>
      <c r="F85" s="131"/>
      <c r="G85" s="131"/>
      <c r="H85" s="131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B86" s="129"/>
      <c r="C86" s="131"/>
      <c r="D86" s="131"/>
      <c r="E86" s="131"/>
      <c r="F86" s="131"/>
      <c r="G86" s="131"/>
      <c r="H86" s="131"/>
      <c r="I86" s="107"/>
      <c r="J86" s="107"/>
      <c r="K86" s="107"/>
      <c r="L86" s="107"/>
      <c r="M86" s="107"/>
      <c r="N86" s="107"/>
      <c r="O86" s="108"/>
      <c r="P86" s="103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C87" s="131"/>
      <c r="D87" s="131"/>
      <c r="E87" s="131"/>
      <c r="F87" s="131"/>
      <c r="G87" s="131"/>
      <c r="H87" s="131"/>
      <c r="I87" s="107"/>
      <c r="J87" s="107"/>
      <c r="K87" s="107"/>
      <c r="L87" s="107"/>
      <c r="M87" s="107"/>
      <c r="N87" s="107"/>
      <c r="O87" s="108"/>
      <c r="P87" s="103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A88" s="106"/>
      <c r="C88" s="131"/>
      <c r="D88" s="131"/>
      <c r="E88" s="131"/>
      <c r="F88" s="131"/>
      <c r="G88" s="131"/>
      <c r="H88" s="131"/>
      <c r="I88" s="107"/>
      <c r="J88" s="107"/>
      <c r="K88" s="107"/>
      <c r="L88" s="107"/>
      <c r="M88" s="107"/>
      <c r="N88" s="107"/>
      <c r="O88" s="108"/>
      <c r="P88" s="103"/>
      <c r="R88" s="79"/>
      <c r="AS88" s="101"/>
      <c r="AT88" s="101"/>
      <c r="AU88" s="101"/>
      <c r="AV88" s="101"/>
      <c r="AW88" s="101"/>
      <c r="AX88" s="101"/>
      <c r="AY88" s="101"/>
    </row>
    <row r="89" spans="1:51" x14ac:dyDescent="0.25">
      <c r="A89" s="106"/>
      <c r="I89" s="107"/>
      <c r="J89" s="107"/>
      <c r="K89" s="107"/>
      <c r="L89" s="107"/>
      <c r="M89" s="107"/>
      <c r="N89" s="107"/>
      <c r="O89" s="108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O90" s="108"/>
      <c r="R90" s="103"/>
      <c r="AS90" s="101"/>
      <c r="AT90" s="101"/>
      <c r="AU90" s="101"/>
      <c r="AV90" s="101"/>
      <c r="AW90" s="101"/>
      <c r="AX90" s="101"/>
      <c r="AY90" s="101"/>
    </row>
    <row r="91" spans="1:51" x14ac:dyDescent="0.25"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R92" s="103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R93" s="103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08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08"/>
      <c r="Q100" s="103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1"/>
      <c r="P101" s="103"/>
      <c r="Q101" s="103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1"/>
      <c r="P102" s="103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R110" s="103"/>
      <c r="S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Q111" s="103"/>
      <c r="R111" s="103"/>
      <c r="S111" s="103"/>
      <c r="T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T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03"/>
      <c r="Q114" s="103"/>
      <c r="R114" s="103"/>
      <c r="S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R115" s="103"/>
      <c r="S115" s="103"/>
      <c r="T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R116" s="103"/>
      <c r="S116" s="103"/>
      <c r="T116" s="103"/>
      <c r="U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T117" s="103"/>
      <c r="U117" s="103"/>
      <c r="AS117" s="101"/>
      <c r="AT117" s="101"/>
      <c r="AU117" s="101"/>
      <c r="AV117" s="101"/>
      <c r="AW117" s="101"/>
      <c r="AX117" s="101"/>
    </row>
    <row r="128" spans="15:51" x14ac:dyDescent="0.25">
      <c r="AY128" s="101"/>
    </row>
    <row r="129" spans="45:50" x14ac:dyDescent="0.25">
      <c r="AS129" s="101"/>
      <c r="AT129" s="101"/>
      <c r="AU129" s="101"/>
      <c r="AV129" s="101"/>
      <c r="AW129" s="101"/>
      <c r="AX129" s="101"/>
    </row>
  </sheetData>
  <protectedRanges>
    <protectedRange sqref="N73:R73 B86 S75:T81 B78:B83 S71:T72 N76:R81 T63:T70 T48:T57" name="Range2_12_5_1_1"/>
    <protectedRange sqref="N10 L10 L6 D6 D8 AD8 AF8 O8:U8 AJ8:AR8 AF10 AR11:AR34 L24:N31 N12:N23 N34:P34 E11:E34 G11:G34 X11:AA11 X12:Y16 AA12:AA16 AC11:AF34 N11:Q11 N32:N33 O12:Q33 R11:V34 Z12:Z32 AB11:AB33" name="Range1_16_3_1_1"/>
    <protectedRange sqref="I78 J76:M81 J73:M73 I81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2:H82 F81 E80" name="Range2_2_2_9_2_1_1"/>
    <protectedRange sqref="D78 D81:D82" name="Range2_1_1_1_1_1_9_2_1_1"/>
    <protectedRange sqref="AG11:AG34" name="Range1_18_1_1_1"/>
    <protectedRange sqref="C79 C81" name="Range2_4_1_1_1"/>
    <protectedRange sqref="AS16:AS34" name="Range1_1_1_1"/>
    <protectedRange sqref="P3:U5" name="Range1_16_1_1_1_1"/>
    <protectedRange sqref="C82 C80 C77" name="Range2_1_3_1_1"/>
    <protectedRange sqref="H11:H34" name="Range1_1_1_1_1_1_1"/>
    <protectedRange sqref="B84:B85 J74:R75 D79:D80 I79:I80 Z72:Z73 S73:Y74 AA73:AU74 E81:E82 G83:H84 F82" name="Range2_2_1_10_1_1_1_2"/>
    <protectedRange sqref="C78" name="Range2_2_1_10_2_1_1_1"/>
    <protectedRange sqref="N71:R72 G79:H79 D75 F78 E77" name="Range2_12_1_6_1_1"/>
    <protectedRange sqref="D70:D71 I75:I77 I71:M72 G80:H81 G73:H75 E78:E79 F79:F80 F72:F74 E71:E73" name="Range2_2_12_1_7_1_1"/>
    <protectedRange sqref="D76:D77" name="Range2_1_1_1_1_11_1_2_1_1"/>
    <protectedRange sqref="E74 G76:H76 F75" name="Range2_2_2_9_1_1_1_1"/>
    <protectedRange sqref="D72" name="Range2_1_1_1_1_1_9_1_1_1_1"/>
    <protectedRange sqref="C76 C71" name="Range2_1_1_2_1_1"/>
    <protectedRange sqref="C75" name="Range2_1_2_2_1_1"/>
    <protectedRange sqref="C74" name="Range2_3_2_1_1"/>
    <protectedRange sqref="F70:F71 E70 G72:H72" name="Range2_2_12_1_1_1_1_1"/>
    <protectedRange sqref="C70" name="Range2_1_4_2_1_1_1"/>
    <protectedRange sqref="C72:C73" name="Range2_5_1_1_1"/>
    <protectedRange sqref="E75:E76 F76:F77 G77:H78 I73:I74" name="Range2_2_1_1_1_1"/>
    <protectedRange sqref="D73:D74" name="Range2_1_1_1_1_1_1_1_1"/>
    <protectedRange sqref="AS11:AS15" name="Range1_4_1_1_1_1"/>
    <protectedRange sqref="J11:J15 J26:J34" name="Range1_1_2_1_10_1_1_1_1"/>
    <protectedRange sqref="R88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61:T62" name="Range2_12_5_1_1_3"/>
    <protectedRange sqref="T59:T60" name="Range2_12_5_1_1_2_2"/>
    <protectedRange sqref="T58" name="Range2_12_5_1_1_2_1_1"/>
    <protectedRange sqref="S58" name="Range2_12_4_1_1_1_4_2_2_1_1"/>
    <protectedRange sqref="B75:B77" name="Range2_12_5_1_1_2"/>
    <protectedRange sqref="B74" name="Range2_12_5_1_1_2_1_4_1_1_1_2_1_1_1_1_1_1_1"/>
    <protectedRange sqref="F69 G71:H71" name="Range2_2_12_1_1_1_1_1_1"/>
    <protectedRange sqref="D69:E69" name="Range2_2_12_1_7_1_1_2_1"/>
    <protectedRange sqref="C69" name="Range2_1_1_2_1_1_1"/>
    <protectedRange sqref="B72:B73" name="Range2_12_5_1_1_2_1"/>
    <protectedRange sqref="B71" name="Range2_12_5_1_1_2_1_2_1"/>
    <protectedRange sqref="B70" name="Range2_12_5_1_1_2_1_2_2"/>
    <protectedRange sqref="S67:S70" name="Range2_12_5_1_1_5"/>
    <protectedRange sqref="N67:R70" name="Range2_12_1_6_1_1_1"/>
    <protectedRange sqref="J67:M70" name="Range2_2_12_1_7_1_1_2"/>
    <protectedRange sqref="S64:S66" name="Range2_12_2_1_1_1_2_1_1_1"/>
    <protectedRange sqref="Q65:R66" name="Range2_12_1_4_1_1_1_1_1_1_1_1_1_1_1_1_1_1_1"/>
    <protectedRange sqref="N65:P66" name="Range2_12_1_2_1_1_1_1_1_1_1_1_1_1_1_1_1_1_1_1"/>
    <protectedRange sqref="J65:M66" name="Range2_2_12_1_4_1_1_1_1_1_1_1_1_1_1_1_1_1_1_1_1"/>
    <protectedRange sqref="Q64:R64" name="Range2_12_1_6_1_1_1_2_3_1_1_3_1_1_1_1_1_1_1"/>
    <protectedRange sqref="N64:P64" name="Range2_12_1_2_3_1_1_1_2_3_1_1_3_1_1_1_1_1_1_1"/>
    <protectedRange sqref="J64:M64" name="Range2_2_12_1_4_3_1_1_1_3_3_1_1_3_1_1_1_1_1_1_1"/>
    <protectedRange sqref="S62:S63" name="Range2_12_4_1_1_1_4_2_2_2_1"/>
    <protectedRange sqref="Q62:R63" name="Range2_12_1_6_1_1_1_2_3_2_1_1_3_2"/>
    <protectedRange sqref="N62:P63" name="Range2_12_1_2_3_1_1_1_2_3_2_1_1_3_2"/>
    <protectedRange sqref="L62:M63" name="Range2_2_12_1_4_3_1_1_1_3_3_2_1_1_3_2"/>
    <protectedRange sqref="I64:I70" name="Range2_2_12_1_7_1_1_2_2_1_1"/>
    <protectedRange sqref="G70:H70" name="Range2_2_12_1_3_1_2_1_1_1_2_1_1_1_1_1_1_2_1_1_1_1_1_1_1_1_1"/>
    <protectedRange sqref="F68 G67:H69" name="Range2_2_12_1_3_3_1_1_1_2_1_1_1_1_1_1_1_1_1_1_1_1_1_1_1_1"/>
    <protectedRange sqref="G64:H64" name="Range2_2_12_1_3_1_2_1_1_1_2_1_1_1_1_1_1_2_1_1_1_1_1_2_1"/>
    <protectedRange sqref="F64:F67" name="Range2_2_12_1_3_1_2_1_1_1_3_1_1_1_1_1_3_1_1_1_1_1_1_1_1_1"/>
    <protectedRange sqref="G65:H66" name="Range2_2_12_1_3_1_2_1_1_1_1_2_1_1_1_1_1_1_1_1_1_1_1"/>
    <protectedRange sqref="D64:E65" name="Range2_2_12_1_3_1_2_1_1_1_3_1_1_1_1_1_1_1_2_1_1_1_1_1_1_1"/>
    <protectedRange sqref="B68" name="Range2_12_5_1_1_2_1_4_1_1_1_2_1_1_1_1_1_1_1_1_1_2_1_1_1_1_1"/>
    <protectedRange sqref="B69" name="Range2_12_5_1_1_2_1_2_2_1_1_1_1_1"/>
    <protectedRange sqref="D68:E68" name="Range2_2_12_1_7_1_1_2_1_1"/>
    <protectedRange sqref="C68" name="Range2_1_1_2_1_1_1_1"/>
    <protectedRange sqref="D67" name="Range2_2_12_1_7_1_1_2_1_1_1_1_1_1"/>
    <protectedRange sqref="E67" name="Range2_2_12_1_1_1_1_1_1_1_1_1_1_1_1"/>
    <protectedRange sqref="C67" name="Range2_1_4_2_1_1_1_1_1_1_1_1_1"/>
    <protectedRange sqref="D66:E66" name="Range2_2_12_1_3_1_2_1_1_1_3_1_1_1_1_1_1_1_2_1_1_1_1_1_1_1_1"/>
    <protectedRange sqref="B67" name="Range2_12_5_1_1_2_1_2_2_1_1_1_1"/>
    <protectedRange sqref="S59:S61" name="Range2_12_5_1_1_5_1"/>
    <protectedRange sqref="N61:R61" name="Range2_12_1_6_1_1_1_1"/>
    <protectedRange sqref="L61:M61" name="Range2_2_12_1_7_1_1_2_2"/>
    <protectedRange sqref="B66" name="Range2_12_5_1_1_2_1_2_2_1_1_1_1_2_1_1_1"/>
    <protectedRange sqref="B65" name="Range2_12_5_1_1_2_1_2_2_1_1_1_1_2_1_1_1_2"/>
    <protectedRange sqref="B64" name="Range2_12_5_1_1_2_1_2_2_1_1_1_1_2_1_1_1_2_1_1"/>
    <protectedRange sqref="B41" name="Range2_12_5_1_1_1_1_1_2"/>
    <protectedRange sqref="S52:S57" name="Range2_12_5_1_1_2_3_1_1"/>
    <protectedRange sqref="N52:R60" name="Range2_12_1_6_1_1_1_1_1"/>
    <protectedRange sqref="J55:M57 L58:M60 L52:M54" name="Range2_2_12_1_7_1_1_2_2_1"/>
    <protectedRange sqref="G55:H57" name="Range2_2_12_1_3_1_2_1_1_1_2_1_1_1_1_1_1_2_1_1_1_1"/>
    <protectedRange sqref="I55:I57" name="Range2_2_12_1_4_3_1_1_1_2_1_2_1_1_3_1_1_1_1_1_1_1_1"/>
    <protectedRange sqref="D55:E57" name="Range2_2_12_1_3_1_2_1_1_1_2_1_1_1_1_3_1_1_1_1_1_1_1"/>
    <protectedRange sqref="F55:F57" name="Range2_2_12_1_3_1_2_1_1_1_3_1_1_1_1_1_3_1_1_1_1_1_1_1"/>
    <protectedRange sqref="J58:K58" name="Range2_2_12_1_7_1_1_2_2_2"/>
    <protectedRange sqref="I58" name="Range2_2_12_1_7_1_1_2_2_1_1_1_2"/>
    <protectedRange sqref="F58:H58" name="Range2_2_12_1_3_3_1_1_1_2_1_1_1_1_1_1_1_1_1_1_1_1_1_1_1_1_1_2_1"/>
    <protectedRange sqref="D58:E58" name="Range2_2_12_1_7_1_1_2_1_1_1_2_1"/>
    <protectedRange sqref="C58" name="Range2_1_1_2_1_1_1_1_1_2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1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1" name="Range2_2_12_1_3_1_1_1_1_1_4_1_1_1"/>
    <protectedRange sqref="E46:F51" name="Range2_2_12_1_7_1_1_3_1_1_1"/>
    <protectedRange sqref="Q46:R51" name="Range2_12_1_6_1_1_1_1_2_1_1"/>
    <protectedRange sqref="N46:P51" name="Range2_12_1_2_3_1_1_1_1_2_1_1"/>
    <protectedRange sqref="I46:M51" name="Range2_2_12_1_4_3_1_1_1_1_2_1_1"/>
    <protectedRange sqref="D46:D51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Z33:Z34 X17:Y34 AB34 AA17:AA34" name="Range1_16_3_1_1_6"/>
    <protectedRange sqref="B42" name="Range2_12_5_1_1_1_1_1_2_1"/>
    <protectedRange sqref="B43" name="Range2_12_5_1_1_1_2_1_1_1"/>
    <protectedRange sqref="B44" name="Range2_12_5_1_1_1_2_2_1_1"/>
    <protectedRange sqref="B45:B46 B48" name="Range2_12_5_1_1_1_2_2_1_1_1_1_1_1_1_1_1_1_1_2_1_1_1"/>
    <protectedRange sqref="B49" name="Range2_12_5_1_1_1_2_2_1_1_1_1_1_1_1_1_1_1_1_2_2_1_1"/>
    <protectedRange sqref="B50:B51" name="Range2_12_5_1_1_1_2_2_1_1_1_1_1_1_1_1_1_1_1_1_1_1_1_1"/>
    <protectedRange sqref="G52:H52" name="Range2_2_12_1_3_1_1_1_1_1_4_1_1_1_1_2"/>
    <protectedRange sqref="E52:F52" name="Range2_2_12_1_7_1_1_3_1_1_1_1_2"/>
    <protectedRange sqref="I52:K52" name="Range2_2_12_1_4_3_1_1_1_1_2_1_1_1_2"/>
    <protectedRange sqref="D52" name="Range2_2_12_1_3_1_2_1_1_1_2_1_2_1_1_1_2"/>
    <protectedRange sqref="J53:K54" name="Range2_2_12_1_7_1_1_2_2_1_2"/>
    <protectedRange sqref="I53:I54" name="Range2_2_12_1_7_1_1_2_2_1_1_1_1_1"/>
    <protectedRange sqref="G53:H54" name="Range2_2_12_1_3_3_1_1_1_2_1_1_1_1_1_1_1_1_1_1_1_1_1_1_1_1_1_1_1"/>
    <protectedRange sqref="F53:F54" name="Range2_2_12_1_3_1_2_1_1_1_3_1_1_1_1_1_3_1_1_1_1_1_1_1_1_1_1_1"/>
    <protectedRange sqref="D53:D54" name="Range2_2_12_1_7_1_1_2_1_1_1_1_1_1_1_1"/>
    <protectedRange sqref="E53:E54" name="Range2_2_12_1_1_1_1_1_1_1_1_1_1_1_1_1_1"/>
    <protectedRange sqref="C53:C54" name="Range2_1_4_2_1_1_1_1_1_1_1_1_1_1_1"/>
    <protectedRange sqref="K59" name="Range2_2_12_1_7_1_1_2_2_1_3"/>
    <protectedRange sqref="K62:K63" name="Range2_2_12_1_4_3_1_1_1_3_3_2_1_1_3_2_1_1"/>
    <protectedRange sqref="K60:K61" name="Range2_2_12_1_7_1_1_2_2_2_1"/>
    <protectedRange sqref="G63:H63" name="Range2_2_12_1_3_1_1_1_1_1_4_1_1_1_1_2_1"/>
    <protectedRange sqref="E63:F63" name="Range2_2_12_1_7_1_1_3_1_1_1_1_2_1"/>
    <protectedRange sqref="I63:J63" name="Range2_2_12_1_4_3_1_1_1_1_2_1_1_1_2_1"/>
    <protectedRange sqref="J59:J60" name="Range2_2_12_1_7_1_1_2_2_3_1"/>
    <protectedRange sqref="G59:H60" name="Range2_2_12_1_3_1_2_1_1_1_2_1_1_1_1_1_1_2_1_1_1_2_1"/>
    <protectedRange sqref="I59:I60" name="Range2_2_12_1_4_3_1_1_1_2_1_2_1_1_3_1_1_1_1_1_1_1_2_1"/>
    <protectedRange sqref="D59:E60" name="Range2_2_12_1_3_1_2_1_1_1_2_1_1_1_1_3_1_1_1_1_1_1_2_1"/>
    <protectedRange sqref="F59:F60" name="Range2_2_12_1_3_1_2_1_1_1_3_1_1_1_1_1_3_1_1_1_1_1_1_2_1"/>
    <protectedRange sqref="G61:H62" name="Range2_2_12_1_3_1_1_1_1_1_4_1_1_1_1_2_1_1"/>
    <protectedRange sqref="E61:F62" name="Range2_2_12_1_7_1_1_3_1_1_1_1_2_1_1"/>
    <protectedRange sqref="I61:J62" name="Range2_2_12_1_4_3_1_1_1_1_2_1_1_1_2_1_1"/>
    <protectedRange sqref="D61:D62" name="Range2_2_12_1_3_1_2_1_1_1_2_1_2_1_1_1_2_1"/>
    <protectedRange sqref="B62" name="Range2_12_5_1_1_2_1_4_1_1_1_2_1_1_1_1_1_1_1_1_1_2_1_1_1_1_2_1_1_1_2_1_1_1_2_2_2_1_1_1_1_1_1_1"/>
    <protectedRange sqref="D63" name="Range2_2_12_1_3_1_2_1_1_1_2_1_2_1_1_1_2_1_1"/>
    <protectedRange sqref="B63" name="Range2_12_5_1_1_2_1_2_2_1_1_1_1_2_1_1_1_2_1_1_1_2_2_2_1_1_1_1_1_1_1"/>
    <protectedRange sqref="W11:W34" name="Range1_16_3_1_1_4_3_3_1"/>
    <protectedRange sqref="B47" name="Range2_12_5_1_1_1_2_2_1_1_1_1_1_1_1_1_1_1_1_2_1_1_1_1_1"/>
    <protectedRange sqref="B52" name="Range2_12_5_1_1_1_2_2_1_1_1_1_1_1_1_1_1_1_1_2_1_1_1_4"/>
    <protectedRange sqref="B53:B54" name="Range2_12_5_1_1_1_2_1_1_1_1_1_2"/>
    <protectedRange sqref="B60" name="Range2_12_5_1_1_2_1_4_1_1_1_2_1_1_1_1_1_1_1_1_1_2_1_1_1_1_2_1_1_1_2_1_1_1_2_2_2_1_1_1_1_1_1_1_1_1_1"/>
    <protectedRange sqref="B61" name="Range2_12_5_1_1_2_1_2_2_1_1_1_1_2_1_1_1_2_1_1_1_2_2_2_1_1_1_1_1_1_1_1_2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A11 X12:Y16 AA12:AA16 AC11:AE34 Z12:Z32 AB11:AB33">
    <cfRule type="containsText" dxfId="69" priority="17" operator="containsText" text="N/A">
      <formula>NOT(ISERROR(SEARCH("N/A",X11)))</formula>
    </cfRule>
    <cfRule type="cellIs" dxfId="68" priority="35" operator="equal">
      <formula>0</formula>
    </cfRule>
  </conditionalFormatting>
  <conditionalFormatting sqref="X11:AA11 X12:Y16 AA12:AA16 AC11:AE34 Z12:Z32 AB11:AB33">
    <cfRule type="cellIs" dxfId="67" priority="34" operator="greaterThanOrEqual">
      <formula>1185</formula>
    </cfRule>
  </conditionalFormatting>
  <conditionalFormatting sqref="X11:AA11 X12:Y16 AA12:AA16 AC11:AE34 Z12:Z32 AB11:AB33">
    <cfRule type="cellIs" dxfId="66" priority="33" operator="between">
      <formula>0.1</formula>
      <formula>1184</formula>
    </cfRule>
  </conditionalFormatting>
  <conditionalFormatting sqref="X8 AJ16:AJ34 AJ11:AO11 AJ12:AK15 AM12:AM15 AL12:AL34 AN12:AO34">
    <cfRule type="cellIs" dxfId="65" priority="32" operator="equal">
      <formula>0</formula>
    </cfRule>
  </conditionalFormatting>
  <conditionalFormatting sqref="X8 AJ16:AJ34 AJ11:AO11 AJ12:AK15 AM12:AM15 AL12:AL34 AN12:AO34">
    <cfRule type="cellIs" dxfId="64" priority="31" operator="greaterThan">
      <formula>1179</formula>
    </cfRule>
  </conditionalFormatting>
  <conditionalFormatting sqref="X8 AJ16:AJ34 AJ11:AO11 AJ12:AK15 AM12:AM15 AL12:AL34 AN12:AO34">
    <cfRule type="cellIs" dxfId="63" priority="30" operator="greaterThan">
      <formula>99</formula>
    </cfRule>
  </conditionalFormatting>
  <conditionalFormatting sqref="X8 AJ16:AJ34 AJ11:AO11 AJ12:AK15 AM12:AM15 AL12:AL34 AN12:AO34">
    <cfRule type="cellIs" dxfId="62" priority="29" operator="greaterThan">
      <formula>0.99</formula>
    </cfRule>
  </conditionalFormatting>
  <conditionalFormatting sqref="AB8">
    <cfRule type="cellIs" dxfId="61" priority="28" operator="equal">
      <formula>0</formula>
    </cfRule>
  </conditionalFormatting>
  <conditionalFormatting sqref="AB8">
    <cfRule type="cellIs" dxfId="60" priority="27" operator="greaterThan">
      <formula>1179</formula>
    </cfRule>
  </conditionalFormatting>
  <conditionalFormatting sqref="AB8">
    <cfRule type="cellIs" dxfId="59" priority="26" operator="greaterThan">
      <formula>99</formula>
    </cfRule>
  </conditionalFormatting>
  <conditionalFormatting sqref="AB8">
    <cfRule type="cellIs" dxfId="58" priority="25" operator="greaterThan">
      <formula>0.99</formula>
    </cfRule>
  </conditionalFormatting>
  <conditionalFormatting sqref="AQ11:AQ34">
    <cfRule type="cellIs" dxfId="57" priority="24" operator="equal">
      <formula>0</formula>
    </cfRule>
  </conditionalFormatting>
  <conditionalFormatting sqref="AQ11:AQ34">
    <cfRule type="cellIs" dxfId="56" priority="23" operator="greaterThan">
      <formula>1179</formula>
    </cfRule>
  </conditionalFormatting>
  <conditionalFormatting sqref="AQ11:AQ34">
    <cfRule type="cellIs" dxfId="55" priority="22" operator="greaterThan">
      <formula>99</formula>
    </cfRule>
  </conditionalFormatting>
  <conditionalFormatting sqref="AQ11:AQ34">
    <cfRule type="cellIs" dxfId="54" priority="21" operator="greaterThan">
      <formula>0.99</formula>
    </cfRule>
  </conditionalFormatting>
  <conditionalFormatting sqref="AI11:AI34">
    <cfRule type="cellIs" dxfId="53" priority="20" operator="greaterThan">
      <formula>$AI$8</formula>
    </cfRule>
  </conditionalFormatting>
  <conditionalFormatting sqref="AH11:AH34">
    <cfRule type="cellIs" dxfId="52" priority="18" operator="greaterThan">
      <formula>$AH$8</formula>
    </cfRule>
    <cfRule type="cellIs" dxfId="51" priority="19" operator="greaterThan">
      <formula>$AH$8</formula>
    </cfRule>
  </conditionalFormatting>
  <conditionalFormatting sqref="AP11:AP34">
    <cfRule type="cellIs" dxfId="50" priority="16" operator="equal">
      <formula>0</formula>
    </cfRule>
  </conditionalFormatting>
  <conditionalFormatting sqref="AP11:AP34">
    <cfRule type="cellIs" dxfId="49" priority="15" operator="greaterThan">
      <formula>1179</formula>
    </cfRule>
  </conditionalFormatting>
  <conditionalFormatting sqref="AP11:AP34">
    <cfRule type="cellIs" dxfId="48" priority="14" operator="greaterThan">
      <formula>99</formula>
    </cfRule>
  </conditionalFormatting>
  <conditionalFormatting sqref="AP11:AP34">
    <cfRule type="cellIs" dxfId="47" priority="13" operator="greaterThan">
      <formula>0.99</formula>
    </cfRule>
  </conditionalFormatting>
  <conditionalFormatting sqref="Z33:Z34 X17:Y34 AB34 AA17:AA34">
    <cfRule type="containsText" dxfId="46" priority="9" operator="containsText" text="N/A">
      <formula>NOT(ISERROR(SEARCH("N/A",X17)))</formula>
    </cfRule>
    <cfRule type="cellIs" dxfId="45" priority="12" operator="equal">
      <formula>0</formula>
    </cfRule>
  </conditionalFormatting>
  <conditionalFormatting sqref="Z33:Z34 X17:Y34 AB34 AA17:AA34">
    <cfRule type="cellIs" dxfId="44" priority="11" operator="greaterThanOrEqual">
      <formula>1185</formula>
    </cfRule>
  </conditionalFormatting>
  <conditionalFormatting sqref="Z33:Z34 X17:Y34 AB34 AA17:AA34">
    <cfRule type="cellIs" dxfId="43" priority="10" operator="between">
      <formula>0.1</formula>
      <formula>1184</formula>
    </cfRule>
  </conditionalFormatting>
  <conditionalFormatting sqref="AK33:AK34 AM16:AM34">
    <cfRule type="cellIs" dxfId="42" priority="8" operator="equal">
      <formula>0</formula>
    </cfRule>
  </conditionalFormatting>
  <conditionalFormatting sqref="AK33:AK34 AM16:AM34">
    <cfRule type="cellIs" dxfId="41" priority="7" operator="greaterThan">
      <formula>1179</formula>
    </cfRule>
  </conditionalFormatting>
  <conditionalFormatting sqref="AK33:AK34 AM16:AM34">
    <cfRule type="cellIs" dxfId="40" priority="6" operator="greaterThan">
      <formula>99</formula>
    </cfRule>
  </conditionalFormatting>
  <conditionalFormatting sqref="AK33:AK34 AM16:AM34">
    <cfRule type="cellIs" dxfId="39" priority="5" operator="greaterThan">
      <formula>0.99</formula>
    </cfRule>
  </conditionalFormatting>
  <conditionalFormatting sqref="AK16:AK32">
    <cfRule type="cellIs" dxfId="38" priority="4" operator="equal">
      <formula>0</formula>
    </cfRule>
  </conditionalFormatting>
  <conditionalFormatting sqref="AK16:AK32">
    <cfRule type="cellIs" dxfId="37" priority="3" operator="greaterThan">
      <formula>1179</formula>
    </cfRule>
  </conditionalFormatting>
  <conditionalFormatting sqref="AK16:AK32">
    <cfRule type="cellIs" dxfId="36" priority="2" operator="greaterThan">
      <formula>99</formula>
    </cfRule>
  </conditionalFormatting>
  <conditionalFormatting sqref="AK16:AK32">
    <cfRule type="cellIs" dxfId="35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31"/>
  <sheetViews>
    <sheetView showGridLines="0" tabSelected="1" topLeftCell="A14" zoomScaleNormal="100" workbookViewId="0">
      <selection activeCell="B62" sqref="B62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357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243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247" t="s">
        <v>10</v>
      </c>
      <c r="I7" s="246" t="s">
        <v>11</v>
      </c>
      <c r="J7" s="246" t="s">
        <v>12</v>
      </c>
      <c r="K7" s="246" t="s">
        <v>13</v>
      </c>
      <c r="L7" s="11"/>
      <c r="M7" s="11"/>
      <c r="N7" s="11"/>
      <c r="O7" s="247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246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246" t="s">
        <v>22</v>
      </c>
      <c r="AG7" s="246" t="s">
        <v>23</v>
      </c>
      <c r="AH7" s="246" t="s">
        <v>24</v>
      </c>
      <c r="AI7" s="246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246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42094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20712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246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244" t="s">
        <v>51</v>
      </c>
      <c r="V9" s="244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242" t="s">
        <v>55</v>
      </c>
      <c r="AG9" s="242" t="s">
        <v>56</v>
      </c>
      <c r="AH9" s="251" t="s">
        <v>57</v>
      </c>
      <c r="AI9" s="266" t="s">
        <v>58</v>
      </c>
      <c r="AJ9" s="244" t="s">
        <v>59</v>
      </c>
      <c r="AK9" s="244" t="s">
        <v>60</v>
      </c>
      <c r="AL9" s="244" t="s">
        <v>61</v>
      </c>
      <c r="AM9" s="244" t="s">
        <v>62</v>
      </c>
      <c r="AN9" s="244" t="s">
        <v>63</v>
      </c>
      <c r="AO9" s="244" t="s">
        <v>64</v>
      </c>
      <c r="AP9" s="244" t="s">
        <v>65</v>
      </c>
      <c r="AQ9" s="268" t="s">
        <v>66</v>
      </c>
      <c r="AR9" s="244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244" t="s">
        <v>72</v>
      </c>
      <c r="C10" s="244" t="s">
        <v>73</v>
      </c>
      <c r="D10" s="244" t="s">
        <v>74</v>
      </c>
      <c r="E10" s="244" t="s">
        <v>75</v>
      </c>
      <c r="F10" s="244" t="s">
        <v>74</v>
      </c>
      <c r="G10" s="244" t="s">
        <v>75</v>
      </c>
      <c r="H10" s="277"/>
      <c r="I10" s="244" t="s">
        <v>75</v>
      </c>
      <c r="J10" s="244" t="s">
        <v>75</v>
      </c>
      <c r="K10" s="244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30'!Q34</f>
        <v>30964819</v>
      </c>
      <c r="R10" s="259"/>
      <c r="S10" s="260"/>
      <c r="T10" s="261"/>
      <c r="U10" s="244" t="s">
        <v>75</v>
      </c>
      <c r="V10" s="244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30'!AG34</f>
        <v>35862556</v>
      </c>
      <c r="AH10" s="251"/>
      <c r="AI10" s="267"/>
      <c r="AJ10" s="244" t="s">
        <v>84</v>
      </c>
      <c r="AK10" s="244" t="s">
        <v>84</v>
      </c>
      <c r="AL10" s="244" t="s">
        <v>84</v>
      </c>
      <c r="AM10" s="244" t="s">
        <v>84</v>
      </c>
      <c r="AN10" s="244" t="s">
        <v>84</v>
      </c>
      <c r="AO10" s="244" t="s">
        <v>84</v>
      </c>
      <c r="AP10" s="145">
        <f>'MAR 30'!AP34</f>
        <v>8009503</v>
      </c>
      <c r="AQ10" s="269"/>
      <c r="AR10" s="245" t="s">
        <v>85</v>
      </c>
      <c r="AS10" s="251"/>
      <c r="AV10" s="38" t="s">
        <v>86</v>
      </c>
      <c r="AW10" s="38" t="s">
        <v>87</v>
      </c>
      <c r="AY10" s="80" t="s">
        <v>357</v>
      </c>
    </row>
    <row r="11" spans="2:51" x14ac:dyDescent="0.25">
      <c r="B11" s="39">
        <v>2</v>
      </c>
      <c r="C11" s="39">
        <v>4.1666666666666664E-2</v>
      </c>
      <c r="D11" s="118">
        <v>6</v>
      </c>
      <c r="E11" s="40">
        <f>D11/1.42</f>
        <v>4.2253521126760569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133</v>
      </c>
      <c r="P11" s="119">
        <v>101</v>
      </c>
      <c r="Q11" s="119">
        <v>30969195</v>
      </c>
      <c r="R11" s="45">
        <f>Q11-Q10</f>
        <v>4376</v>
      </c>
      <c r="S11" s="46">
        <f>R11*24/1000</f>
        <v>105.024</v>
      </c>
      <c r="T11" s="46">
        <f>R11/1000</f>
        <v>4.3760000000000003</v>
      </c>
      <c r="U11" s="120">
        <v>4.0999999999999996</v>
      </c>
      <c r="V11" s="120">
        <f>U11</f>
        <v>4.0999999999999996</v>
      </c>
      <c r="W11" s="121" t="s">
        <v>127</v>
      </c>
      <c r="X11" s="123">
        <v>0</v>
      </c>
      <c r="Y11" s="123">
        <v>0</v>
      </c>
      <c r="Z11" s="123">
        <v>1115</v>
      </c>
      <c r="AA11" s="123">
        <v>0</v>
      </c>
      <c r="AB11" s="123">
        <v>1128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35863340</v>
      </c>
      <c r="AH11" s="48">
        <f>IF(ISBLANK(AG11),"-",AG11-AG10)</f>
        <v>784</v>
      </c>
      <c r="AI11" s="49">
        <f>AH11/T11</f>
        <v>179.15904936014624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0.5</v>
      </c>
      <c r="AP11" s="123">
        <v>8010637</v>
      </c>
      <c r="AQ11" s="123">
        <f>AP11-AP10</f>
        <v>1134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9</v>
      </c>
      <c r="E12" s="40">
        <f t="shared" ref="E12:E34" si="0">D12/1.42</f>
        <v>6.3380281690140849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134</v>
      </c>
      <c r="P12" s="119">
        <v>97</v>
      </c>
      <c r="Q12" s="119">
        <v>30973355</v>
      </c>
      <c r="R12" s="45">
        <f t="shared" ref="R12:R34" si="3">Q12-Q11</f>
        <v>4160</v>
      </c>
      <c r="S12" s="46">
        <f t="shared" ref="S12:S34" si="4">R12*24/1000</f>
        <v>99.84</v>
      </c>
      <c r="T12" s="46">
        <f t="shared" ref="T12:T34" si="5">R12/1000</f>
        <v>4.16</v>
      </c>
      <c r="U12" s="120">
        <v>5.6</v>
      </c>
      <c r="V12" s="120">
        <f t="shared" ref="V12:V34" si="6">U12</f>
        <v>5.6</v>
      </c>
      <c r="W12" s="121" t="s">
        <v>127</v>
      </c>
      <c r="X12" s="123">
        <v>0</v>
      </c>
      <c r="Y12" s="123">
        <v>0</v>
      </c>
      <c r="Z12" s="123">
        <v>1082</v>
      </c>
      <c r="AA12" s="123">
        <v>0</v>
      </c>
      <c r="AB12" s="123">
        <v>1100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35864069</v>
      </c>
      <c r="AH12" s="48">
        <f>IF(ISBLANK(AG12),"-",AG12-AG11)</f>
        <v>729</v>
      </c>
      <c r="AI12" s="49">
        <f t="shared" ref="AI12:AI34" si="7">AH12/T12</f>
        <v>175.24038461538461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0.5</v>
      </c>
      <c r="AP12" s="123">
        <v>8011896</v>
      </c>
      <c r="AQ12" s="123">
        <f>AP12-AP11</f>
        <v>1259</v>
      </c>
      <c r="AR12" s="52">
        <v>1.08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11</v>
      </c>
      <c r="E13" s="40">
        <f t="shared" si="0"/>
        <v>7.746478873239437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130</v>
      </c>
      <c r="P13" s="119">
        <v>98</v>
      </c>
      <c r="Q13" s="119">
        <v>30977463</v>
      </c>
      <c r="R13" s="45">
        <f t="shared" si="3"/>
        <v>4108</v>
      </c>
      <c r="S13" s="46">
        <f t="shared" si="4"/>
        <v>98.591999999999999</v>
      </c>
      <c r="T13" s="46">
        <f t="shared" si="5"/>
        <v>4.1079999999999997</v>
      </c>
      <c r="U13" s="120">
        <v>7</v>
      </c>
      <c r="V13" s="120">
        <f t="shared" si="6"/>
        <v>7</v>
      </c>
      <c r="W13" s="121" t="s">
        <v>127</v>
      </c>
      <c r="X13" s="123">
        <v>0</v>
      </c>
      <c r="Y13" s="123">
        <v>0</v>
      </c>
      <c r="Z13" s="123">
        <v>1068</v>
      </c>
      <c r="AA13" s="123">
        <v>0</v>
      </c>
      <c r="AB13" s="123">
        <v>1059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35864756</v>
      </c>
      <c r="AH13" s="48">
        <f>IF(ISBLANK(AG13),"-",AG13-AG12)</f>
        <v>687</v>
      </c>
      <c r="AI13" s="49">
        <f t="shared" si="7"/>
        <v>167.23466407010713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0.5</v>
      </c>
      <c r="AP13" s="123">
        <v>8013333</v>
      </c>
      <c r="AQ13" s="123">
        <f>AP13-AP12</f>
        <v>1437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11</v>
      </c>
      <c r="E14" s="40">
        <f t="shared" si="0"/>
        <v>7.746478873239437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120</v>
      </c>
      <c r="P14" s="119">
        <v>94</v>
      </c>
      <c r="Q14" s="119">
        <v>30981305</v>
      </c>
      <c r="R14" s="45">
        <f t="shared" si="3"/>
        <v>3842</v>
      </c>
      <c r="S14" s="46">
        <f t="shared" si="4"/>
        <v>92.207999999999998</v>
      </c>
      <c r="T14" s="46">
        <f t="shared" si="5"/>
        <v>3.8420000000000001</v>
      </c>
      <c r="U14" s="120">
        <v>8.1999999999999993</v>
      </c>
      <c r="V14" s="120">
        <f t="shared" si="6"/>
        <v>8.1999999999999993</v>
      </c>
      <c r="W14" s="121" t="s">
        <v>127</v>
      </c>
      <c r="X14" s="123">
        <v>0</v>
      </c>
      <c r="Y14" s="123">
        <v>0</v>
      </c>
      <c r="Z14" s="123">
        <v>1066</v>
      </c>
      <c r="AA14" s="123">
        <v>0</v>
      </c>
      <c r="AB14" s="123">
        <v>1058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35865376</v>
      </c>
      <c r="AH14" s="48">
        <f t="shared" ref="AH14:AH34" si="8">IF(ISBLANK(AG14),"-",AG14-AG13)</f>
        <v>620</v>
      </c>
      <c r="AI14" s="49">
        <f t="shared" si="7"/>
        <v>161.37428422696513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0.5</v>
      </c>
      <c r="AP14" s="123">
        <v>8014549</v>
      </c>
      <c r="AQ14" s="123">
        <f>AP14-AP13</f>
        <v>1216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15</v>
      </c>
      <c r="E15" s="40">
        <f t="shared" si="0"/>
        <v>10.563380281690142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140</v>
      </c>
      <c r="P15" s="119">
        <v>103</v>
      </c>
      <c r="Q15" s="119">
        <v>30985513</v>
      </c>
      <c r="R15" s="45">
        <f t="shared" si="3"/>
        <v>4208</v>
      </c>
      <c r="S15" s="46">
        <f t="shared" si="4"/>
        <v>100.992</v>
      </c>
      <c r="T15" s="46">
        <f t="shared" si="5"/>
        <v>4.2080000000000002</v>
      </c>
      <c r="U15" s="120">
        <v>9.1999999999999993</v>
      </c>
      <c r="V15" s="120">
        <f t="shared" si="6"/>
        <v>9.1999999999999993</v>
      </c>
      <c r="W15" s="121" t="s">
        <v>127</v>
      </c>
      <c r="X15" s="123">
        <v>0</v>
      </c>
      <c r="Y15" s="123">
        <v>0</v>
      </c>
      <c r="Z15" s="123">
        <v>1075</v>
      </c>
      <c r="AA15" s="123">
        <v>0</v>
      </c>
      <c r="AB15" s="123">
        <v>1078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35866048</v>
      </c>
      <c r="AH15" s="48">
        <f t="shared" si="8"/>
        <v>672</v>
      </c>
      <c r="AI15" s="49">
        <f t="shared" si="7"/>
        <v>159.69581749049428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0.5</v>
      </c>
      <c r="AP15" s="123">
        <v>8015518</v>
      </c>
      <c r="AQ15" s="123">
        <f>AP15-AP14</f>
        <v>969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17</v>
      </c>
      <c r="E16" s="40">
        <f t="shared" si="0"/>
        <v>11.971830985915494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125</v>
      </c>
      <c r="P16" s="119">
        <v>123</v>
      </c>
      <c r="Q16" s="119">
        <v>30990121</v>
      </c>
      <c r="R16" s="45">
        <f t="shared" si="3"/>
        <v>4608</v>
      </c>
      <c r="S16" s="46">
        <f t="shared" si="4"/>
        <v>110.592</v>
      </c>
      <c r="T16" s="46">
        <f t="shared" si="5"/>
        <v>4.6079999999999997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1184</v>
      </c>
      <c r="AA16" s="123">
        <v>0</v>
      </c>
      <c r="AB16" s="123">
        <v>1079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35866724</v>
      </c>
      <c r="AH16" s="48">
        <f t="shared" si="8"/>
        <v>676</v>
      </c>
      <c r="AI16" s="49">
        <f t="shared" si="7"/>
        <v>146.70138888888891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0.5</v>
      </c>
      <c r="AP16" s="123">
        <v>8015673</v>
      </c>
      <c r="AQ16" s="123">
        <f t="shared" ref="AQ16:AQ34" si="10">AP16-AP15</f>
        <v>155</v>
      </c>
      <c r="AR16" s="52">
        <v>1.18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10</v>
      </c>
      <c r="E17" s="40">
        <f t="shared" si="0"/>
        <v>7.042253521126761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142</v>
      </c>
      <c r="P17" s="119">
        <v>154</v>
      </c>
      <c r="Q17" s="119">
        <v>30996413</v>
      </c>
      <c r="R17" s="45">
        <f t="shared" si="3"/>
        <v>6292</v>
      </c>
      <c r="S17" s="46">
        <f t="shared" si="4"/>
        <v>151.00800000000001</v>
      </c>
      <c r="T17" s="46">
        <f t="shared" si="5"/>
        <v>6.2919999999999998</v>
      </c>
      <c r="U17" s="120">
        <v>9.4</v>
      </c>
      <c r="V17" s="120">
        <f t="shared" si="6"/>
        <v>9.4</v>
      </c>
      <c r="W17" s="121" t="s">
        <v>312</v>
      </c>
      <c r="X17" s="123">
        <v>0</v>
      </c>
      <c r="Y17" s="123">
        <v>1042</v>
      </c>
      <c r="Z17" s="123">
        <v>1195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35868020</v>
      </c>
      <c r="AH17" s="48">
        <f t="shared" si="8"/>
        <v>1296</v>
      </c>
      <c r="AI17" s="49">
        <f t="shared" si="7"/>
        <v>205.9758423394787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8015673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139</v>
      </c>
      <c r="P18" s="119">
        <v>159</v>
      </c>
      <c r="Q18" s="119">
        <v>31002902</v>
      </c>
      <c r="R18" s="45">
        <f t="shared" si="3"/>
        <v>6489</v>
      </c>
      <c r="S18" s="46">
        <f t="shared" si="4"/>
        <v>155.73599999999999</v>
      </c>
      <c r="T18" s="46">
        <f t="shared" si="5"/>
        <v>6.4889999999999999</v>
      </c>
      <c r="U18" s="120">
        <v>8.9</v>
      </c>
      <c r="V18" s="120">
        <f t="shared" si="6"/>
        <v>8.9</v>
      </c>
      <c r="W18" s="121" t="s">
        <v>135</v>
      </c>
      <c r="X18" s="123">
        <v>0</v>
      </c>
      <c r="Y18" s="123">
        <v>1103</v>
      </c>
      <c r="Z18" s="123">
        <v>1195</v>
      </c>
      <c r="AA18" s="123">
        <v>1185</v>
      </c>
      <c r="AB18" s="123">
        <v>1199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35869424</v>
      </c>
      <c r="AH18" s="48">
        <f t="shared" si="8"/>
        <v>1404</v>
      </c>
      <c r="AI18" s="49">
        <f t="shared" si="7"/>
        <v>216.36615811373093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8015673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136</v>
      </c>
      <c r="P19" s="119">
        <v>142</v>
      </c>
      <c r="Q19" s="119">
        <v>31009372</v>
      </c>
      <c r="R19" s="45">
        <f t="shared" si="3"/>
        <v>6470</v>
      </c>
      <c r="S19" s="46">
        <f t="shared" si="4"/>
        <v>155.28</v>
      </c>
      <c r="T19" s="46">
        <f t="shared" si="5"/>
        <v>6.47</v>
      </c>
      <c r="U19" s="120">
        <v>8.1</v>
      </c>
      <c r="V19" s="120">
        <f t="shared" si="6"/>
        <v>8.1</v>
      </c>
      <c r="W19" s="121" t="s">
        <v>135</v>
      </c>
      <c r="X19" s="123">
        <v>0</v>
      </c>
      <c r="Y19" s="123">
        <v>1177</v>
      </c>
      <c r="Z19" s="123">
        <v>1195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35870840</v>
      </c>
      <c r="AH19" s="48">
        <f t="shared" si="8"/>
        <v>1416</v>
      </c>
      <c r="AI19" s="49">
        <f t="shared" si="7"/>
        <v>218.85625965996908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8015673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7</v>
      </c>
      <c r="E20" s="40">
        <f t="shared" si="0"/>
        <v>4.9295774647887329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134</v>
      </c>
      <c r="P20" s="119">
        <v>161</v>
      </c>
      <c r="Q20" s="119">
        <v>31015609</v>
      </c>
      <c r="R20" s="45">
        <f t="shared" si="3"/>
        <v>6237</v>
      </c>
      <c r="S20" s="46">
        <f t="shared" si="4"/>
        <v>149.68799999999999</v>
      </c>
      <c r="T20" s="46">
        <f t="shared" si="5"/>
        <v>6.2370000000000001</v>
      </c>
      <c r="U20" s="120">
        <v>7.4</v>
      </c>
      <c r="V20" s="120">
        <f t="shared" si="6"/>
        <v>7.4</v>
      </c>
      <c r="W20" s="121" t="s">
        <v>135</v>
      </c>
      <c r="X20" s="123">
        <v>0</v>
      </c>
      <c r="Y20" s="123">
        <v>1169</v>
      </c>
      <c r="Z20" s="123">
        <v>1190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35872221</v>
      </c>
      <c r="AH20" s="48">
        <f>IF(ISBLANK(AG20),"-",AG20-AG19)</f>
        <v>1381</v>
      </c>
      <c r="AI20" s="49">
        <f t="shared" si="7"/>
        <v>221.4205547538881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8015673</v>
      </c>
      <c r="AQ20" s="123">
        <f t="shared" si="10"/>
        <v>0</v>
      </c>
      <c r="AR20" s="52">
        <v>1.17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6</v>
      </c>
      <c r="E21" s="40">
        <f t="shared" si="0"/>
        <v>4.2253521126760569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132</v>
      </c>
      <c r="P21" s="119">
        <v>152</v>
      </c>
      <c r="Q21" s="119">
        <v>31022110</v>
      </c>
      <c r="R21" s="45">
        <f>Q21-Q20</f>
        <v>6501</v>
      </c>
      <c r="S21" s="46">
        <f t="shared" si="4"/>
        <v>156.024</v>
      </c>
      <c r="T21" s="46">
        <f t="shared" si="5"/>
        <v>6.5010000000000003</v>
      </c>
      <c r="U21" s="120">
        <v>6.8</v>
      </c>
      <c r="V21" s="120">
        <f t="shared" si="6"/>
        <v>6.8</v>
      </c>
      <c r="W21" s="121" t="s">
        <v>135</v>
      </c>
      <c r="X21" s="123">
        <v>0</v>
      </c>
      <c r="Y21" s="123">
        <v>1188</v>
      </c>
      <c r="Z21" s="123">
        <v>1196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35873652</v>
      </c>
      <c r="AH21" s="48">
        <f t="shared" si="8"/>
        <v>1431</v>
      </c>
      <c r="AI21" s="49">
        <f t="shared" si="7"/>
        <v>220.11998154130131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8015673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0"/>
        <v>4.9295774647887329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131</v>
      </c>
      <c r="P22" s="119">
        <v>150</v>
      </c>
      <c r="Q22" s="119">
        <v>31028204</v>
      </c>
      <c r="R22" s="45">
        <f t="shared" si="3"/>
        <v>6094</v>
      </c>
      <c r="S22" s="46">
        <f t="shared" si="4"/>
        <v>146.256</v>
      </c>
      <c r="T22" s="46">
        <f t="shared" si="5"/>
        <v>6.0940000000000003</v>
      </c>
      <c r="U22" s="120">
        <v>6</v>
      </c>
      <c r="V22" s="120">
        <f t="shared" si="6"/>
        <v>6</v>
      </c>
      <c r="W22" s="121" t="s">
        <v>135</v>
      </c>
      <c r="X22" s="123">
        <v>0</v>
      </c>
      <c r="Y22" s="123">
        <v>1178</v>
      </c>
      <c r="Z22" s="123">
        <v>1196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35875020</v>
      </c>
      <c r="AH22" s="48">
        <f t="shared" si="8"/>
        <v>1368</v>
      </c>
      <c r="AI22" s="49">
        <f t="shared" si="7"/>
        <v>224.48309812930751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8015673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135</v>
      </c>
      <c r="P23" s="119">
        <v>145</v>
      </c>
      <c r="Q23" s="119">
        <v>31034207</v>
      </c>
      <c r="R23" s="45">
        <f t="shared" si="3"/>
        <v>6003</v>
      </c>
      <c r="S23" s="46">
        <f t="shared" si="4"/>
        <v>144.072</v>
      </c>
      <c r="T23" s="46">
        <f t="shared" si="5"/>
        <v>6.0030000000000001</v>
      </c>
      <c r="U23" s="120">
        <v>5.5</v>
      </c>
      <c r="V23" s="120">
        <f t="shared" si="6"/>
        <v>5.5</v>
      </c>
      <c r="W23" s="121" t="s">
        <v>135</v>
      </c>
      <c r="X23" s="123">
        <v>0</v>
      </c>
      <c r="Y23" s="123">
        <v>1071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35876354</v>
      </c>
      <c r="AH23" s="48">
        <f t="shared" si="8"/>
        <v>1334</v>
      </c>
      <c r="AI23" s="49">
        <f t="shared" si="7"/>
        <v>222.22222222222223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8015673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137</v>
      </c>
      <c r="P24" s="119">
        <v>148</v>
      </c>
      <c r="Q24" s="119">
        <v>31040358</v>
      </c>
      <c r="R24" s="45">
        <f t="shared" si="3"/>
        <v>6151</v>
      </c>
      <c r="S24" s="46">
        <f t="shared" si="4"/>
        <v>147.624</v>
      </c>
      <c r="T24" s="46">
        <f t="shared" si="5"/>
        <v>6.1509999999999998</v>
      </c>
      <c r="U24" s="120">
        <v>5.2</v>
      </c>
      <c r="V24" s="120">
        <f t="shared" si="6"/>
        <v>5.2</v>
      </c>
      <c r="W24" s="121" t="s">
        <v>135</v>
      </c>
      <c r="X24" s="123">
        <v>0</v>
      </c>
      <c r="Y24" s="123">
        <v>1069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35877748</v>
      </c>
      <c r="AH24" s="48">
        <f t="shared" si="8"/>
        <v>1394</v>
      </c>
      <c r="AI24" s="49">
        <f t="shared" si="7"/>
        <v>226.62981629003414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8015673</v>
      </c>
      <c r="AQ24" s="123">
        <f t="shared" si="10"/>
        <v>0</v>
      </c>
      <c r="AR24" s="52">
        <v>0.95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136</v>
      </c>
      <c r="P25" s="119">
        <v>141</v>
      </c>
      <c r="Q25" s="119">
        <v>31046442</v>
      </c>
      <c r="R25" s="45">
        <f t="shared" si="3"/>
        <v>6084</v>
      </c>
      <c r="S25" s="46">
        <f t="shared" si="4"/>
        <v>146.01599999999999</v>
      </c>
      <c r="T25" s="46">
        <f t="shared" si="5"/>
        <v>6.0839999999999996</v>
      </c>
      <c r="U25" s="120">
        <v>5</v>
      </c>
      <c r="V25" s="120">
        <f t="shared" si="6"/>
        <v>5</v>
      </c>
      <c r="W25" s="121" t="s">
        <v>135</v>
      </c>
      <c r="X25" s="123">
        <v>0</v>
      </c>
      <c r="Y25" s="123">
        <v>1051</v>
      </c>
      <c r="Z25" s="123">
        <v>1196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35879133</v>
      </c>
      <c r="AH25" s="48">
        <f t="shared" si="8"/>
        <v>1385</v>
      </c>
      <c r="AI25" s="49">
        <f t="shared" si="7"/>
        <v>227.64628533859303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8015673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0</v>
      </c>
      <c r="E26" s="40">
        <f t="shared" si="0"/>
        <v>0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38</v>
      </c>
      <c r="P26" s="119">
        <v>55</v>
      </c>
      <c r="Q26" s="119">
        <v>31049526</v>
      </c>
      <c r="R26" s="45">
        <f t="shared" si="3"/>
        <v>3084</v>
      </c>
      <c r="S26" s="46">
        <f t="shared" si="4"/>
        <v>74.016000000000005</v>
      </c>
      <c r="T26" s="46">
        <f t="shared" si="5"/>
        <v>3.0840000000000001</v>
      </c>
      <c r="U26" s="120">
        <v>3.8</v>
      </c>
      <c r="V26" s="120">
        <f t="shared" si="6"/>
        <v>3.8</v>
      </c>
      <c r="W26" s="121" t="s">
        <v>135</v>
      </c>
      <c r="X26" s="123">
        <v>0</v>
      </c>
      <c r="Y26" s="123">
        <v>782</v>
      </c>
      <c r="Z26" s="123">
        <v>0</v>
      </c>
      <c r="AA26" s="123">
        <v>0</v>
      </c>
      <c r="AB26" s="123">
        <v>989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35879708</v>
      </c>
      <c r="AH26" s="48">
        <f t="shared" si="8"/>
        <v>575</v>
      </c>
      <c r="AI26" s="49">
        <f t="shared" si="7"/>
        <v>186.4461738002594</v>
      </c>
      <c r="AJ26" s="102">
        <v>0</v>
      </c>
      <c r="AK26" s="102">
        <v>1</v>
      </c>
      <c r="AL26" s="102">
        <v>0</v>
      </c>
      <c r="AM26" s="102">
        <v>0</v>
      </c>
      <c r="AN26" s="102">
        <v>1</v>
      </c>
      <c r="AO26" s="102">
        <v>0</v>
      </c>
      <c r="AP26" s="123">
        <v>8015673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0</v>
      </c>
      <c r="E27" s="40">
        <f t="shared" si="0"/>
        <v>0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37</v>
      </c>
      <c r="P27" s="119">
        <v>50</v>
      </c>
      <c r="Q27" s="119">
        <v>31051885</v>
      </c>
      <c r="R27" s="45">
        <f t="shared" si="3"/>
        <v>2359</v>
      </c>
      <c r="S27" s="46">
        <f t="shared" si="4"/>
        <v>56.616</v>
      </c>
      <c r="T27" s="46">
        <f t="shared" si="5"/>
        <v>2.359</v>
      </c>
      <c r="U27" s="120">
        <v>3.1</v>
      </c>
      <c r="V27" s="120">
        <f t="shared" si="6"/>
        <v>3.1</v>
      </c>
      <c r="W27" s="121" t="s">
        <v>135</v>
      </c>
      <c r="X27" s="123">
        <v>0</v>
      </c>
      <c r="Y27" s="123">
        <v>695</v>
      </c>
      <c r="Z27" s="123">
        <v>0</v>
      </c>
      <c r="AA27" s="123">
        <v>0</v>
      </c>
      <c r="AB27" s="123">
        <v>987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35880056</v>
      </c>
      <c r="AH27" s="48">
        <f t="shared" si="8"/>
        <v>348</v>
      </c>
      <c r="AI27" s="49">
        <f t="shared" si="7"/>
        <v>147.52013565069944</v>
      </c>
      <c r="AJ27" s="102">
        <v>0</v>
      </c>
      <c r="AK27" s="102">
        <v>1</v>
      </c>
      <c r="AL27" s="102">
        <v>0</v>
      </c>
      <c r="AM27" s="102">
        <v>0</v>
      </c>
      <c r="AN27" s="102">
        <v>1</v>
      </c>
      <c r="AO27" s="102">
        <v>0</v>
      </c>
      <c r="AP27" s="123">
        <v>8015673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0</v>
      </c>
      <c r="E28" s="40">
        <f t="shared" si="0"/>
        <v>0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32</v>
      </c>
      <c r="P28" s="119">
        <v>48</v>
      </c>
      <c r="Q28" s="119">
        <v>31053917</v>
      </c>
      <c r="R28" s="45">
        <f t="shared" si="3"/>
        <v>2032</v>
      </c>
      <c r="S28" s="46">
        <f t="shared" si="4"/>
        <v>48.768000000000001</v>
      </c>
      <c r="T28" s="46">
        <f t="shared" si="5"/>
        <v>2.032</v>
      </c>
      <c r="U28" s="120">
        <v>2.5</v>
      </c>
      <c r="V28" s="120">
        <f t="shared" si="6"/>
        <v>2.5</v>
      </c>
      <c r="W28" s="121" t="s">
        <v>135</v>
      </c>
      <c r="X28" s="123">
        <v>0</v>
      </c>
      <c r="Y28" s="123">
        <v>839</v>
      </c>
      <c r="Z28" s="123">
        <v>0</v>
      </c>
      <c r="AA28" s="123">
        <v>0</v>
      </c>
      <c r="AB28" s="123">
        <v>916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35880356</v>
      </c>
      <c r="AH28" s="48">
        <f t="shared" si="8"/>
        <v>300</v>
      </c>
      <c r="AI28" s="49">
        <f t="shared" si="7"/>
        <v>147.63779527559055</v>
      </c>
      <c r="AJ28" s="102">
        <v>0</v>
      </c>
      <c r="AK28" s="102">
        <v>1</v>
      </c>
      <c r="AL28" s="102">
        <v>0</v>
      </c>
      <c r="AM28" s="102">
        <v>0</v>
      </c>
      <c r="AN28" s="102">
        <v>1</v>
      </c>
      <c r="AO28" s="102">
        <v>0</v>
      </c>
      <c r="AP28" s="123">
        <v>8015673</v>
      </c>
      <c r="AQ28" s="123">
        <f t="shared" si="10"/>
        <v>0</v>
      </c>
      <c r="AR28" s="52">
        <v>1.01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0</v>
      </c>
      <c r="E29" s="40">
        <f t="shared" si="0"/>
        <v>0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0</v>
      </c>
      <c r="P29" s="119">
        <v>25</v>
      </c>
      <c r="Q29" s="119">
        <v>31055526</v>
      </c>
      <c r="R29" s="45">
        <f t="shared" si="3"/>
        <v>1609</v>
      </c>
      <c r="S29" s="46">
        <f t="shared" si="4"/>
        <v>38.616</v>
      </c>
      <c r="T29" s="46">
        <f t="shared" si="5"/>
        <v>1.609</v>
      </c>
      <c r="U29" s="120">
        <v>1.6</v>
      </c>
      <c r="V29" s="120">
        <f t="shared" si="6"/>
        <v>1.6</v>
      </c>
      <c r="W29" s="121" t="s">
        <v>312</v>
      </c>
      <c r="X29" s="123">
        <v>0</v>
      </c>
      <c r="Y29" s="123">
        <v>902</v>
      </c>
      <c r="Z29" s="123">
        <v>0</v>
      </c>
      <c r="AA29" s="123">
        <v>0</v>
      </c>
      <c r="AB29" s="123">
        <v>0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35880612</v>
      </c>
      <c r="AH29" s="48">
        <f t="shared" si="8"/>
        <v>256</v>
      </c>
      <c r="AI29" s="49">
        <f t="shared" si="7"/>
        <v>159.10503418272219</v>
      </c>
      <c r="AJ29" s="102">
        <v>0</v>
      </c>
      <c r="AK29" s="102">
        <v>1</v>
      </c>
      <c r="AL29" s="102">
        <v>0</v>
      </c>
      <c r="AM29" s="102">
        <v>0</v>
      </c>
      <c r="AN29" s="102">
        <v>0</v>
      </c>
      <c r="AO29" s="102">
        <v>0</v>
      </c>
      <c r="AP29" s="123">
        <v>8015673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0</v>
      </c>
      <c r="E30" s="40">
        <f t="shared" si="0"/>
        <v>0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66</v>
      </c>
      <c r="P30" s="119">
        <v>98</v>
      </c>
      <c r="Q30" s="119">
        <v>31055526</v>
      </c>
      <c r="R30" s="45">
        <f t="shared" si="3"/>
        <v>0</v>
      </c>
      <c r="S30" s="46">
        <f t="shared" si="4"/>
        <v>0</v>
      </c>
      <c r="T30" s="46">
        <f t="shared" si="5"/>
        <v>0</v>
      </c>
      <c r="U30" s="120">
        <v>1.3</v>
      </c>
      <c r="V30" s="120">
        <f t="shared" si="6"/>
        <v>1.3</v>
      </c>
      <c r="W30" s="121" t="s">
        <v>127</v>
      </c>
      <c r="X30" s="123">
        <v>0</v>
      </c>
      <c r="Y30" s="123">
        <v>0</v>
      </c>
      <c r="Z30" s="123">
        <v>0</v>
      </c>
      <c r="AA30" s="123">
        <v>0</v>
      </c>
      <c r="AB30" s="123">
        <v>0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35880612</v>
      </c>
      <c r="AH30" s="48">
        <f t="shared" si="8"/>
        <v>0</v>
      </c>
      <c r="AI30" s="49" t="e">
        <f t="shared" si="7"/>
        <v>#DIV/0!</v>
      </c>
      <c r="AJ30" s="102">
        <v>0</v>
      </c>
      <c r="AK30" s="102">
        <v>0</v>
      </c>
      <c r="AL30" s="102">
        <v>0</v>
      </c>
      <c r="AM30" s="102">
        <v>0</v>
      </c>
      <c r="AN30" s="102">
        <v>0</v>
      </c>
      <c r="AO30" s="102">
        <v>0</v>
      </c>
      <c r="AP30" s="123">
        <v>8015673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16</v>
      </c>
      <c r="E31" s="40">
        <f t="shared" si="0"/>
        <v>11.267605633802818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119</v>
      </c>
      <c r="P31" s="119">
        <v>63</v>
      </c>
      <c r="Q31" s="119">
        <v>31056652</v>
      </c>
      <c r="R31" s="45">
        <f t="shared" si="3"/>
        <v>1126</v>
      </c>
      <c r="S31" s="46">
        <f t="shared" si="4"/>
        <v>27.024000000000001</v>
      </c>
      <c r="T31" s="46">
        <f t="shared" si="5"/>
        <v>1.1259999999999999</v>
      </c>
      <c r="U31" s="120">
        <v>1.3</v>
      </c>
      <c r="V31" s="120">
        <f t="shared" si="6"/>
        <v>1.3</v>
      </c>
      <c r="W31" s="121" t="s">
        <v>127</v>
      </c>
      <c r="X31" s="123">
        <v>0</v>
      </c>
      <c r="Y31" s="123">
        <v>0</v>
      </c>
      <c r="Z31" s="123">
        <v>0</v>
      </c>
      <c r="AA31" s="123">
        <v>0</v>
      </c>
      <c r="AB31" s="123">
        <v>0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35880772</v>
      </c>
      <c r="AH31" s="48">
        <f t="shared" si="8"/>
        <v>160</v>
      </c>
      <c r="AI31" s="49">
        <f t="shared" si="7"/>
        <v>142.09591474245116</v>
      </c>
      <c r="AJ31" s="102">
        <v>0</v>
      </c>
      <c r="AK31" s="102">
        <v>0</v>
      </c>
      <c r="AL31" s="102">
        <v>0</v>
      </c>
      <c r="AM31" s="102">
        <v>0</v>
      </c>
      <c r="AN31" s="102">
        <v>0</v>
      </c>
      <c r="AO31" s="102">
        <v>0</v>
      </c>
      <c r="AP31" s="123">
        <v>8015673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128</v>
      </c>
      <c r="P32" s="119">
        <v>129</v>
      </c>
      <c r="Q32" s="119">
        <v>31061507</v>
      </c>
      <c r="R32" s="45">
        <f t="shared" si="3"/>
        <v>4855</v>
      </c>
      <c r="S32" s="46">
        <f t="shared" si="4"/>
        <v>116.52</v>
      </c>
      <c r="T32" s="46">
        <f t="shared" si="5"/>
        <v>4.8550000000000004</v>
      </c>
      <c r="U32" s="120">
        <v>1.3</v>
      </c>
      <c r="V32" s="120">
        <f t="shared" si="6"/>
        <v>1.3</v>
      </c>
      <c r="W32" s="121" t="s">
        <v>127</v>
      </c>
      <c r="X32" s="123">
        <v>0</v>
      </c>
      <c r="Y32" s="123">
        <v>0</v>
      </c>
      <c r="Z32" s="123">
        <v>1196</v>
      </c>
      <c r="AA32" s="123">
        <v>0</v>
      </c>
      <c r="AB32" s="123">
        <v>1190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35881572</v>
      </c>
      <c r="AH32" s="48">
        <f t="shared" si="8"/>
        <v>800</v>
      </c>
      <c r="AI32" s="49">
        <f t="shared" si="7"/>
        <v>164.77857878475797</v>
      </c>
      <c r="AJ32" s="102">
        <v>0</v>
      </c>
      <c r="AK32" s="102">
        <v>0</v>
      </c>
      <c r="AL32" s="102">
        <v>1</v>
      </c>
      <c r="AM32" s="102">
        <v>0</v>
      </c>
      <c r="AN32" s="102">
        <v>1</v>
      </c>
      <c r="AO32" s="102">
        <v>0</v>
      </c>
      <c r="AP32" s="123">
        <v>8015673</v>
      </c>
      <c r="AQ32" s="123">
        <f t="shared" si="10"/>
        <v>0</v>
      </c>
      <c r="AR32" s="52">
        <v>0.97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6</v>
      </c>
      <c r="E33" s="40">
        <f t="shared" si="0"/>
        <v>4.2253521126760569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136</v>
      </c>
      <c r="P33" s="119">
        <v>111</v>
      </c>
      <c r="Q33" s="119">
        <v>31066331</v>
      </c>
      <c r="R33" s="45">
        <f t="shared" si="3"/>
        <v>4824</v>
      </c>
      <c r="S33" s="46">
        <f t="shared" si="4"/>
        <v>115.776</v>
      </c>
      <c r="T33" s="46">
        <f t="shared" si="5"/>
        <v>4.8239999999999998</v>
      </c>
      <c r="U33" s="120">
        <v>2.2999999999999998</v>
      </c>
      <c r="V33" s="120">
        <f t="shared" si="6"/>
        <v>2.2999999999999998</v>
      </c>
      <c r="W33" s="121" t="s">
        <v>127</v>
      </c>
      <c r="X33" s="123">
        <v>0</v>
      </c>
      <c r="Y33" s="123">
        <v>0</v>
      </c>
      <c r="Z33" s="123">
        <v>1130</v>
      </c>
      <c r="AA33" s="123">
        <v>0</v>
      </c>
      <c r="AB33" s="123">
        <v>1149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35882444</v>
      </c>
      <c r="AH33" s="48">
        <f t="shared" si="8"/>
        <v>872</v>
      </c>
      <c r="AI33" s="49">
        <f t="shared" si="7"/>
        <v>180.76285240464347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0.35</v>
      </c>
      <c r="AP33" s="123">
        <v>8016554</v>
      </c>
      <c r="AQ33" s="123">
        <f t="shared" si="10"/>
        <v>881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8</v>
      </c>
      <c r="E34" s="40">
        <f t="shared" si="0"/>
        <v>5.6338028169014089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132</v>
      </c>
      <c r="P34" s="119">
        <v>111</v>
      </c>
      <c r="Q34" s="119">
        <v>31070953</v>
      </c>
      <c r="R34" s="45">
        <f t="shared" si="3"/>
        <v>4622</v>
      </c>
      <c r="S34" s="46">
        <f t="shared" si="4"/>
        <v>110.928</v>
      </c>
      <c r="T34" s="46">
        <f t="shared" si="5"/>
        <v>4.6219999999999999</v>
      </c>
      <c r="U34" s="120">
        <v>3.4</v>
      </c>
      <c r="V34" s="120">
        <f t="shared" si="6"/>
        <v>3.4</v>
      </c>
      <c r="W34" s="121" t="s">
        <v>127</v>
      </c>
      <c r="X34" s="123">
        <v>0</v>
      </c>
      <c r="Y34" s="123">
        <v>0</v>
      </c>
      <c r="Z34" s="123">
        <v>1121</v>
      </c>
      <c r="AA34" s="123">
        <v>0</v>
      </c>
      <c r="AB34" s="123">
        <v>1149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35883268</v>
      </c>
      <c r="AH34" s="48">
        <f t="shared" si="8"/>
        <v>824</v>
      </c>
      <c r="AI34" s="49">
        <f t="shared" si="7"/>
        <v>178.27780181739507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0.35</v>
      </c>
      <c r="AP34" s="123">
        <v>8017655</v>
      </c>
      <c r="AQ34" s="123">
        <f t="shared" si="10"/>
        <v>1101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110.75</v>
      </c>
      <c r="Q35" s="63">
        <f>Q34-Q10</f>
        <v>106134</v>
      </c>
      <c r="R35" s="64">
        <f>SUM(R11:R34)</f>
        <v>106134</v>
      </c>
      <c r="S35" s="124">
        <f>AVERAGE(S11:S34)</f>
        <v>106.134</v>
      </c>
      <c r="T35" s="124">
        <f>SUM(T11:T34)</f>
        <v>106.134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20712</v>
      </c>
      <c r="AH35" s="66">
        <f>SUM(AH11:AH34)</f>
        <v>20712</v>
      </c>
      <c r="AI35" s="67">
        <f>$AH$35/$T35</f>
        <v>195.1495279552264</v>
      </c>
      <c r="AJ35" s="93"/>
      <c r="AK35" s="94"/>
      <c r="AL35" s="94"/>
      <c r="AM35" s="94"/>
      <c r="AN35" s="95"/>
      <c r="AO35" s="68"/>
      <c r="AP35" s="69">
        <f>AP34-AP10</f>
        <v>8152</v>
      </c>
      <c r="AQ35" s="70">
        <f>SUM(AQ11:AQ34)</f>
        <v>8152</v>
      </c>
      <c r="AR35" s="71">
        <f>AVERAGE(AR11:AR34)</f>
        <v>1.0599999999999998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360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361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158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358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359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270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300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16" t="s">
        <v>362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363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148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09" t="s">
        <v>176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09" t="s">
        <v>365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09" t="s">
        <v>335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178</v>
      </c>
      <c r="C54" s="110"/>
      <c r="D54" s="110"/>
      <c r="E54" s="115"/>
      <c r="F54" s="115"/>
      <c r="G54" s="115"/>
      <c r="H54" s="110"/>
      <c r="I54" s="111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367</v>
      </c>
      <c r="C55" s="110"/>
      <c r="D55" s="110"/>
      <c r="E55" s="115"/>
      <c r="F55" s="115"/>
      <c r="G55" s="115"/>
      <c r="H55" s="110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364</v>
      </c>
      <c r="C56" s="112"/>
      <c r="D56" s="110"/>
      <c r="E56" s="88"/>
      <c r="F56" s="110"/>
      <c r="G56" s="110"/>
      <c r="H56" s="110"/>
      <c r="I56" s="110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09" t="s">
        <v>369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09" t="s">
        <v>368</v>
      </c>
      <c r="C58" s="110"/>
      <c r="D58" s="110"/>
      <c r="E58" s="110"/>
      <c r="F58" s="110"/>
      <c r="G58" s="110"/>
      <c r="H58" s="110"/>
      <c r="I58" s="125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109" t="s">
        <v>370</v>
      </c>
      <c r="C59" s="110"/>
      <c r="D59" s="110"/>
      <c r="E59" s="110"/>
      <c r="F59" s="110"/>
      <c r="G59" s="110"/>
      <c r="H59" s="110"/>
      <c r="I59" s="125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109" t="s">
        <v>371</v>
      </c>
      <c r="C60" s="112"/>
      <c r="D60" s="110"/>
      <c r="E60" s="110"/>
      <c r="F60" s="110"/>
      <c r="G60" s="110"/>
      <c r="H60" s="110"/>
      <c r="I60" s="110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109" t="s">
        <v>366</v>
      </c>
      <c r="C61" s="110"/>
      <c r="D61" s="110"/>
      <c r="E61" s="110"/>
      <c r="F61" s="110"/>
      <c r="G61" s="110"/>
      <c r="H61" s="110"/>
      <c r="I61" s="125"/>
      <c r="J61" s="111"/>
      <c r="K61" s="111"/>
      <c r="L61" s="111"/>
      <c r="M61" s="111"/>
      <c r="N61" s="111"/>
      <c r="O61" s="111"/>
      <c r="P61" s="111"/>
      <c r="Q61" s="111"/>
      <c r="R61" s="111"/>
      <c r="S61" s="111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109"/>
      <c r="C62" s="110"/>
      <c r="D62" s="110"/>
      <c r="E62" s="110"/>
      <c r="F62" s="110"/>
      <c r="G62" s="110"/>
      <c r="H62" s="110"/>
      <c r="I62" s="125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5"/>
      <c r="C63" s="110"/>
      <c r="D63" s="110"/>
      <c r="E63" s="115"/>
      <c r="F63" s="115"/>
      <c r="G63" s="115"/>
      <c r="H63" s="11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1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0"/>
      <c r="D64" s="110"/>
      <c r="E64" s="115"/>
      <c r="F64" s="115"/>
      <c r="G64" s="115"/>
      <c r="H64" s="110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9"/>
      <c r="C65" s="110"/>
      <c r="D65" s="110"/>
      <c r="E65" s="115"/>
      <c r="F65" s="115"/>
      <c r="G65" s="115"/>
      <c r="H65" s="110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4"/>
      <c r="U65" s="114"/>
      <c r="V65" s="114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/>
      <c r="C66" s="116"/>
      <c r="D66" s="110"/>
      <c r="E66" s="88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4"/>
      <c r="U66" s="114"/>
      <c r="V66" s="114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9"/>
      <c r="C67" s="116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4"/>
      <c r="U67" s="78"/>
      <c r="V67" s="78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6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4"/>
      <c r="U68" s="78"/>
      <c r="V68" s="78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2"/>
      <c r="D69" s="110"/>
      <c r="E69" s="88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4"/>
      <c r="U69" s="78"/>
      <c r="V69" s="78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2"/>
      <c r="D70" s="110"/>
      <c r="E70" s="110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4"/>
      <c r="U70" s="78"/>
      <c r="V70" s="78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9"/>
      <c r="C71" s="112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4"/>
      <c r="U71" s="78"/>
      <c r="V71" s="78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12"/>
      <c r="D72" s="110"/>
      <c r="E72" s="88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4"/>
      <c r="U72" s="78"/>
      <c r="V72" s="78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12"/>
      <c r="D73" s="110"/>
      <c r="E73" s="110"/>
      <c r="F73" s="110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78"/>
      <c r="V73" s="78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9"/>
      <c r="C74" s="109"/>
      <c r="D74" s="110"/>
      <c r="E74" s="110"/>
      <c r="F74" s="110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8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09"/>
      <c r="D75" s="88"/>
      <c r="E75" s="110"/>
      <c r="F75" s="110"/>
      <c r="G75" s="110"/>
      <c r="H75" s="110"/>
      <c r="I75" s="88"/>
      <c r="J75" s="111"/>
      <c r="K75" s="111"/>
      <c r="L75" s="111"/>
      <c r="M75" s="111"/>
      <c r="N75" s="111"/>
      <c r="O75" s="111"/>
      <c r="P75" s="111"/>
      <c r="Q75" s="111"/>
      <c r="R75" s="111"/>
      <c r="S75" s="86"/>
      <c r="T75" s="86"/>
      <c r="U75" s="86"/>
      <c r="V75" s="86"/>
      <c r="W75" s="86"/>
      <c r="X75" s="86"/>
      <c r="Y75" s="86"/>
      <c r="Z75" s="79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T75" s="86"/>
      <c r="AU75" s="86"/>
      <c r="AV75" s="105"/>
      <c r="AW75" s="101"/>
      <c r="AX75" s="101"/>
      <c r="AY75" s="101"/>
    </row>
    <row r="76" spans="2:51" x14ac:dyDescent="0.25">
      <c r="B76" s="89"/>
      <c r="C76" s="116"/>
      <c r="D76" s="88"/>
      <c r="E76" s="110"/>
      <c r="F76" s="110"/>
      <c r="G76" s="110"/>
      <c r="H76" s="110"/>
      <c r="I76" s="88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79"/>
      <c r="X76" s="79"/>
      <c r="Y76" s="79"/>
      <c r="Z76" s="106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105"/>
      <c r="AW76" s="101"/>
      <c r="AX76" s="101"/>
      <c r="AY76" s="101"/>
    </row>
    <row r="77" spans="2:51" x14ac:dyDescent="0.25">
      <c r="B77" s="89"/>
      <c r="C77" s="116"/>
      <c r="D77" s="110"/>
      <c r="E77" s="88"/>
      <c r="F77" s="110"/>
      <c r="G77" s="110"/>
      <c r="H77" s="110"/>
      <c r="I77" s="110"/>
      <c r="J77" s="86"/>
      <c r="K77" s="86"/>
      <c r="L77" s="86"/>
      <c r="M77" s="86"/>
      <c r="N77" s="86"/>
      <c r="O77" s="86"/>
      <c r="P77" s="86"/>
      <c r="Q77" s="86"/>
      <c r="R77" s="86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2"/>
      <c r="D78" s="110"/>
      <c r="E78" s="88"/>
      <c r="F78" s="88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2"/>
      <c r="D79" s="110"/>
      <c r="E79" s="110"/>
      <c r="F79" s="88"/>
      <c r="G79" s="88"/>
      <c r="H79" s="88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126"/>
      <c r="C80" s="86"/>
      <c r="D80" s="110"/>
      <c r="E80" s="110"/>
      <c r="F80" s="110"/>
      <c r="G80" s="88"/>
      <c r="H80" s="88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126"/>
      <c r="C81" s="116"/>
      <c r="D81" s="86"/>
      <c r="E81" s="110"/>
      <c r="F81" s="110"/>
      <c r="G81" s="110"/>
      <c r="H81" s="110"/>
      <c r="I81" s="86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129"/>
      <c r="C82" s="132"/>
      <c r="D82" s="79"/>
      <c r="E82" s="127"/>
      <c r="F82" s="127"/>
      <c r="G82" s="127"/>
      <c r="H82" s="127"/>
      <c r="I82" s="79"/>
      <c r="J82" s="128"/>
      <c r="K82" s="128"/>
      <c r="L82" s="128"/>
      <c r="M82" s="128"/>
      <c r="N82" s="128"/>
      <c r="O82" s="128"/>
      <c r="P82" s="128"/>
      <c r="Q82" s="128"/>
      <c r="R82" s="128"/>
      <c r="S82" s="128"/>
      <c r="T82" s="133"/>
      <c r="U82" s="134"/>
      <c r="V82" s="134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U82" s="101"/>
      <c r="AV82" s="105"/>
      <c r="AW82" s="101"/>
      <c r="AX82" s="101"/>
      <c r="AY82" s="131"/>
    </row>
    <row r="83" spans="1:51" s="131" customFormat="1" x14ac:dyDescent="0.25">
      <c r="B83" s="129"/>
      <c r="C83" s="135"/>
      <c r="D83" s="127"/>
      <c r="E83" s="79"/>
      <c r="F83" s="127"/>
      <c r="G83" s="127"/>
      <c r="H83" s="127"/>
      <c r="I83" s="127"/>
      <c r="J83" s="128"/>
      <c r="K83" s="128"/>
      <c r="L83" s="128"/>
      <c r="M83" s="128"/>
      <c r="N83" s="128"/>
      <c r="O83" s="128"/>
      <c r="P83" s="128"/>
      <c r="Q83" s="128"/>
      <c r="R83" s="128"/>
      <c r="S83" s="128"/>
      <c r="T83" s="133"/>
      <c r="U83" s="134"/>
      <c r="V83" s="134"/>
      <c r="W83" s="106"/>
      <c r="X83" s="106"/>
      <c r="Y83" s="106"/>
      <c r="Z83" s="10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T83" s="19"/>
      <c r="AV83" s="105"/>
      <c r="AY83" s="101"/>
    </row>
    <row r="84" spans="1:51" x14ac:dyDescent="0.25">
      <c r="A84" s="106"/>
      <c r="B84" s="129"/>
      <c r="C84" s="130"/>
      <c r="D84" s="127"/>
      <c r="E84" s="79"/>
      <c r="F84" s="79"/>
      <c r="G84" s="127"/>
      <c r="H84" s="127"/>
      <c r="I84" s="107"/>
      <c r="J84" s="107"/>
      <c r="K84" s="107"/>
      <c r="L84" s="107"/>
      <c r="M84" s="107"/>
      <c r="N84" s="107"/>
      <c r="O84" s="108"/>
      <c r="P84" s="103"/>
      <c r="R84" s="105"/>
      <c r="AS84" s="101"/>
      <c r="AT84" s="101"/>
      <c r="AU84" s="101"/>
      <c r="AV84" s="101"/>
      <c r="AW84" s="101"/>
      <c r="AX84" s="101"/>
      <c r="AY84" s="101"/>
    </row>
    <row r="85" spans="1:51" x14ac:dyDescent="0.25">
      <c r="A85" s="106"/>
      <c r="B85" s="129"/>
      <c r="C85" s="131"/>
      <c r="D85" s="131"/>
      <c r="E85" s="131"/>
      <c r="F85" s="131"/>
      <c r="G85" s="79"/>
      <c r="H85" s="79"/>
      <c r="I85" s="107"/>
      <c r="J85" s="107"/>
      <c r="K85" s="107"/>
      <c r="L85" s="107"/>
      <c r="M85" s="107"/>
      <c r="N85" s="107"/>
      <c r="O85" s="108"/>
      <c r="P85" s="103"/>
      <c r="R85" s="103"/>
      <c r="AS85" s="101"/>
      <c r="AT85" s="101"/>
      <c r="AU85" s="101"/>
      <c r="AV85" s="101"/>
      <c r="AW85" s="101"/>
      <c r="AX85" s="101"/>
      <c r="AY85" s="101"/>
    </row>
    <row r="86" spans="1:51" x14ac:dyDescent="0.25">
      <c r="A86" s="106"/>
      <c r="B86" s="79"/>
      <c r="C86" s="131"/>
      <c r="D86" s="131"/>
      <c r="E86" s="131"/>
      <c r="F86" s="131"/>
      <c r="G86" s="79"/>
      <c r="H86" s="79"/>
      <c r="I86" s="107"/>
      <c r="J86" s="107"/>
      <c r="K86" s="107"/>
      <c r="L86" s="107"/>
      <c r="M86" s="107"/>
      <c r="N86" s="107"/>
      <c r="O86" s="108"/>
      <c r="P86" s="103"/>
      <c r="R86" s="103"/>
      <c r="AS86" s="101"/>
      <c r="AT86" s="101"/>
      <c r="AU86" s="101"/>
      <c r="AV86" s="101"/>
      <c r="AW86" s="101"/>
      <c r="AX86" s="101"/>
      <c r="AY86" s="101"/>
    </row>
    <row r="87" spans="1:51" x14ac:dyDescent="0.25">
      <c r="A87" s="106"/>
      <c r="B87" s="79"/>
      <c r="C87" s="131"/>
      <c r="D87" s="131"/>
      <c r="E87" s="131"/>
      <c r="F87" s="131"/>
      <c r="G87" s="131"/>
      <c r="H87" s="131"/>
      <c r="I87" s="107"/>
      <c r="J87" s="107"/>
      <c r="K87" s="107"/>
      <c r="L87" s="107"/>
      <c r="M87" s="107"/>
      <c r="N87" s="107"/>
      <c r="O87" s="108"/>
      <c r="P87" s="103"/>
      <c r="R87" s="103"/>
      <c r="AS87" s="101"/>
      <c r="AT87" s="101"/>
      <c r="AU87" s="101"/>
      <c r="AV87" s="101"/>
      <c r="AW87" s="101"/>
      <c r="AX87" s="101"/>
      <c r="AY87" s="101"/>
    </row>
    <row r="88" spans="1:51" x14ac:dyDescent="0.25">
      <c r="A88" s="106"/>
      <c r="B88" s="129"/>
      <c r="C88" s="131"/>
      <c r="D88" s="131"/>
      <c r="E88" s="131"/>
      <c r="F88" s="131"/>
      <c r="G88" s="131"/>
      <c r="H88" s="131"/>
      <c r="I88" s="107"/>
      <c r="J88" s="107"/>
      <c r="K88" s="107"/>
      <c r="L88" s="107"/>
      <c r="M88" s="107"/>
      <c r="N88" s="107"/>
      <c r="O88" s="108"/>
      <c r="P88" s="103"/>
      <c r="R88" s="103"/>
      <c r="AS88" s="101"/>
      <c r="AT88" s="101"/>
      <c r="AU88" s="101"/>
      <c r="AV88" s="101"/>
      <c r="AW88" s="101"/>
      <c r="AX88" s="101"/>
      <c r="AY88" s="101"/>
    </row>
    <row r="89" spans="1:51" x14ac:dyDescent="0.25">
      <c r="A89" s="106"/>
      <c r="C89" s="131"/>
      <c r="D89" s="131"/>
      <c r="E89" s="131"/>
      <c r="F89" s="131"/>
      <c r="G89" s="131"/>
      <c r="H89" s="131"/>
      <c r="I89" s="107"/>
      <c r="J89" s="107"/>
      <c r="K89" s="107"/>
      <c r="L89" s="107"/>
      <c r="M89" s="107"/>
      <c r="N89" s="107"/>
      <c r="O89" s="108"/>
      <c r="P89" s="103"/>
      <c r="R89" s="103"/>
      <c r="AS89" s="101"/>
      <c r="AT89" s="101"/>
      <c r="AU89" s="101"/>
      <c r="AV89" s="101"/>
      <c r="AW89" s="101"/>
      <c r="AX89" s="101"/>
      <c r="AY89" s="101"/>
    </row>
    <row r="90" spans="1:51" x14ac:dyDescent="0.25">
      <c r="A90" s="106"/>
      <c r="C90" s="131"/>
      <c r="D90" s="131"/>
      <c r="E90" s="131"/>
      <c r="F90" s="131"/>
      <c r="G90" s="131"/>
      <c r="H90" s="131"/>
      <c r="I90" s="107"/>
      <c r="J90" s="107"/>
      <c r="K90" s="107"/>
      <c r="L90" s="107"/>
      <c r="M90" s="107"/>
      <c r="N90" s="107"/>
      <c r="O90" s="108"/>
      <c r="P90" s="103"/>
      <c r="R90" s="79"/>
      <c r="AS90" s="101"/>
      <c r="AT90" s="101"/>
      <c r="AU90" s="101"/>
      <c r="AV90" s="101"/>
      <c r="AW90" s="101"/>
      <c r="AX90" s="101"/>
      <c r="AY90" s="101"/>
    </row>
    <row r="91" spans="1:51" x14ac:dyDescent="0.25">
      <c r="A91" s="106"/>
      <c r="I91" s="107"/>
      <c r="J91" s="107"/>
      <c r="K91" s="107"/>
      <c r="L91" s="107"/>
      <c r="M91" s="107"/>
      <c r="N91" s="107"/>
      <c r="O91" s="108"/>
      <c r="R91" s="103"/>
      <c r="AS91" s="101"/>
      <c r="AT91" s="101"/>
      <c r="AU91" s="101"/>
      <c r="AV91" s="101"/>
      <c r="AW91" s="101"/>
      <c r="AX91" s="101"/>
      <c r="AY91" s="101"/>
    </row>
    <row r="92" spans="1:51" x14ac:dyDescent="0.25">
      <c r="O92" s="108"/>
      <c r="R92" s="103"/>
      <c r="AS92" s="101"/>
      <c r="AT92" s="101"/>
      <c r="AU92" s="101"/>
      <c r="AV92" s="101"/>
      <c r="AW92" s="101"/>
      <c r="AX92" s="101"/>
      <c r="AY92" s="101"/>
    </row>
    <row r="93" spans="1:51" x14ac:dyDescent="0.25">
      <c r="O93" s="108"/>
      <c r="R93" s="103"/>
      <c r="AS93" s="101"/>
      <c r="AT93" s="101"/>
      <c r="AU93" s="101"/>
      <c r="AV93" s="101"/>
      <c r="AW93" s="101"/>
      <c r="AX93" s="101"/>
      <c r="AY93" s="101"/>
    </row>
    <row r="94" spans="1:51" x14ac:dyDescent="0.25">
      <c r="O94" s="108"/>
      <c r="R94" s="103"/>
      <c r="AS94" s="101"/>
      <c r="AT94" s="101"/>
      <c r="AU94" s="101"/>
      <c r="AV94" s="101"/>
      <c r="AW94" s="101"/>
      <c r="AX94" s="101"/>
      <c r="AY94" s="101"/>
    </row>
    <row r="95" spans="1:51" x14ac:dyDescent="0.25">
      <c r="O95" s="108"/>
      <c r="R95" s="103"/>
      <c r="AS95" s="101"/>
      <c r="AT95" s="101"/>
      <c r="AU95" s="101"/>
      <c r="AV95" s="101"/>
      <c r="AW95" s="101"/>
      <c r="AX95" s="101"/>
      <c r="AY95" s="101"/>
    </row>
    <row r="96" spans="1:51" x14ac:dyDescent="0.25">
      <c r="O96" s="108"/>
      <c r="AS96" s="101"/>
      <c r="AT96" s="101"/>
      <c r="AU96" s="101"/>
      <c r="AV96" s="101"/>
      <c r="AW96" s="101"/>
      <c r="AX96" s="101"/>
      <c r="AY96" s="101"/>
    </row>
    <row r="97" spans="15:51" x14ac:dyDescent="0.25">
      <c r="O97" s="108"/>
      <c r="AS97" s="101"/>
      <c r="AT97" s="101"/>
      <c r="AU97" s="101"/>
      <c r="AV97" s="101"/>
      <c r="AW97" s="101"/>
      <c r="AX97" s="101"/>
      <c r="AY97" s="101"/>
    </row>
    <row r="98" spans="15:51" x14ac:dyDescent="0.25">
      <c r="O98" s="108"/>
      <c r="AS98" s="101"/>
      <c r="AT98" s="101"/>
      <c r="AU98" s="101"/>
      <c r="AV98" s="101"/>
      <c r="AW98" s="101"/>
      <c r="AX98" s="101"/>
      <c r="AY98" s="101"/>
    </row>
    <row r="99" spans="15:51" x14ac:dyDescent="0.25">
      <c r="O99" s="108"/>
      <c r="AS99" s="101"/>
      <c r="AT99" s="101"/>
      <c r="AU99" s="101"/>
      <c r="AV99" s="101"/>
      <c r="AW99" s="101"/>
      <c r="AX99" s="101"/>
      <c r="AY99" s="101"/>
    </row>
    <row r="100" spans="15:51" x14ac:dyDescent="0.25">
      <c r="O100" s="108"/>
      <c r="AS100" s="101"/>
      <c r="AT100" s="101"/>
      <c r="AU100" s="101"/>
      <c r="AV100" s="101"/>
      <c r="AW100" s="101"/>
      <c r="AX100" s="101"/>
      <c r="AY100" s="101"/>
    </row>
    <row r="101" spans="15:51" x14ac:dyDescent="0.25">
      <c r="O101" s="108"/>
      <c r="AS101" s="101"/>
      <c r="AT101" s="101"/>
      <c r="AU101" s="101"/>
      <c r="AV101" s="101"/>
      <c r="AW101" s="101"/>
      <c r="AX101" s="101"/>
      <c r="AY101" s="101"/>
    </row>
    <row r="102" spans="15:51" x14ac:dyDescent="0.25">
      <c r="O102" s="108"/>
      <c r="Q102" s="103"/>
      <c r="AS102" s="101"/>
      <c r="AT102" s="101"/>
      <c r="AU102" s="101"/>
      <c r="AV102" s="101"/>
      <c r="AW102" s="101"/>
      <c r="AX102" s="101"/>
      <c r="AY102" s="101"/>
    </row>
    <row r="103" spans="15:51" x14ac:dyDescent="0.25">
      <c r="O103" s="11"/>
      <c r="P103" s="103"/>
      <c r="Q103" s="103"/>
      <c r="AS103" s="101"/>
      <c r="AT103" s="101"/>
      <c r="AU103" s="101"/>
      <c r="AV103" s="101"/>
      <c r="AW103" s="101"/>
      <c r="AX103" s="101"/>
      <c r="AY103" s="101"/>
    </row>
    <row r="104" spans="15:51" x14ac:dyDescent="0.25">
      <c r="O104" s="11"/>
      <c r="P104" s="103"/>
      <c r="Q104" s="103"/>
      <c r="AS104" s="101"/>
      <c r="AT104" s="101"/>
      <c r="AU104" s="101"/>
      <c r="AV104" s="101"/>
      <c r="AW104" s="101"/>
      <c r="AX104" s="101"/>
      <c r="AY104" s="101"/>
    </row>
    <row r="105" spans="15:51" x14ac:dyDescent="0.25">
      <c r="O105" s="11"/>
      <c r="P105" s="103"/>
      <c r="Q105" s="103"/>
      <c r="AS105" s="101"/>
      <c r="AT105" s="101"/>
      <c r="AU105" s="101"/>
      <c r="AV105" s="101"/>
      <c r="AW105" s="101"/>
      <c r="AX105" s="101"/>
      <c r="AY105" s="101"/>
    </row>
    <row r="106" spans="15:51" x14ac:dyDescent="0.25">
      <c r="O106" s="11"/>
      <c r="P106" s="103"/>
      <c r="Q106" s="103"/>
      <c r="AS106" s="101"/>
      <c r="AT106" s="101"/>
      <c r="AU106" s="101"/>
      <c r="AV106" s="101"/>
      <c r="AW106" s="101"/>
      <c r="AX106" s="101"/>
      <c r="AY106" s="101"/>
    </row>
    <row r="107" spans="15:51" x14ac:dyDescent="0.25">
      <c r="O107" s="11"/>
      <c r="P107" s="103"/>
      <c r="Q107" s="103"/>
      <c r="AS107" s="101"/>
      <c r="AT107" s="101"/>
      <c r="AU107" s="101"/>
      <c r="AV107" s="101"/>
      <c r="AW107" s="101"/>
      <c r="AX107" s="101"/>
      <c r="AY107" s="101"/>
    </row>
    <row r="108" spans="15:51" x14ac:dyDescent="0.25">
      <c r="O108" s="11"/>
      <c r="P108" s="103"/>
      <c r="Q108" s="103"/>
      <c r="AS108" s="101"/>
      <c r="AT108" s="101"/>
      <c r="AU108" s="101"/>
      <c r="AV108" s="101"/>
      <c r="AW108" s="101"/>
      <c r="AX108" s="101"/>
      <c r="AY108" s="101"/>
    </row>
    <row r="109" spans="15:51" x14ac:dyDescent="0.25">
      <c r="O109" s="11"/>
      <c r="P109" s="103"/>
      <c r="Q109" s="103"/>
      <c r="AS109" s="101"/>
      <c r="AT109" s="101"/>
      <c r="AU109" s="101"/>
      <c r="AV109" s="101"/>
      <c r="AW109" s="101"/>
      <c r="AX109" s="101"/>
      <c r="AY109" s="101"/>
    </row>
    <row r="110" spans="15:51" x14ac:dyDescent="0.25">
      <c r="O110" s="11"/>
      <c r="P110" s="103"/>
      <c r="Q110" s="103"/>
      <c r="AS110" s="101"/>
      <c r="AT110" s="101"/>
      <c r="AU110" s="101"/>
      <c r="AV110" s="101"/>
      <c r="AW110" s="101"/>
      <c r="AX110" s="101"/>
      <c r="AY110" s="101"/>
    </row>
    <row r="111" spans="15:51" x14ac:dyDescent="0.25">
      <c r="O111" s="11"/>
      <c r="P111" s="103"/>
      <c r="Q111" s="103"/>
      <c r="AS111" s="101"/>
      <c r="AT111" s="101"/>
      <c r="AU111" s="101"/>
      <c r="AV111" s="101"/>
      <c r="AW111" s="101"/>
      <c r="AX111" s="101"/>
      <c r="AY111" s="101"/>
    </row>
    <row r="112" spans="15:51" x14ac:dyDescent="0.25">
      <c r="O112" s="11"/>
      <c r="P112" s="103"/>
      <c r="Q112" s="103"/>
      <c r="R112" s="103"/>
      <c r="S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R113" s="103"/>
      <c r="S113" s="103"/>
      <c r="T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R114" s="103"/>
      <c r="S114" s="103"/>
      <c r="T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T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03"/>
      <c r="Q116" s="103"/>
      <c r="R116" s="103"/>
      <c r="S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R117" s="103"/>
      <c r="S117" s="103"/>
      <c r="T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R118" s="103"/>
      <c r="S118" s="103"/>
      <c r="T118" s="103"/>
      <c r="U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T119" s="103"/>
      <c r="U119" s="103"/>
      <c r="AS119" s="101"/>
      <c r="AT119" s="101"/>
      <c r="AU119" s="101"/>
      <c r="AV119" s="101"/>
      <c r="AW119" s="101"/>
      <c r="AX119" s="101"/>
    </row>
    <row r="130" spans="45:51" x14ac:dyDescent="0.25">
      <c r="AY130" s="101"/>
    </row>
    <row r="131" spans="45:51" x14ac:dyDescent="0.25">
      <c r="AS131" s="101"/>
      <c r="AT131" s="101"/>
      <c r="AU131" s="101"/>
      <c r="AV131" s="101"/>
      <c r="AW131" s="101"/>
      <c r="AX131" s="101"/>
    </row>
  </sheetData>
  <protectedRanges>
    <protectedRange sqref="N75:R75 B88 S77:T83 B80:B85 S73:T74 N78:R83 T65:T72 T48:T59" name="Range2_12_5_1_1"/>
    <protectedRange sqref="N10 L10 L6 D6 D8 AD8 AF8 O8:U8 AJ8:AR8 AF10 AR11:AR34 L24:N31 N12:N23 N34:P34 E11:E34 G11:G34 X11:AA11 X12:Y16 AA12:AA16 AC11:AF34 N11:Q11 N32:N33 R11:V34 Z12:Z32 AB11:AB33 O12:Q33" name="Range1_16_3_1_1"/>
    <protectedRange sqref="I80 J78:M83 J75:M75 I83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84:H84 F83 E82" name="Range2_2_2_9_2_1_1"/>
    <protectedRange sqref="D80 D83:D84" name="Range2_1_1_1_1_1_9_2_1_1"/>
    <protectedRange sqref="AG11:AG34" name="Range1_18_1_1_1"/>
    <protectedRange sqref="C81 C83" name="Range2_4_1_1_1"/>
    <protectedRange sqref="AS16:AS34" name="Range1_1_1_1"/>
    <protectedRange sqref="P3:U5" name="Range1_16_1_1_1_1"/>
    <protectedRange sqref="C84 C82 C79" name="Range2_1_3_1_1"/>
    <protectedRange sqref="H11:H34" name="Range1_1_1_1_1_1_1"/>
    <protectedRange sqref="B86:B87 J76:R77 D81:D82 I81:I82 Z74:Z75 S75:Y76 AA75:AU76 E83:E84 G85:H86 F84" name="Range2_2_1_10_1_1_1_2"/>
    <protectedRange sqref="C80" name="Range2_2_1_10_2_1_1_1"/>
    <protectedRange sqref="N73:R74 G81:H81 D77 F80 E79" name="Range2_12_1_6_1_1"/>
    <protectedRange sqref="D72:D73 I77:I79 I73:M74 G82:H83 G75:H77 E80:E81 F81:F82 F74:F76 E73:E75" name="Range2_2_12_1_7_1_1"/>
    <protectedRange sqref="D78:D79" name="Range2_1_1_1_1_11_1_2_1_1"/>
    <protectedRange sqref="E76 G78:H78 F77" name="Range2_2_2_9_1_1_1_1"/>
    <protectedRange sqref="D74" name="Range2_1_1_1_1_1_9_1_1_1_1"/>
    <protectedRange sqref="C78 C73" name="Range2_1_1_2_1_1"/>
    <protectedRange sqref="C77" name="Range2_1_2_2_1_1"/>
    <protectedRange sqref="C76" name="Range2_3_2_1_1"/>
    <protectedRange sqref="F72:F73 E72 G74:H74" name="Range2_2_12_1_1_1_1_1"/>
    <protectedRange sqref="C72" name="Range2_1_4_2_1_1_1"/>
    <protectedRange sqref="C74:C75" name="Range2_5_1_1_1"/>
    <protectedRange sqref="E77:E78 F78:F79 G79:H80 I75:I76" name="Range2_2_1_1_1_1"/>
    <protectedRange sqref="D75:D76" name="Range2_1_1_1_1_1_1_1_1"/>
    <protectedRange sqref="AS11:AS15" name="Range1_4_1_1_1_1"/>
    <protectedRange sqref="J11:J15 J26:J34" name="Range1_1_2_1_10_1_1_1_1"/>
    <protectedRange sqref="R90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63:T64" name="Range2_12_5_1_1_3"/>
    <protectedRange sqref="T61:T62" name="Range2_12_5_1_1_2_2"/>
    <protectedRange sqref="T60" name="Range2_12_5_1_1_2_1_1"/>
    <protectedRange sqref="S60" name="Range2_12_4_1_1_1_4_2_2_1_1"/>
    <protectedRange sqref="B77:B79" name="Range2_12_5_1_1_2"/>
    <protectedRange sqref="B76" name="Range2_12_5_1_1_2_1_4_1_1_1_2_1_1_1_1_1_1_1"/>
    <protectedRange sqref="F71 G73:H73" name="Range2_2_12_1_1_1_1_1_1"/>
    <protectedRange sqref="D71:E71" name="Range2_2_12_1_7_1_1_2_1"/>
    <protectedRange sqref="C71" name="Range2_1_1_2_1_1_1"/>
    <protectedRange sqref="B74:B75" name="Range2_12_5_1_1_2_1"/>
    <protectedRange sqref="B73" name="Range2_12_5_1_1_2_1_2_1"/>
    <protectedRange sqref="B72" name="Range2_12_5_1_1_2_1_2_2"/>
    <protectedRange sqref="S69:S72" name="Range2_12_5_1_1_5"/>
    <protectedRange sqref="N69:R72" name="Range2_12_1_6_1_1_1"/>
    <protectedRange sqref="J69:M72" name="Range2_2_12_1_7_1_1_2"/>
    <protectedRange sqref="S66:S68" name="Range2_12_2_1_1_1_2_1_1_1"/>
    <protectedRange sqref="Q67:R68" name="Range2_12_1_4_1_1_1_1_1_1_1_1_1_1_1_1_1_1_1"/>
    <protectedRange sqref="N67:P68" name="Range2_12_1_2_1_1_1_1_1_1_1_1_1_1_1_1_1_1_1_1"/>
    <protectedRange sqref="J67:M68" name="Range2_2_12_1_4_1_1_1_1_1_1_1_1_1_1_1_1_1_1_1_1"/>
    <protectedRange sqref="Q66:R66" name="Range2_12_1_6_1_1_1_2_3_1_1_3_1_1_1_1_1_1_1"/>
    <protectedRange sqref="N66:P66" name="Range2_12_1_2_3_1_1_1_2_3_1_1_3_1_1_1_1_1_1_1"/>
    <protectedRange sqref="J66:M66" name="Range2_2_12_1_4_3_1_1_1_3_3_1_1_3_1_1_1_1_1_1_1"/>
    <protectedRange sqref="S64:S65" name="Range2_12_4_1_1_1_4_2_2_2_1"/>
    <protectedRange sqref="Q64:R65" name="Range2_12_1_6_1_1_1_2_3_2_1_1_3_2"/>
    <protectedRange sqref="N64:P65" name="Range2_12_1_2_3_1_1_1_2_3_2_1_1_3_2"/>
    <protectedRange sqref="L64:M65" name="Range2_2_12_1_4_3_1_1_1_3_3_2_1_1_3_2"/>
    <protectedRange sqref="I66:I72" name="Range2_2_12_1_7_1_1_2_2_1_1"/>
    <protectedRange sqref="G72:H72" name="Range2_2_12_1_3_1_2_1_1_1_2_1_1_1_1_1_1_2_1_1_1_1_1_1_1_1_1"/>
    <protectedRange sqref="F70 G69:H71" name="Range2_2_12_1_3_3_1_1_1_2_1_1_1_1_1_1_1_1_1_1_1_1_1_1_1_1"/>
    <protectedRange sqref="G66:H66" name="Range2_2_12_1_3_1_2_1_1_1_2_1_1_1_1_1_1_2_1_1_1_1_1_2_1"/>
    <protectedRange sqref="F66:F69" name="Range2_2_12_1_3_1_2_1_1_1_3_1_1_1_1_1_3_1_1_1_1_1_1_1_1_1"/>
    <protectedRange sqref="G67:H68" name="Range2_2_12_1_3_1_2_1_1_1_1_2_1_1_1_1_1_1_1_1_1_1_1"/>
    <protectedRange sqref="D66:E67" name="Range2_2_12_1_3_1_2_1_1_1_3_1_1_1_1_1_1_1_2_1_1_1_1_1_1_1"/>
    <protectedRange sqref="B70" name="Range2_12_5_1_1_2_1_4_1_1_1_2_1_1_1_1_1_1_1_1_1_2_1_1_1_1_1"/>
    <protectedRange sqref="B71" name="Range2_12_5_1_1_2_1_2_2_1_1_1_1_1"/>
    <protectedRange sqref="D70:E70" name="Range2_2_12_1_7_1_1_2_1_1"/>
    <protectedRange sqref="C70" name="Range2_1_1_2_1_1_1_1"/>
    <protectedRange sqref="D69" name="Range2_2_12_1_7_1_1_2_1_1_1_1_1_1"/>
    <protectedRange sqref="E69" name="Range2_2_12_1_1_1_1_1_1_1_1_1_1_1_1"/>
    <protectedRange sqref="C69" name="Range2_1_4_2_1_1_1_1_1_1_1_1_1"/>
    <protectedRange sqref="D68:E68" name="Range2_2_12_1_3_1_2_1_1_1_3_1_1_1_1_1_1_1_2_1_1_1_1_1_1_1_1"/>
    <protectedRange sqref="B69" name="Range2_12_5_1_1_2_1_2_2_1_1_1_1"/>
    <protectedRange sqref="S61:S63" name="Range2_12_5_1_1_5_1"/>
    <protectedRange sqref="N63:R63" name="Range2_12_1_6_1_1_1_1"/>
    <protectedRange sqref="L63:M63" name="Range2_2_12_1_7_1_1_2_2"/>
    <protectedRange sqref="B68" name="Range2_12_5_1_1_2_1_2_2_1_1_1_1_2_1_1_1"/>
    <protectedRange sqref="B67" name="Range2_12_5_1_1_2_1_2_2_1_1_1_1_2_1_1_1_2"/>
    <protectedRange sqref="B66" name="Range2_12_5_1_1_2_1_2_2_1_1_1_1_2_1_1_1_2_1_1"/>
    <protectedRange sqref="B41" name="Range2_12_5_1_1_1_1_1_2"/>
    <protectedRange sqref="S55:S59" name="Range2_12_5_1_1_2_3_1_1"/>
    <protectedRange sqref="N55:R62" name="Range2_12_1_6_1_1_1_1_1"/>
    <protectedRange sqref="J57:M59 L60:M62 L55:M56" name="Range2_2_12_1_7_1_1_2_2_1"/>
    <protectedRange sqref="G57:H59" name="Range2_2_12_1_3_1_2_1_1_1_2_1_1_1_1_1_1_2_1_1_1_1"/>
    <protectedRange sqref="I57:I59" name="Range2_2_12_1_4_3_1_1_1_2_1_2_1_1_3_1_1_1_1_1_1_1_1"/>
    <protectedRange sqref="D57:E59" name="Range2_2_12_1_3_1_2_1_1_1_2_1_1_1_1_3_1_1_1_1_1_1_1"/>
    <protectedRange sqref="F57:F59" name="Range2_2_12_1_3_1_2_1_1_1_3_1_1_1_1_1_3_1_1_1_1_1_1_1"/>
    <protectedRange sqref="J60:K60" name="Range2_2_12_1_7_1_1_2_2_2"/>
    <protectedRange sqref="I60" name="Range2_2_12_1_7_1_1_2_2_1_1_1_2"/>
    <protectedRange sqref="F60:H60" name="Range2_2_12_1_3_3_1_1_1_2_1_1_1_1_1_1_1_1_1_1_1_1_1_1_1_1_1_2_1"/>
    <protectedRange sqref="D60:E60" name="Range2_2_12_1_7_1_1_2_1_1_1_2_1"/>
    <protectedRange sqref="C60" name="Range2_1_1_2_1_1_1_1_1_2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54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G46:H54" name="Range2_2_12_1_3_1_1_1_1_1_4_1_1_1"/>
    <protectedRange sqref="E46:F54" name="Range2_2_12_1_7_1_1_3_1_1_1"/>
    <protectedRange sqref="Q46:R54" name="Range2_12_1_6_1_1_1_1_2_1_1"/>
    <protectedRange sqref="N46:P54" name="Range2_12_1_2_3_1_1_1_1_2_1_1"/>
    <protectedRange sqref="I46:M54" name="Range2_2_12_1_4_3_1_1_1_1_2_1_1"/>
    <protectedRange sqref="D46:D54" name="Range2_2_12_1_3_1_2_1_1_1_2_1_2_1_1"/>
    <protectedRange sqref="C42:C44" name="Range2_1_2_1_1_1_1_1_1_2"/>
    <protectedRange sqref="Q34" name="Range1_16_3_1_1_1"/>
    <protectedRange sqref="AG10" name="Range1_18_1_1_1_1"/>
    <protectedRange sqref="Q10" name="Range1_17_1_1_1_2"/>
    <protectedRange sqref="F11:F34" name="Range1_16_3_1_1_2"/>
    <protectedRange sqref="X34:AB34 X33:AA33 X17:Y32 AA17:AA32" name="Range1_16_3_1_1_6"/>
    <protectedRange sqref="B42" name="Range2_12_5_1_1_1_1_1_2_1"/>
    <protectedRange sqref="B55:B56 B57" name="Range2_12_5_1_1_1_2_2_1_1_1_1_1_1_1_1_1_1_1_2_1_1_1"/>
    <protectedRange sqref="G55:H55" name="Range2_2_12_1_3_1_1_1_1_1_4_1_1_1_1_2"/>
    <protectedRange sqref="E55:F55" name="Range2_2_12_1_7_1_1_3_1_1_1_1_2"/>
    <protectedRange sqref="I55:K55" name="Range2_2_12_1_4_3_1_1_1_1_2_1_1_1_2"/>
    <protectedRange sqref="D55" name="Range2_2_12_1_3_1_2_1_1_1_2_1_2_1_1_1_2"/>
    <protectedRange sqref="J56:K56" name="Range2_2_12_1_7_1_1_2_2_1_2"/>
    <protectedRange sqref="I56" name="Range2_2_12_1_7_1_1_2_2_1_1_1_1_1"/>
    <protectedRange sqref="G56:H56" name="Range2_2_12_1_3_3_1_1_1_2_1_1_1_1_1_1_1_1_1_1_1_1_1_1_1_1_1_1_1"/>
    <protectedRange sqref="F56" name="Range2_2_12_1_3_1_2_1_1_1_3_1_1_1_1_1_3_1_1_1_1_1_1_1_1_1_1_1"/>
    <protectedRange sqref="D56" name="Range2_2_12_1_7_1_1_2_1_1_1_1_1_1_1_1"/>
    <protectedRange sqref="E56" name="Range2_2_12_1_1_1_1_1_1_1_1_1_1_1_1_1_1"/>
    <protectedRange sqref="C56" name="Range2_1_4_2_1_1_1_1_1_1_1_1_1_1_1"/>
    <protectedRange sqref="K61" name="Range2_2_12_1_7_1_1_2_2_1_3"/>
    <protectedRange sqref="K64:K65" name="Range2_2_12_1_4_3_1_1_1_3_3_2_1_1_3_2_1_1"/>
    <protectedRange sqref="K62:K63" name="Range2_2_12_1_7_1_1_2_2_2_1"/>
    <protectedRange sqref="G65:H65" name="Range2_2_12_1_3_1_1_1_1_1_4_1_1_1_1_2_1"/>
    <protectedRange sqref="E65:F65" name="Range2_2_12_1_7_1_1_3_1_1_1_1_2_1"/>
    <protectedRange sqref="I65:J65" name="Range2_2_12_1_4_3_1_1_1_1_2_1_1_1_2_1"/>
    <protectedRange sqref="J61:J62" name="Range2_2_12_1_7_1_1_2_2_3_1"/>
    <protectedRange sqref="G61:H62" name="Range2_2_12_1_3_1_2_1_1_1_2_1_1_1_1_1_1_2_1_1_1_2_1"/>
    <protectedRange sqref="I61:I62" name="Range2_2_12_1_4_3_1_1_1_2_1_2_1_1_3_1_1_1_1_1_1_1_2_1"/>
    <protectedRange sqref="D61:E62" name="Range2_2_12_1_3_1_2_1_1_1_2_1_1_1_1_3_1_1_1_1_1_1_2_1"/>
    <protectedRange sqref="F61:F62" name="Range2_2_12_1_3_1_2_1_1_1_3_1_1_1_1_1_3_1_1_1_1_1_1_2_1"/>
    <protectedRange sqref="G63:H64" name="Range2_2_12_1_3_1_1_1_1_1_4_1_1_1_1_2_1_1"/>
    <protectedRange sqref="E63:F64" name="Range2_2_12_1_7_1_1_3_1_1_1_1_2_1_1"/>
    <protectedRange sqref="I63:J64" name="Range2_2_12_1_4_3_1_1_1_1_2_1_1_1_2_1_1"/>
    <protectedRange sqref="D63:D64" name="Range2_2_12_1_3_1_2_1_1_1_2_1_2_1_1_1_2_1"/>
    <protectedRange sqref="B64" name="Range2_12_5_1_1_2_1_4_1_1_1_2_1_1_1_1_1_1_1_1_1_2_1_1_1_1_2_1_1_1_2_1_1_1_2_2_2_1_1_1_1_1_1_1"/>
    <protectedRange sqref="D65" name="Range2_2_12_1_3_1_2_1_1_1_2_1_2_1_1_1_2_1_1"/>
    <protectedRange sqref="B65" name="Range2_12_5_1_1_2_1_2_2_1_1_1_1_2_1_1_1_2_1_1_1_2_2_2_1_1_1_1_1_1_1"/>
    <protectedRange sqref="W11:W34" name="Range1_16_3_1_1_4_3_3_1_1"/>
    <protectedRange sqref="B43" name="Range2_12_5_1_1_1_2_1_1_1_1"/>
    <protectedRange sqref="B44" name="Range2_12_5_1_1_1_2_2_1_1_1"/>
    <protectedRange sqref="B45" name="Range2_12_5_1_1_1_2_2_1_1_1_1_1_1_1_1_1_1_1_2_1_1_1_1"/>
    <protectedRange sqref="B46:B47 B61:B62 B50:B54" name="Range2_12_5_1_1_1_2_2_1_1_1_1_1_1_1_1_1_1_1_2_1_1_1_2"/>
    <protectedRange sqref="B48" name="Range2_12_5_1_1_1_2_2_1_1_1_1_1_1_1_1_1_1_1_2_2_1_1_1"/>
    <protectedRange sqref="B49" name="Range2_12_5_1_1_1_2_2_1_1_1_1_1_1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A11 X12:Y16 AA12:AA16 AC11:AE34 Z12:Z32 AB11:AB33">
    <cfRule type="containsText" dxfId="34" priority="17" operator="containsText" text="N/A">
      <formula>NOT(ISERROR(SEARCH("N/A",X11)))</formula>
    </cfRule>
    <cfRule type="cellIs" dxfId="33" priority="35" operator="equal">
      <formula>0</formula>
    </cfRule>
  </conditionalFormatting>
  <conditionalFormatting sqref="X11:AA11 X12:Y16 AA12:AA16 AC11:AE34 Z12:Z32 AB11:AB33">
    <cfRule type="cellIs" dxfId="32" priority="34" operator="greaterThanOrEqual">
      <formula>1185</formula>
    </cfRule>
  </conditionalFormatting>
  <conditionalFormatting sqref="X11:AA11 X12:Y16 AA12:AA16 AC11:AE34 Z12:Z32 AB11:AB33">
    <cfRule type="cellIs" dxfId="31" priority="33" operator="between">
      <formula>0.1</formula>
      <formula>1184</formula>
    </cfRule>
  </conditionalFormatting>
  <conditionalFormatting sqref="X8 AJ16:AJ34 AJ11:AO11 AJ12:AK15 AM12:AM15 AL12:AL34 AN12:AO34">
    <cfRule type="cellIs" dxfId="30" priority="32" operator="equal">
      <formula>0</formula>
    </cfRule>
  </conditionalFormatting>
  <conditionalFormatting sqref="X8 AJ16:AJ34 AJ11:AO11 AJ12:AK15 AM12:AM15 AL12:AL34 AN12:AO34">
    <cfRule type="cellIs" dxfId="29" priority="31" operator="greaterThan">
      <formula>1179</formula>
    </cfRule>
  </conditionalFormatting>
  <conditionalFormatting sqref="X8 AJ16:AJ34 AJ11:AO11 AJ12:AK15 AM12:AM15 AL12:AL34 AN12:AO34">
    <cfRule type="cellIs" dxfId="28" priority="30" operator="greaterThan">
      <formula>99</formula>
    </cfRule>
  </conditionalFormatting>
  <conditionalFormatting sqref="X8 AJ16:AJ34 AJ11:AO11 AJ12:AK15 AM12:AM15 AL12:AL34 AN12:AO34">
    <cfRule type="cellIs" dxfId="27" priority="29" operator="greaterThan">
      <formula>0.99</formula>
    </cfRule>
  </conditionalFormatting>
  <conditionalFormatting sqref="AB8">
    <cfRule type="cellIs" dxfId="26" priority="28" operator="equal">
      <formula>0</formula>
    </cfRule>
  </conditionalFormatting>
  <conditionalFormatting sqref="AB8">
    <cfRule type="cellIs" dxfId="25" priority="27" operator="greaterThan">
      <formula>1179</formula>
    </cfRule>
  </conditionalFormatting>
  <conditionalFormatting sqref="AB8">
    <cfRule type="cellIs" dxfId="24" priority="26" operator="greaterThan">
      <formula>99</formula>
    </cfRule>
  </conditionalFormatting>
  <conditionalFormatting sqref="AB8">
    <cfRule type="cellIs" dxfId="23" priority="25" operator="greaterThan">
      <formula>0.99</formula>
    </cfRule>
  </conditionalFormatting>
  <conditionalFormatting sqref="AQ11:AQ34">
    <cfRule type="cellIs" dxfId="22" priority="24" operator="equal">
      <formula>0</formula>
    </cfRule>
  </conditionalFormatting>
  <conditionalFormatting sqref="AQ11:AQ34">
    <cfRule type="cellIs" dxfId="21" priority="23" operator="greaterThan">
      <formula>1179</formula>
    </cfRule>
  </conditionalFormatting>
  <conditionalFormatting sqref="AQ11:AQ34">
    <cfRule type="cellIs" dxfId="20" priority="22" operator="greaterThan">
      <formula>99</formula>
    </cfRule>
  </conditionalFormatting>
  <conditionalFormatting sqref="AQ11:AQ34">
    <cfRule type="cellIs" dxfId="19" priority="21" operator="greaterThan">
      <formula>0.99</formula>
    </cfRule>
  </conditionalFormatting>
  <conditionalFormatting sqref="AI11:AI34">
    <cfRule type="cellIs" dxfId="18" priority="20" operator="greaterThan">
      <formula>$AI$8</formula>
    </cfRule>
  </conditionalFormatting>
  <conditionalFormatting sqref="AH11:AH34">
    <cfRule type="cellIs" dxfId="17" priority="18" operator="greaterThan">
      <formula>$AH$8</formula>
    </cfRule>
    <cfRule type="cellIs" dxfId="16" priority="19" operator="greaterThan">
      <formula>$AH$8</formula>
    </cfRule>
  </conditionalFormatting>
  <conditionalFormatting sqref="AP11:AP34">
    <cfRule type="cellIs" dxfId="15" priority="16" operator="equal">
      <formula>0</formula>
    </cfRule>
  </conditionalFormatting>
  <conditionalFormatting sqref="AP11:AP34">
    <cfRule type="cellIs" dxfId="14" priority="15" operator="greaterThan">
      <formula>1179</formula>
    </cfRule>
  </conditionalFormatting>
  <conditionalFormatting sqref="AP11:AP34">
    <cfRule type="cellIs" dxfId="13" priority="14" operator="greaterThan">
      <formula>99</formula>
    </cfRule>
  </conditionalFormatting>
  <conditionalFormatting sqref="AP11:AP34">
    <cfRule type="cellIs" dxfId="12" priority="13" operator="greaterThan">
      <formula>0.99</formula>
    </cfRule>
  </conditionalFormatting>
  <conditionalFormatting sqref="X34:AB34 X33:AA33 X17:Y32 AA17:AA32">
    <cfRule type="containsText" dxfId="11" priority="9" operator="containsText" text="N/A">
      <formula>NOT(ISERROR(SEARCH("N/A",X17)))</formula>
    </cfRule>
    <cfRule type="cellIs" dxfId="10" priority="12" operator="equal">
      <formula>0</formula>
    </cfRule>
  </conditionalFormatting>
  <conditionalFormatting sqref="X34:AB34 X33:AA33 X17:Y32 AA17:AA32">
    <cfRule type="cellIs" dxfId="9" priority="11" operator="greaterThanOrEqual">
      <formula>1185</formula>
    </cfRule>
  </conditionalFormatting>
  <conditionalFormatting sqref="X34:AB34 X33:AA33 X17:Y32 AA17:AA32">
    <cfRule type="cellIs" dxfId="8" priority="10" operator="between">
      <formula>0.1</formula>
      <formula>1184</formula>
    </cfRule>
  </conditionalFormatting>
  <conditionalFormatting sqref="AK33:AK34 AM16:AM34">
    <cfRule type="cellIs" dxfId="7" priority="8" operator="equal">
      <formula>0</formula>
    </cfRule>
  </conditionalFormatting>
  <conditionalFormatting sqref="AK33:AK34 AM16:AM34">
    <cfRule type="cellIs" dxfId="6" priority="7" operator="greaterThan">
      <formula>1179</formula>
    </cfRule>
  </conditionalFormatting>
  <conditionalFormatting sqref="AK33:AK34 AM16:AM34">
    <cfRule type="cellIs" dxfId="5" priority="6" operator="greaterThan">
      <formula>99</formula>
    </cfRule>
  </conditionalFormatting>
  <conditionalFormatting sqref="AK33:AK34 AM16:AM34">
    <cfRule type="cellIs" dxfId="4" priority="5" operator="greaterThan">
      <formula>0.99</formula>
    </cfRule>
  </conditionalFormatting>
  <conditionalFormatting sqref="AK16:AK32">
    <cfRule type="cellIs" dxfId="3" priority="4" operator="equal">
      <formula>0</formula>
    </cfRule>
  </conditionalFormatting>
  <conditionalFormatting sqref="AK16:AK32">
    <cfRule type="cellIs" dxfId="2" priority="3" operator="greaterThan">
      <formula>1179</formula>
    </cfRule>
  </conditionalFormatting>
  <conditionalFormatting sqref="AK16:AK32">
    <cfRule type="cellIs" dxfId="1" priority="2" operator="greaterThan">
      <formula>99</formula>
    </cfRule>
  </conditionalFormatting>
  <conditionalFormatting sqref="AK16:AK32">
    <cfRule type="cellIs" dxfId="0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2"/>
  <sheetViews>
    <sheetView showGridLines="0" topLeftCell="A15" zoomScaleNormal="100" workbookViewId="0">
      <selection activeCell="B43" sqref="B43:B49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47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51" t="s">
        <v>10</v>
      </c>
      <c r="I7" s="150" t="s">
        <v>11</v>
      </c>
      <c r="J7" s="150" t="s">
        <v>12</v>
      </c>
      <c r="K7" s="150" t="s">
        <v>13</v>
      </c>
      <c r="L7" s="11"/>
      <c r="M7" s="11"/>
      <c r="N7" s="11"/>
      <c r="O7" s="151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50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50" t="s">
        <v>22</v>
      </c>
      <c r="AG7" s="150" t="s">
        <v>23</v>
      </c>
      <c r="AH7" s="150" t="s">
        <v>24</v>
      </c>
      <c r="AI7" s="150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50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42067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25976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50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48" t="s">
        <v>51</v>
      </c>
      <c r="V9" s="148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46" t="s">
        <v>55</v>
      </c>
      <c r="AG9" s="146" t="s">
        <v>56</v>
      </c>
      <c r="AH9" s="251" t="s">
        <v>57</v>
      </c>
      <c r="AI9" s="266" t="s">
        <v>58</v>
      </c>
      <c r="AJ9" s="148" t="s">
        <v>59</v>
      </c>
      <c r="AK9" s="148" t="s">
        <v>60</v>
      </c>
      <c r="AL9" s="148" t="s">
        <v>61</v>
      </c>
      <c r="AM9" s="148" t="s">
        <v>62</v>
      </c>
      <c r="AN9" s="148" t="s">
        <v>63</v>
      </c>
      <c r="AO9" s="148" t="s">
        <v>64</v>
      </c>
      <c r="AP9" s="148" t="s">
        <v>65</v>
      </c>
      <c r="AQ9" s="268" t="s">
        <v>66</v>
      </c>
      <c r="AR9" s="148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48" t="s">
        <v>72</v>
      </c>
      <c r="C10" s="148" t="s">
        <v>73</v>
      </c>
      <c r="D10" s="148" t="s">
        <v>74</v>
      </c>
      <c r="E10" s="148" t="s">
        <v>75</v>
      </c>
      <c r="F10" s="148" t="s">
        <v>74</v>
      </c>
      <c r="G10" s="148" t="s">
        <v>75</v>
      </c>
      <c r="H10" s="277"/>
      <c r="I10" s="148" t="s">
        <v>75</v>
      </c>
      <c r="J10" s="148" t="s">
        <v>75</v>
      </c>
      <c r="K10" s="148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3'!Q34</f>
        <v>27608188</v>
      </c>
      <c r="R10" s="259"/>
      <c r="S10" s="260"/>
      <c r="T10" s="261"/>
      <c r="U10" s="148" t="s">
        <v>75</v>
      </c>
      <c r="V10" s="148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3'!AG34</f>
        <v>35175356</v>
      </c>
      <c r="AH10" s="251"/>
      <c r="AI10" s="267"/>
      <c r="AJ10" s="148" t="s">
        <v>84</v>
      </c>
      <c r="AK10" s="148" t="s">
        <v>84</v>
      </c>
      <c r="AL10" s="148" t="s">
        <v>84</v>
      </c>
      <c r="AM10" s="148" t="s">
        <v>84</v>
      </c>
      <c r="AN10" s="148" t="s">
        <v>84</v>
      </c>
      <c r="AO10" s="148" t="s">
        <v>84</v>
      </c>
      <c r="AP10" s="145">
        <f>'MAR 3'!AP34</f>
        <v>7845313</v>
      </c>
      <c r="AQ10" s="269"/>
      <c r="AR10" s="149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13</v>
      </c>
      <c r="E11" s="40">
        <f>D11/1.42</f>
        <v>9.1549295774647899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120</v>
      </c>
      <c r="P11" s="119">
        <v>92</v>
      </c>
      <c r="Q11" s="119">
        <v>27612083</v>
      </c>
      <c r="R11" s="45">
        <f>Q11-Q10</f>
        <v>3895</v>
      </c>
      <c r="S11" s="46">
        <f>R11*24/1000</f>
        <v>93.48</v>
      </c>
      <c r="T11" s="46">
        <f>R11/1000</f>
        <v>3.895</v>
      </c>
      <c r="U11" s="120">
        <v>5.9</v>
      </c>
      <c r="V11" s="120">
        <f>U11</f>
        <v>5.9</v>
      </c>
      <c r="W11" s="121" t="s">
        <v>127</v>
      </c>
      <c r="X11" s="123">
        <v>0</v>
      </c>
      <c r="Y11" s="123">
        <v>0</v>
      </c>
      <c r="Z11" s="123">
        <v>1068</v>
      </c>
      <c r="AA11" s="123">
        <v>0</v>
      </c>
      <c r="AB11" s="123">
        <v>1068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35175986</v>
      </c>
      <c r="AH11" s="48">
        <f>IF(ISBLANK(AG11),"-",AG11-AG10)</f>
        <v>630</v>
      </c>
      <c r="AI11" s="49">
        <f>AH11/T11</f>
        <v>161.74582798459562</v>
      </c>
      <c r="AJ11" s="102">
        <v>0</v>
      </c>
      <c r="AK11" s="102">
        <v>0</v>
      </c>
      <c r="AL11" s="102">
        <v>10</v>
      </c>
      <c r="AM11" s="102">
        <v>0</v>
      </c>
      <c r="AN11" s="102">
        <v>1</v>
      </c>
      <c r="AO11" s="102">
        <v>0.45</v>
      </c>
      <c r="AP11" s="123">
        <v>7846325</v>
      </c>
      <c r="AQ11" s="123">
        <f>AP11-AP10</f>
        <v>1012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15</v>
      </c>
      <c r="E12" s="40">
        <f t="shared" ref="E12:E34" si="0">D12/1.42</f>
        <v>10.563380281690142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118</v>
      </c>
      <c r="P12" s="119">
        <v>91</v>
      </c>
      <c r="Q12" s="119">
        <v>27615838</v>
      </c>
      <c r="R12" s="45">
        <f t="shared" ref="R12:R34" si="3">Q12-Q11</f>
        <v>3755</v>
      </c>
      <c r="S12" s="46">
        <f t="shared" ref="S12:S34" si="4">R12*24/1000</f>
        <v>90.12</v>
      </c>
      <c r="T12" s="46">
        <f t="shared" ref="T12:T34" si="5">R12/1000</f>
        <v>3.7549999999999999</v>
      </c>
      <c r="U12" s="120">
        <v>7</v>
      </c>
      <c r="V12" s="120">
        <f t="shared" ref="V12:V34" si="6">U12</f>
        <v>7</v>
      </c>
      <c r="W12" s="121" t="s">
        <v>127</v>
      </c>
      <c r="X12" s="123">
        <v>0</v>
      </c>
      <c r="Y12" s="123">
        <v>0</v>
      </c>
      <c r="Z12" s="123">
        <v>1040</v>
      </c>
      <c r="AA12" s="123">
        <v>0</v>
      </c>
      <c r="AB12" s="123">
        <v>1068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35176599</v>
      </c>
      <c r="AH12" s="48">
        <f>IF(ISBLANK(AG12),"-",AG12-AG11)</f>
        <v>613</v>
      </c>
      <c r="AI12" s="49">
        <f t="shared" ref="AI12:AI34" si="7">AH12/T12</f>
        <v>163.24900133155793</v>
      </c>
      <c r="AJ12" s="102">
        <v>0</v>
      </c>
      <c r="AK12" s="102">
        <v>0</v>
      </c>
      <c r="AL12" s="102">
        <v>10</v>
      </c>
      <c r="AM12" s="102">
        <v>0</v>
      </c>
      <c r="AN12" s="102">
        <v>1</v>
      </c>
      <c r="AO12" s="102">
        <v>0.45</v>
      </c>
      <c r="AP12" s="123">
        <v>7847439</v>
      </c>
      <c r="AQ12" s="123">
        <f>AP12-AP11</f>
        <v>1114</v>
      </c>
      <c r="AR12" s="52">
        <v>0.98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17</v>
      </c>
      <c r="E13" s="40">
        <f t="shared" si="0"/>
        <v>11.971830985915494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116</v>
      </c>
      <c r="P13" s="119">
        <v>90</v>
      </c>
      <c r="Q13" s="119">
        <v>27619490</v>
      </c>
      <c r="R13" s="45">
        <f t="shared" si="3"/>
        <v>3652</v>
      </c>
      <c r="S13" s="46">
        <f t="shared" si="4"/>
        <v>87.647999999999996</v>
      </c>
      <c r="T13" s="46">
        <f t="shared" si="5"/>
        <v>3.6520000000000001</v>
      </c>
      <c r="U13" s="120">
        <v>8.1999999999999993</v>
      </c>
      <c r="V13" s="120">
        <f t="shared" si="6"/>
        <v>8.1999999999999993</v>
      </c>
      <c r="W13" s="121" t="s">
        <v>127</v>
      </c>
      <c r="X13" s="123">
        <v>0</v>
      </c>
      <c r="Y13" s="123">
        <v>0</v>
      </c>
      <c r="Z13" s="123">
        <v>1020</v>
      </c>
      <c r="AA13" s="123">
        <v>0</v>
      </c>
      <c r="AB13" s="123">
        <v>1068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35177206</v>
      </c>
      <c r="AH13" s="48">
        <f>IF(ISBLANK(AG13),"-",AG13-AG12)</f>
        <v>607</v>
      </c>
      <c r="AI13" s="49">
        <f t="shared" si="7"/>
        <v>166.21029572836801</v>
      </c>
      <c r="AJ13" s="102">
        <v>0</v>
      </c>
      <c r="AK13" s="102">
        <v>0</v>
      </c>
      <c r="AL13" s="102">
        <v>10</v>
      </c>
      <c r="AM13" s="102">
        <v>0</v>
      </c>
      <c r="AN13" s="102">
        <v>1</v>
      </c>
      <c r="AO13" s="102">
        <v>0.45</v>
      </c>
      <c r="AP13" s="123">
        <v>7848738</v>
      </c>
      <c r="AQ13" s="123">
        <f>AP13-AP12</f>
        <v>1299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21</v>
      </c>
      <c r="E14" s="40">
        <f t="shared" si="0"/>
        <v>14.788732394366198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85</v>
      </c>
      <c r="P14" s="119">
        <v>89</v>
      </c>
      <c r="Q14" s="119">
        <v>27623051</v>
      </c>
      <c r="R14" s="45">
        <f t="shared" si="3"/>
        <v>3561</v>
      </c>
      <c r="S14" s="46">
        <f t="shared" si="4"/>
        <v>85.463999999999999</v>
      </c>
      <c r="T14" s="46">
        <f t="shared" si="5"/>
        <v>3.5609999999999999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960</v>
      </c>
      <c r="AA14" s="123">
        <v>0</v>
      </c>
      <c r="AB14" s="123">
        <v>987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35177796</v>
      </c>
      <c r="AH14" s="48">
        <f t="shared" ref="AH14:AH34" si="8">IF(ISBLANK(AG14),"-",AG14-AG13)</f>
        <v>590</v>
      </c>
      <c r="AI14" s="49">
        <f t="shared" si="7"/>
        <v>165.68379668632406</v>
      </c>
      <c r="AJ14" s="102">
        <v>0</v>
      </c>
      <c r="AK14" s="102">
        <v>0</v>
      </c>
      <c r="AL14" s="102">
        <v>10</v>
      </c>
      <c r="AM14" s="102">
        <v>0</v>
      </c>
      <c r="AN14" s="102">
        <v>1</v>
      </c>
      <c r="AO14" s="102">
        <v>0.45</v>
      </c>
      <c r="AP14" s="123">
        <v>7849921</v>
      </c>
      <c r="AQ14" s="123">
        <f>AP14-AP13</f>
        <v>1183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22</v>
      </c>
      <c r="E15" s="40">
        <f t="shared" si="0"/>
        <v>15.492957746478874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105</v>
      </c>
      <c r="P15" s="119">
        <v>98</v>
      </c>
      <c r="Q15" s="119">
        <v>27626965</v>
      </c>
      <c r="R15" s="45">
        <f t="shared" si="3"/>
        <v>3914</v>
      </c>
      <c r="S15" s="46">
        <f t="shared" si="4"/>
        <v>93.936000000000007</v>
      </c>
      <c r="T15" s="46">
        <f t="shared" si="5"/>
        <v>3.9140000000000001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992</v>
      </c>
      <c r="AA15" s="123">
        <v>0</v>
      </c>
      <c r="AB15" s="123">
        <v>1009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35178336</v>
      </c>
      <c r="AH15" s="48">
        <f t="shared" si="8"/>
        <v>540</v>
      </c>
      <c r="AI15" s="49">
        <f t="shared" si="7"/>
        <v>137.9662749105774</v>
      </c>
      <c r="AJ15" s="102">
        <v>0</v>
      </c>
      <c r="AK15" s="102">
        <v>0</v>
      </c>
      <c r="AL15" s="102">
        <v>10</v>
      </c>
      <c r="AM15" s="102">
        <v>0</v>
      </c>
      <c r="AN15" s="102">
        <v>1</v>
      </c>
      <c r="AO15" s="102">
        <v>0</v>
      </c>
      <c r="AP15" s="123">
        <v>7849921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15</v>
      </c>
      <c r="E16" s="40">
        <f t="shared" si="0"/>
        <v>10.563380281690142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121</v>
      </c>
      <c r="P16" s="119">
        <v>119</v>
      </c>
      <c r="Q16" s="119">
        <v>27631695</v>
      </c>
      <c r="R16" s="45">
        <f t="shared" si="3"/>
        <v>4730</v>
      </c>
      <c r="S16" s="46">
        <f t="shared" si="4"/>
        <v>113.52</v>
      </c>
      <c r="T16" s="46">
        <f t="shared" si="5"/>
        <v>4.7300000000000004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1190</v>
      </c>
      <c r="AA16" s="123">
        <v>0</v>
      </c>
      <c r="AB16" s="123">
        <v>1188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35179044</v>
      </c>
      <c r="AH16" s="48">
        <f t="shared" si="8"/>
        <v>708</v>
      </c>
      <c r="AI16" s="49">
        <f t="shared" si="7"/>
        <v>149.68287526427059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7849921</v>
      </c>
      <c r="AQ16" s="123">
        <f t="shared" ref="AQ16:AQ34" si="10">AP16-AP15</f>
        <v>0</v>
      </c>
      <c r="AR16" s="52">
        <v>1.6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135</v>
      </c>
      <c r="P17" s="119">
        <v>146</v>
      </c>
      <c r="Q17" s="119">
        <v>27637864</v>
      </c>
      <c r="R17" s="45">
        <f t="shared" si="3"/>
        <v>6169</v>
      </c>
      <c r="S17" s="46">
        <f t="shared" si="4"/>
        <v>148.05600000000001</v>
      </c>
      <c r="T17" s="46">
        <f t="shared" si="5"/>
        <v>6.1689999999999996</v>
      </c>
      <c r="U17" s="120">
        <v>9.1999999999999993</v>
      </c>
      <c r="V17" s="120">
        <f t="shared" si="6"/>
        <v>9.1999999999999993</v>
      </c>
      <c r="W17" s="121" t="s">
        <v>135</v>
      </c>
      <c r="X17" s="123">
        <v>0</v>
      </c>
      <c r="Y17" s="123">
        <v>1050</v>
      </c>
      <c r="Z17" s="123">
        <v>1180</v>
      </c>
      <c r="AA17" s="123">
        <v>1185</v>
      </c>
      <c r="AB17" s="123">
        <v>1198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35180384</v>
      </c>
      <c r="AH17" s="48">
        <f t="shared" si="8"/>
        <v>1340</v>
      </c>
      <c r="AI17" s="49">
        <f t="shared" si="7"/>
        <v>217.21510779704977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7849921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131</v>
      </c>
      <c r="P18" s="119">
        <v>152</v>
      </c>
      <c r="Q18" s="119">
        <v>27644192</v>
      </c>
      <c r="R18" s="45">
        <f t="shared" si="3"/>
        <v>6328</v>
      </c>
      <c r="S18" s="46">
        <f t="shared" si="4"/>
        <v>151.87200000000001</v>
      </c>
      <c r="T18" s="46">
        <f t="shared" si="5"/>
        <v>6.3280000000000003</v>
      </c>
      <c r="U18" s="120">
        <v>8.6999999999999993</v>
      </c>
      <c r="V18" s="120">
        <f t="shared" si="6"/>
        <v>8.6999999999999993</v>
      </c>
      <c r="W18" s="121" t="s">
        <v>135</v>
      </c>
      <c r="X18" s="123">
        <v>0</v>
      </c>
      <c r="Y18" s="123">
        <v>1069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35181773</v>
      </c>
      <c r="AH18" s="48">
        <f t="shared" si="8"/>
        <v>1389</v>
      </c>
      <c r="AI18" s="49">
        <f t="shared" si="7"/>
        <v>219.50063211125158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7849921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134</v>
      </c>
      <c r="P19" s="119">
        <v>151</v>
      </c>
      <c r="Q19" s="119">
        <v>27650083</v>
      </c>
      <c r="R19" s="45">
        <f t="shared" si="3"/>
        <v>5891</v>
      </c>
      <c r="S19" s="46">
        <f t="shared" si="4"/>
        <v>141.38399999999999</v>
      </c>
      <c r="T19" s="46">
        <f t="shared" si="5"/>
        <v>5.891</v>
      </c>
      <c r="U19" s="120">
        <v>8.1</v>
      </c>
      <c r="V19" s="120">
        <f t="shared" si="6"/>
        <v>8.1</v>
      </c>
      <c r="W19" s="121" t="s">
        <v>135</v>
      </c>
      <c r="X19" s="123">
        <v>0</v>
      </c>
      <c r="Y19" s="123">
        <v>1102</v>
      </c>
      <c r="Z19" s="123">
        <v>1197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35183076</v>
      </c>
      <c r="AH19" s="48">
        <f t="shared" si="8"/>
        <v>1303</v>
      </c>
      <c r="AI19" s="49">
        <f t="shared" si="7"/>
        <v>221.18485825836021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7849921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134</v>
      </c>
      <c r="P20" s="119">
        <v>151</v>
      </c>
      <c r="Q20" s="119">
        <v>27656483</v>
      </c>
      <c r="R20" s="45">
        <f t="shared" si="3"/>
        <v>6400</v>
      </c>
      <c r="S20" s="46">
        <f t="shared" si="4"/>
        <v>153.6</v>
      </c>
      <c r="T20" s="46">
        <f t="shared" si="5"/>
        <v>6.4</v>
      </c>
      <c r="U20" s="120">
        <v>7.5</v>
      </c>
      <c r="V20" s="120">
        <f t="shared" si="6"/>
        <v>7.5</v>
      </c>
      <c r="W20" s="121" t="s">
        <v>135</v>
      </c>
      <c r="X20" s="123">
        <v>0</v>
      </c>
      <c r="Y20" s="123">
        <v>1108</v>
      </c>
      <c r="Z20" s="123">
        <v>1196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35184500</v>
      </c>
      <c r="AH20" s="48">
        <f>IF(ISBLANK(AG20),"-",AG20-AG19)</f>
        <v>1424</v>
      </c>
      <c r="AI20" s="49">
        <f t="shared" si="7"/>
        <v>222.5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7849921</v>
      </c>
      <c r="AQ20" s="123">
        <f t="shared" si="10"/>
        <v>0</v>
      </c>
      <c r="AR20" s="52">
        <v>1.1499999999999999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138</v>
      </c>
      <c r="P21" s="119">
        <v>147</v>
      </c>
      <c r="Q21" s="119">
        <v>27662571</v>
      </c>
      <c r="R21" s="45">
        <f>Q21-Q20</f>
        <v>6088</v>
      </c>
      <c r="S21" s="46">
        <f t="shared" si="4"/>
        <v>146.11199999999999</v>
      </c>
      <c r="T21" s="46">
        <f t="shared" si="5"/>
        <v>6.0880000000000001</v>
      </c>
      <c r="U21" s="120">
        <v>7</v>
      </c>
      <c r="V21" s="120">
        <f t="shared" si="6"/>
        <v>7</v>
      </c>
      <c r="W21" s="121" t="s">
        <v>135</v>
      </c>
      <c r="X21" s="123">
        <v>0</v>
      </c>
      <c r="Y21" s="123">
        <v>1059</v>
      </c>
      <c r="Z21" s="123">
        <v>1196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35185840</v>
      </c>
      <c r="AH21" s="48">
        <f t="shared" si="8"/>
        <v>1340</v>
      </c>
      <c r="AI21" s="49">
        <f t="shared" si="7"/>
        <v>220.10512483574243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7849921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132</v>
      </c>
      <c r="P22" s="119">
        <v>150</v>
      </c>
      <c r="Q22" s="119">
        <v>27668720</v>
      </c>
      <c r="R22" s="45">
        <f t="shared" si="3"/>
        <v>6149</v>
      </c>
      <c r="S22" s="46">
        <f t="shared" si="4"/>
        <v>147.57599999999999</v>
      </c>
      <c r="T22" s="46">
        <f t="shared" si="5"/>
        <v>6.149</v>
      </c>
      <c r="U22" s="120">
        <v>6.4</v>
      </c>
      <c r="V22" s="120">
        <f t="shared" si="6"/>
        <v>6.4</v>
      </c>
      <c r="W22" s="121" t="s">
        <v>135</v>
      </c>
      <c r="X22" s="123">
        <v>0</v>
      </c>
      <c r="Y22" s="123">
        <v>1113</v>
      </c>
      <c r="Z22" s="123">
        <v>1196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35187228</v>
      </c>
      <c r="AH22" s="48">
        <f t="shared" si="8"/>
        <v>1388</v>
      </c>
      <c r="AI22" s="49">
        <f t="shared" si="7"/>
        <v>225.72776061148153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7849921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136</v>
      </c>
      <c r="P23" s="119">
        <v>143</v>
      </c>
      <c r="Q23" s="119">
        <v>27674665</v>
      </c>
      <c r="R23" s="45">
        <f t="shared" si="3"/>
        <v>5945</v>
      </c>
      <c r="S23" s="46">
        <f t="shared" si="4"/>
        <v>142.68</v>
      </c>
      <c r="T23" s="46">
        <f t="shared" si="5"/>
        <v>5.9450000000000003</v>
      </c>
      <c r="U23" s="120">
        <v>5.9</v>
      </c>
      <c r="V23" s="120">
        <f t="shared" si="6"/>
        <v>5.9</v>
      </c>
      <c r="W23" s="121" t="s">
        <v>135</v>
      </c>
      <c r="X23" s="123">
        <v>0</v>
      </c>
      <c r="Y23" s="123">
        <v>1029</v>
      </c>
      <c r="Z23" s="123">
        <v>1196</v>
      </c>
      <c r="AA23" s="123">
        <v>1185</v>
      </c>
      <c r="AB23" s="123">
        <v>1199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35188572</v>
      </c>
      <c r="AH23" s="48">
        <f t="shared" si="8"/>
        <v>1344</v>
      </c>
      <c r="AI23" s="49">
        <f t="shared" si="7"/>
        <v>226.07232968881411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7849921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7</v>
      </c>
      <c r="E24" s="40">
        <f t="shared" si="0"/>
        <v>4.9295774647887329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140</v>
      </c>
      <c r="P24" s="119">
        <v>141</v>
      </c>
      <c r="Q24" s="119">
        <v>27680685</v>
      </c>
      <c r="R24" s="45">
        <f t="shared" si="3"/>
        <v>6020</v>
      </c>
      <c r="S24" s="46">
        <f t="shared" si="4"/>
        <v>144.47999999999999</v>
      </c>
      <c r="T24" s="46">
        <f t="shared" si="5"/>
        <v>6.02</v>
      </c>
      <c r="U24" s="120">
        <v>5.7</v>
      </c>
      <c r="V24" s="120">
        <f t="shared" si="6"/>
        <v>5.7</v>
      </c>
      <c r="W24" s="121" t="s">
        <v>135</v>
      </c>
      <c r="X24" s="123">
        <v>0</v>
      </c>
      <c r="Y24" s="123">
        <v>992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35189924</v>
      </c>
      <c r="AH24" s="48">
        <f t="shared" si="8"/>
        <v>1352</v>
      </c>
      <c r="AI24" s="49">
        <f t="shared" si="7"/>
        <v>224.58471760797343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7849921</v>
      </c>
      <c r="AQ24" s="123">
        <f t="shared" si="10"/>
        <v>0</v>
      </c>
      <c r="AR24" s="52">
        <v>1.01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136</v>
      </c>
      <c r="P25" s="119">
        <v>139</v>
      </c>
      <c r="Q25" s="119">
        <v>27686329</v>
      </c>
      <c r="R25" s="45">
        <f t="shared" si="3"/>
        <v>5644</v>
      </c>
      <c r="S25" s="46">
        <f t="shared" si="4"/>
        <v>135.45599999999999</v>
      </c>
      <c r="T25" s="46">
        <f t="shared" si="5"/>
        <v>5.6440000000000001</v>
      </c>
      <c r="U25" s="120">
        <v>5.6</v>
      </c>
      <c r="V25" s="120">
        <f t="shared" si="6"/>
        <v>5.6</v>
      </c>
      <c r="W25" s="121" t="s">
        <v>135</v>
      </c>
      <c r="X25" s="123">
        <v>0</v>
      </c>
      <c r="Y25" s="123">
        <v>994</v>
      </c>
      <c r="Z25" s="123">
        <v>1196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35191228</v>
      </c>
      <c r="AH25" s="48">
        <f t="shared" si="8"/>
        <v>1304</v>
      </c>
      <c r="AI25" s="49">
        <f t="shared" si="7"/>
        <v>231.04181431608788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7849921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6</v>
      </c>
      <c r="E26" s="40">
        <f t="shared" si="0"/>
        <v>4.2253521126760569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132</v>
      </c>
      <c r="P26" s="119">
        <v>143</v>
      </c>
      <c r="Q26" s="119">
        <v>27692017</v>
      </c>
      <c r="R26" s="45">
        <f t="shared" si="3"/>
        <v>5688</v>
      </c>
      <c r="S26" s="46">
        <f t="shared" si="4"/>
        <v>136.512</v>
      </c>
      <c r="T26" s="46">
        <f t="shared" si="5"/>
        <v>5.6879999999999997</v>
      </c>
      <c r="U26" s="120">
        <v>5.5</v>
      </c>
      <c r="V26" s="120">
        <f t="shared" si="6"/>
        <v>5.5</v>
      </c>
      <c r="W26" s="121" t="s">
        <v>135</v>
      </c>
      <c r="X26" s="123">
        <v>0</v>
      </c>
      <c r="Y26" s="123">
        <v>997</v>
      </c>
      <c r="Z26" s="123">
        <v>1196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35192540</v>
      </c>
      <c r="AH26" s="48">
        <f t="shared" si="8"/>
        <v>1312</v>
      </c>
      <c r="AI26" s="49">
        <f t="shared" si="7"/>
        <v>230.66104078762308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7849921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131</v>
      </c>
      <c r="P27" s="119">
        <v>139</v>
      </c>
      <c r="Q27" s="119">
        <v>27697737</v>
      </c>
      <c r="R27" s="45">
        <f t="shared" si="3"/>
        <v>5720</v>
      </c>
      <c r="S27" s="46">
        <f t="shared" si="4"/>
        <v>137.28</v>
      </c>
      <c r="T27" s="46">
        <f t="shared" si="5"/>
        <v>5.72</v>
      </c>
      <c r="U27" s="120">
        <v>5.2</v>
      </c>
      <c r="V27" s="120">
        <f t="shared" si="6"/>
        <v>5.2</v>
      </c>
      <c r="W27" s="121" t="s">
        <v>135</v>
      </c>
      <c r="X27" s="123">
        <v>0</v>
      </c>
      <c r="Y27" s="123">
        <v>1057</v>
      </c>
      <c r="Z27" s="123">
        <v>1196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35193860</v>
      </c>
      <c r="AH27" s="48">
        <f t="shared" si="8"/>
        <v>1320</v>
      </c>
      <c r="AI27" s="49">
        <f t="shared" si="7"/>
        <v>230.76923076923077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7849921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136</v>
      </c>
      <c r="P28" s="119">
        <v>138</v>
      </c>
      <c r="Q28" s="119">
        <v>27703427</v>
      </c>
      <c r="R28" s="45">
        <f t="shared" si="3"/>
        <v>5690</v>
      </c>
      <c r="S28" s="46">
        <f t="shared" si="4"/>
        <v>136.56</v>
      </c>
      <c r="T28" s="46">
        <f t="shared" si="5"/>
        <v>5.69</v>
      </c>
      <c r="U28" s="120">
        <v>4.9000000000000004</v>
      </c>
      <c r="V28" s="120">
        <f t="shared" si="6"/>
        <v>4.9000000000000004</v>
      </c>
      <c r="W28" s="121" t="s">
        <v>135</v>
      </c>
      <c r="X28" s="123">
        <v>0</v>
      </c>
      <c r="Y28" s="123">
        <v>988</v>
      </c>
      <c r="Z28" s="123">
        <v>1196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35195164</v>
      </c>
      <c r="AH28" s="48">
        <f t="shared" si="8"/>
        <v>1304</v>
      </c>
      <c r="AI28" s="49">
        <f t="shared" si="7"/>
        <v>229.17398945518451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7849921</v>
      </c>
      <c r="AQ28" s="123">
        <f t="shared" si="10"/>
        <v>0</v>
      </c>
      <c r="AR28" s="52">
        <v>1.0900000000000001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4</v>
      </c>
      <c r="E29" s="40">
        <f t="shared" si="0"/>
        <v>2.8169014084507045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136</v>
      </c>
      <c r="P29" s="119">
        <v>138</v>
      </c>
      <c r="Q29" s="119">
        <v>27709176</v>
      </c>
      <c r="R29" s="45">
        <f t="shared" si="3"/>
        <v>5749</v>
      </c>
      <c r="S29" s="46">
        <f t="shared" si="4"/>
        <v>137.976</v>
      </c>
      <c r="T29" s="46">
        <f t="shared" si="5"/>
        <v>5.7489999999999997</v>
      </c>
      <c r="U29" s="120">
        <v>4.7</v>
      </c>
      <c r="V29" s="120">
        <f t="shared" si="6"/>
        <v>4.7</v>
      </c>
      <c r="W29" s="121" t="s">
        <v>135</v>
      </c>
      <c r="X29" s="123">
        <v>0</v>
      </c>
      <c r="Y29" s="123">
        <v>999</v>
      </c>
      <c r="Z29" s="123">
        <v>1196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35196484</v>
      </c>
      <c r="AH29" s="48">
        <f t="shared" si="8"/>
        <v>1320</v>
      </c>
      <c r="AI29" s="49">
        <f t="shared" si="7"/>
        <v>229.6051487215168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7849921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9</v>
      </c>
      <c r="E30" s="40">
        <f t="shared" si="0"/>
        <v>6.3380281690140849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114</v>
      </c>
      <c r="P30" s="119">
        <v>131</v>
      </c>
      <c r="Q30" s="119">
        <v>27714717</v>
      </c>
      <c r="R30" s="45">
        <f t="shared" si="3"/>
        <v>5541</v>
      </c>
      <c r="S30" s="46">
        <f t="shared" si="4"/>
        <v>132.98400000000001</v>
      </c>
      <c r="T30" s="46">
        <f t="shared" si="5"/>
        <v>5.5410000000000004</v>
      </c>
      <c r="U30" s="120">
        <v>3.7</v>
      </c>
      <c r="V30" s="120">
        <f t="shared" si="6"/>
        <v>3.7</v>
      </c>
      <c r="W30" s="121" t="s">
        <v>136</v>
      </c>
      <c r="X30" s="123">
        <v>0</v>
      </c>
      <c r="Y30" s="123">
        <v>1152</v>
      </c>
      <c r="Z30" s="123">
        <v>1196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35197624</v>
      </c>
      <c r="AH30" s="48">
        <f t="shared" si="8"/>
        <v>1140</v>
      </c>
      <c r="AI30" s="49">
        <f t="shared" si="7"/>
        <v>205.7390362750406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7849921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113</v>
      </c>
      <c r="P31" s="119">
        <v>132</v>
      </c>
      <c r="Q31" s="119">
        <v>27720262</v>
      </c>
      <c r="R31" s="45">
        <f t="shared" si="3"/>
        <v>5545</v>
      </c>
      <c r="S31" s="46">
        <f t="shared" si="4"/>
        <v>133.08000000000001</v>
      </c>
      <c r="T31" s="46">
        <f t="shared" si="5"/>
        <v>5.5449999999999999</v>
      </c>
      <c r="U31" s="120">
        <v>2.8</v>
      </c>
      <c r="V31" s="120">
        <f t="shared" si="6"/>
        <v>2.8</v>
      </c>
      <c r="W31" s="121" t="s">
        <v>136</v>
      </c>
      <c r="X31" s="123">
        <v>0</v>
      </c>
      <c r="Y31" s="123">
        <v>1143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35198732</v>
      </c>
      <c r="AH31" s="48">
        <f t="shared" si="8"/>
        <v>1108</v>
      </c>
      <c r="AI31" s="49">
        <f t="shared" si="7"/>
        <v>199.81965734896303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7849921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11</v>
      </c>
      <c r="E32" s="40">
        <f t="shared" si="0"/>
        <v>7.746478873239437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116</v>
      </c>
      <c r="P32" s="119">
        <v>125</v>
      </c>
      <c r="Q32" s="119">
        <v>27725475</v>
      </c>
      <c r="R32" s="45">
        <f t="shared" si="3"/>
        <v>5213</v>
      </c>
      <c r="S32" s="46">
        <f t="shared" si="4"/>
        <v>125.11199999999999</v>
      </c>
      <c r="T32" s="46">
        <f t="shared" si="5"/>
        <v>5.2130000000000001</v>
      </c>
      <c r="U32" s="120">
        <v>2.1</v>
      </c>
      <c r="V32" s="120">
        <f t="shared" si="6"/>
        <v>2.1</v>
      </c>
      <c r="W32" s="121" t="s">
        <v>136</v>
      </c>
      <c r="X32" s="123">
        <v>0</v>
      </c>
      <c r="Y32" s="123">
        <v>1042</v>
      </c>
      <c r="Z32" s="123">
        <v>0</v>
      </c>
      <c r="AA32" s="123">
        <v>1185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35199722</v>
      </c>
      <c r="AH32" s="48">
        <f t="shared" si="8"/>
        <v>990</v>
      </c>
      <c r="AI32" s="49">
        <f t="shared" si="7"/>
        <v>189.90984078265873</v>
      </c>
      <c r="AJ32" s="102">
        <v>0</v>
      </c>
      <c r="AK32" s="102">
        <v>1</v>
      </c>
      <c r="AL32" s="102">
        <v>0</v>
      </c>
      <c r="AM32" s="102">
        <v>1</v>
      </c>
      <c r="AN32" s="102">
        <v>1</v>
      </c>
      <c r="AO32" s="102">
        <v>0</v>
      </c>
      <c r="AP32" s="123">
        <v>7849921</v>
      </c>
      <c r="AQ32" s="123">
        <f t="shared" si="10"/>
        <v>0</v>
      </c>
      <c r="AR32" s="52">
        <v>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7</v>
      </c>
      <c r="E33" s="40">
        <f t="shared" si="0"/>
        <v>4.9295774647887329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127</v>
      </c>
      <c r="P33" s="119">
        <v>104</v>
      </c>
      <c r="Q33" s="119">
        <v>27730018</v>
      </c>
      <c r="R33" s="45">
        <f t="shared" si="3"/>
        <v>4543</v>
      </c>
      <c r="S33" s="46">
        <f t="shared" si="4"/>
        <v>109.032</v>
      </c>
      <c r="T33" s="46">
        <f t="shared" si="5"/>
        <v>4.5430000000000001</v>
      </c>
      <c r="U33" s="120">
        <v>2.7</v>
      </c>
      <c r="V33" s="120">
        <f t="shared" si="6"/>
        <v>2.7</v>
      </c>
      <c r="W33" s="121" t="s">
        <v>127</v>
      </c>
      <c r="X33" s="123">
        <v>0</v>
      </c>
      <c r="Y33" s="123">
        <v>0</v>
      </c>
      <c r="Z33" s="123">
        <v>0</v>
      </c>
      <c r="AA33" s="123">
        <v>1185</v>
      </c>
      <c r="AB33" s="123">
        <v>1064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35200600</v>
      </c>
      <c r="AH33" s="48">
        <f t="shared" si="8"/>
        <v>878</v>
      </c>
      <c r="AI33" s="49">
        <f t="shared" si="7"/>
        <v>193.26436275588819</v>
      </c>
      <c r="AJ33" s="102">
        <v>0</v>
      </c>
      <c r="AK33" s="102">
        <v>0</v>
      </c>
      <c r="AL33" s="102">
        <v>0</v>
      </c>
      <c r="AM33" s="102">
        <v>1</v>
      </c>
      <c r="AN33" s="102">
        <v>1</v>
      </c>
      <c r="AO33" s="102">
        <v>0.35</v>
      </c>
      <c r="AP33" s="123">
        <v>7850689</v>
      </c>
      <c r="AQ33" s="123">
        <f t="shared" si="10"/>
        <v>768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10</v>
      </c>
      <c r="E34" s="40">
        <f t="shared" si="0"/>
        <v>7.042253521126761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124</v>
      </c>
      <c r="P34" s="119">
        <v>95</v>
      </c>
      <c r="Q34" s="119">
        <v>27734172</v>
      </c>
      <c r="R34" s="45">
        <f t="shared" si="3"/>
        <v>4154</v>
      </c>
      <c r="S34" s="46">
        <f t="shared" si="4"/>
        <v>99.695999999999998</v>
      </c>
      <c r="T34" s="46">
        <f t="shared" si="5"/>
        <v>4.1539999999999999</v>
      </c>
      <c r="U34" s="120">
        <v>3.7</v>
      </c>
      <c r="V34" s="120">
        <f t="shared" si="6"/>
        <v>3.7</v>
      </c>
      <c r="W34" s="121" t="s">
        <v>127</v>
      </c>
      <c r="X34" s="123">
        <v>0</v>
      </c>
      <c r="Y34" s="123">
        <v>0</v>
      </c>
      <c r="Z34" s="123">
        <v>1002</v>
      </c>
      <c r="AA34" s="123">
        <v>1185</v>
      </c>
      <c r="AB34" s="123">
        <v>0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35201332</v>
      </c>
      <c r="AH34" s="48">
        <f t="shared" si="8"/>
        <v>732</v>
      </c>
      <c r="AI34" s="49">
        <f t="shared" si="7"/>
        <v>176.21569571497352</v>
      </c>
      <c r="AJ34" s="102">
        <v>0</v>
      </c>
      <c r="AK34" s="102">
        <v>0</v>
      </c>
      <c r="AL34" s="102">
        <v>1</v>
      </c>
      <c r="AM34" s="102">
        <v>1</v>
      </c>
      <c r="AN34" s="102">
        <v>0</v>
      </c>
      <c r="AO34" s="102">
        <v>0.35</v>
      </c>
      <c r="AP34" s="123">
        <v>7851586</v>
      </c>
      <c r="AQ34" s="123">
        <f t="shared" si="10"/>
        <v>897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126.83333333333333</v>
      </c>
      <c r="Q35" s="63">
        <f>Q34-Q10</f>
        <v>125984</v>
      </c>
      <c r="R35" s="64">
        <f>SUM(R11:R34)</f>
        <v>125984</v>
      </c>
      <c r="S35" s="124">
        <f>AVERAGE(S11:S34)</f>
        <v>125.98399999999999</v>
      </c>
      <c r="T35" s="124">
        <f>SUM(T11:T34)</f>
        <v>125.98399999999999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25976</v>
      </c>
      <c r="AH35" s="66">
        <f>SUM(AH11:AH34)</f>
        <v>25976</v>
      </c>
      <c r="AI35" s="67">
        <f>$AH$35/$T35</f>
        <v>206.18491236982476</v>
      </c>
      <c r="AJ35" s="93"/>
      <c r="AK35" s="94"/>
      <c r="AL35" s="94"/>
      <c r="AM35" s="94"/>
      <c r="AN35" s="95"/>
      <c r="AO35" s="68"/>
      <c r="AP35" s="69">
        <f>AP34-AP10</f>
        <v>6273</v>
      </c>
      <c r="AQ35" s="70">
        <f>SUM(AQ11:AQ34)</f>
        <v>6273</v>
      </c>
      <c r="AR35" s="71">
        <f>AVERAGE(AR11:AR34)</f>
        <v>1.1383333333333334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137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141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09" t="s">
        <v>186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116" t="s">
        <v>125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138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85" t="s">
        <v>183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184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109" t="s">
        <v>185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176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0"/>
      <c r="D51" s="110"/>
      <c r="E51" s="110"/>
      <c r="F51" s="110"/>
      <c r="G51" s="110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151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2" t="s">
        <v>152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164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12" t="s">
        <v>190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85" t="s">
        <v>187</v>
      </c>
      <c r="C56" s="110"/>
      <c r="D56" s="110"/>
      <c r="E56" s="115"/>
      <c r="F56" s="115"/>
      <c r="G56" s="115"/>
      <c r="H56" s="110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09" t="s">
        <v>156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16" t="s">
        <v>153</v>
      </c>
      <c r="C58" s="110"/>
      <c r="D58" s="110"/>
      <c r="E58" s="110"/>
      <c r="F58" s="110"/>
      <c r="G58" s="110"/>
      <c r="H58" s="110"/>
      <c r="I58" s="125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5" t="s">
        <v>154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182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 t="s">
        <v>189</v>
      </c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 t="s">
        <v>188</v>
      </c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 t="s">
        <v>155</v>
      </c>
      <c r="C63" s="110"/>
      <c r="D63" s="110"/>
      <c r="E63" s="115"/>
      <c r="F63" s="115"/>
      <c r="G63" s="115"/>
      <c r="H63" s="11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/>
      <c r="C64" s="110"/>
      <c r="D64" s="110"/>
      <c r="E64" s="115"/>
      <c r="F64" s="115"/>
      <c r="G64" s="115"/>
      <c r="H64" s="110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116"/>
      <c r="C65" s="112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5"/>
      <c r="C66" s="110"/>
      <c r="D66" s="110"/>
      <c r="E66" s="110"/>
      <c r="F66" s="110"/>
      <c r="G66" s="110"/>
      <c r="H66" s="110"/>
      <c r="I66" s="125"/>
      <c r="J66" s="111"/>
      <c r="K66" s="111"/>
      <c r="L66" s="111"/>
      <c r="M66" s="111"/>
      <c r="N66" s="111"/>
      <c r="O66" s="111"/>
      <c r="P66" s="111"/>
      <c r="Q66" s="111"/>
      <c r="R66" s="111"/>
      <c r="S66" s="114"/>
      <c r="T66" s="113"/>
      <c r="U66" s="113"/>
      <c r="V66" s="113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9"/>
      <c r="C67" s="110"/>
      <c r="D67" s="110"/>
      <c r="E67" s="110"/>
      <c r="F67" s="110"/>
      <c r="G67" s="110"/>
      <c r="H67" s="110"/>
      <c r="I67" s="125"/>
      <c r="J67" s="111"/>
      <c r="K67" s="111"/>
      <c r="L67" s="111"/>
      <c r="M67" s="111"/>
      <c r="N67" s="111"/>
      <c r="O67" s="111"/>
      <c r="P67" s="111"/>
      <c r="Q67" s="111"/>
      <c r="R67" s="111"/>
      <c r="S67" s="114"/>
      <c r="T67" s="113"/>
      <c r="U67" s="113"/>
      <c r="V67" s="113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2"/>
      <c r="D68" s="110"/>
      <c r="E68" s="110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4"/>
      <c r="T68" s="113"/>
      <c r="U68" s="113"/>
      <c r="V68" s="113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5"/>
      <c r="C69" s="112"/>
      <c r="D69" s="110"/>
      <c r="E69" s="88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3"/>
      <c r="U69" s="113"/>
      <c r="V69" s="113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0"/>
      <c r="D70" s="110"/>
      <c r="E70" s="110"/>
      <c r="F70" s="110"/>
      <c r="G70" s="88"/>
      <c r="H70" s="88"/>
      <c r="I70" s="125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3"/>
      <c r="U70" s="113"/>
      <c r="V70" s="113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9"/>
      <c r="C71" s="110"/>
      <c r="D71" s="110"/>
      <c r="E71" s="110"/>
      <c r="F71" s="110"/>
      <c r="G71" s="88"/>
      <c r="H71" s="88"/>
      <c r="I71" s="117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3"/>
      <c r="U71" s="113"/>
      <c r="V71" s="113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116"/>
      <c r="C72" s="116"/>
      <c r="D72" s="110"/>
      <c r="E72" s="88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5"/>
      <c r="C73" s="112"/>
      <c r="D73" s="110"/>
      <c r="E73" s="110"/>
      <c r="F73" s="110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3"/>
      <c r="U73" s="113"/>
      <c r="V73" s="113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9"/>
      <c r="C74" s="112"/>
      <c r="D74" s="110"/>
      <c r="E74" s="88"/>
      <c r="F74" s="110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3"/>
      <c r="U74" s="113"/>
      <c r="V74" s="113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10"/>
      <c r="D75" s="110"/>
      <c r="E75" s="110"/>
      <c r="F75" s="110"/>
      <c r="G75" s="88"/>
      <c r="H75" s="88"/>
      <c r="I75" s="125"/>
      <c r="J75" s="111"/>
      <c r="K75" s="111"/>
      <c r="L75" s="111"/>
      <c r="M75" s="111"/>
      <c r="N75" s="111"/>
      <c r="O75" s="111"/>
      <c r="P75" s="111"/>
      <c r="Q75" s="111"/>
      <c r="R75" s="111"/>
      <c r="S75" s="114"/>
      <c r="T75" s="113"/>
      <c r="U75" s="113"/>
      <c r="V75" s="113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0"/>
      <c r="D76" s="110"/>
      <c r="E76" s="110"/>
      <c r="F76" s="110"/>
      <c r="G76" s="88"/>
      <c r="H76" s="88"/>
      <c r="I76" s="117"/>
      <c r="J76" s="111"/>
      <c r="K76" s="111"/>
      <c r="L76" s="111"/>
      <c r="M76" s="111"/>
      <c r="N76" s="111"/>
      <c r="O76" s="111"/>
      <c r="P76" s="111"/>
      <c r="Q76" s="111"/>
      <c r="R76" s="111"/>
      <c r="S76" s="114"/>
      <c r="T76" s="114"/>
      <c r="U76" s="114"/>
      <c r="V76" s="114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6"/>
      <c r="D77" s="110"/>
      <c r="E77" s="88"/>
      <c r="F77" s="110"/>
      <c r="G77" s="110"/>
      <c r="H77" s="110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114"/>
      <c r="V77" s="114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6"/>
      <c r="D78" s="110"/>
      <c r="E78" s="88"/>
      <c r="F78" s="110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6"/>
      <c r="D79" s="110"/>
      <c r="E79" s="88"/>
      <c r="F79" s="110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2"/>
      <c r="D80" s="110"/>
      <c r="E80" s="88"/>
      <c r="F80" s="110"/>
      <c r="G80" s="110"/>
      <c r="H80" s="110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89"/>
      <c r="C81" s="112"/>
      <c r="D81" s="110"/>
      <c r="E81" s="110"/>
      <c r="F81" s="110"/>
      <c r="G81" s="110"/>
      <c r="H81" s="110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89"/>
      <c r="C82" s="112"/>
      <c r="D82" s="110"/>
      <c r="E82" s="110"/>
      <c r="F82" s="110"/>
      <c r="G82" s="110"/>
      <c r="H82" s="110"/>
      <c r="I82" s="110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4"/>
      <c r="U82" s="78"/>
      <c r="V82" s="78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V82" s="105"/>
      <c r="AW82" s="101"/>
      <c r="AX82" s="101"/>
      <c r="AY82" s="101"/>
    </row>
    <row r="83" spans="1:51" x14ac:dyDescent="0.25">
      <c r="B83" s="89"/>
      <c r="C83" s="112"/>
      <c r="D83" s="110"/>
      <c r="E83" s="88"/>
      <c r="F83" s="110"/>
      <c r="G83" s="110"/>
      <c r="H83" s="110"/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4"/>
      <c r="U83" s="78"/>
      <c r="V83" s="78"/>
      <c r="W83" s="106"/>
      <c r="X83" s="106"/>
      <c r="Y83" s="106"/>
      <c r="Z83" s="10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V83" s="105"/>
      <c r="AW83" s="101"/>
      <c r="AX83" s="101"/>
      <c r="AY83" s="101"/>
    </row>
    <row r="84" spans="1:51" x14ac:dyDescent="0.25">
      <c r="B84" s="89"/>
      <c r="C84" s="112"/>
      <c r="D84" s="110"/>
      <c r="E84" s="110"/>
      <c r="F84" s="110"/>
      <c r="G84" s="110"/>
      <c r="H84" s="110"/>
      <c r="I84" s="110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4"/>
      <c r="U84" s="78"/>
      <c r="V84" s="78"/>
      <c r="W84" s="106"/>
      <c r="X84" s="106"/>
      <c r="Y84" s="106"/>
      <c r="Z84" s="106"/>
      <c r="AA84" s="106"/>
      <c r="AB84" s="106"/>
      <c r="AC84" s="106"/>
      <c r="AD84" s="106"/>
      <c r="AE84" s="106"/>
      <c r="AM84" s="107"/>
      <c r="AN84" s="107"/>
      <c r="AO84" s="107"/>
      <c r="AP84" s="107"/>
      <c r="AQ84" s="107"/>
      <c r="AR84" s="107"/>
      <c r="AS84" s="108"/>
      <c r="AV84" s="105"/>
      <c r="AW84" s="101"/>
      <c r="AX84" s="101"/>
      <c r="AY84" s="101"/>
    </row>
    <row r="85" spans="1:51" x14ac:dyDescent="0.25">
      <c r="B85" s="89"/>
      <c r="C85" s="109"/>
      <c r="D85" s="110"/>
      <c r="E85" s="110"/>
      <c r="F85" s="110"/>
      <c r="G85" s="110"/>
      <c r="H85" s="110"/>
      <c r="I85" s="110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4"/>
      <c r="U85" s="78"/>
      <c r="V85" s="78"/>
      <c r="W85" s="106"/>
      <c r="X85" s="106"/>
      <c r="Y85" s="106"/>
      <c r="Z85" s="86"/>
      <c r="AA85" s="106"/>
      <c r="AB85" s="106"/>
      <c r="AC85" s="106"/>
      <c r="AD85" s="106"/>
      <c r="AE85" s="106"/>
      <c r="AM85" s="107"/>
      <c r="AN85" s="107"/>
      <c r="AO85" s="107"/>
      <c r="AP85" s="107"/>
      <c r="AQ85" s="107"/>
      <c r="AR85" s="107"/>
      <c r="AS85" s="108"/>
      <c r="AV85" s="105"/>
      <c r="AW85" s="101"/>
      <c r="AX85" s="101"/>
      <c r="AY85" s="101"/>
    </row>
    <row r="86" spans="1:51" x14ac:dyDescent="0.25">
      <c r="B86" s="89"/>
      <c r="C86" s="109"/>
      <c r="D86" s="88"/>
      <c r="E86" s="110"/>
      <c r="F86" s="110"/>
      <c r="G86" s="110"/>
      <c r="H86" s="110"/>
      <c r="I86" s="88"/>
      <c r="J86" s="111"/>
      <c r="K86" s="111"/>
      <c r="L86" s="111"/>
      <c r="M86" s="111"/>
      <c r="N86" s="111"/>
      <c r="O86" s="111"/>
      <c r="P86" s="111"/>
      <c r="Q86" s="111"/>
      <c r="R86" s="111"/>
      <c r="S86" s="86"/>
      <c r="T86" s="86"/>
      <c r="U86" s="86"/>
      <c r="V86" s="86"/>
      <c r="W86" s="86"/>
      <c r="X86" s="86"/>
      <c r="Y86" s="86"/>
      <c r="Z86" s="79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105"/>
      <c r="AW86" s="101"/>
      <c r="AX86" s="101"/>
      <c r="AY86" s="101"/>
    </row>
    <row r="87" spans="1:51" x14ac:dyDescent="0.25">
      <c r="B87" s="89"/>
      <c r="C87" s="116"/>
      <c r="D87" s="88"/>
      <c r="E87" s="110"/>
      <c r="F87" s="110"/>
      <c r="G87" s="110"/>
      <c r="H87" s="110"/>
      <c r="I87" s="88"/>
      <c r="J87" s="86"/>
      <c r="K87" s="86"/>
      <c r="L87" s="86"/>
      <c r="M87" s="86"/>
      <c r="N87" s="86"/>
      <c r="O87" s="86"/>
      <c r="P87" s="86"/>
      <c r="Q87" s="86"/>
      <c r="R87" s="86"/>
      <c r="S87" s="86"/>
      <c r="T87" s="86"/>
      <c r="U87" s="86"/>
      <c r="V87" s="86"/>
      <c r="W87" s="79"/>
      <c r="X87" s="79"/>
      <c r="Y87" s="79"/>
      <c r="Z87" s="106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105"/>
      <c r="AW87" s="101"/>
      <c r="AX87" s="101"/>
      <c r="AY87" s="101"/>
    </row>
    <row r="88" spans="1:51" x14ac:dyDescent="0.25">
      <c r="B88" s="89"/>
      <c r="C88" s="116"/>
      <c r="D88" s="110"/>
      <c r="E88" s="88"/>
      <c r="F88" s="110"/>
      <c r="G88" s="110"/>
      <c r="H88" s="110"/>
      <c r="I88" s="110"/>
      <c r="J88" s="86"/>
      <c r="K88" s="86"/>
      <c r="L88" s="86"/>
      <c r="M88" s="86"/>
      <c r="N88" s="86"/>
      <c r="O88" s="86"/>
      <c r="P88" s="86"/>
      <c r="Q88" s="86"/>
      <c r="R88" s="86"/>
      <c r="S88" s="111"/>
      <c r="T88" s="114"/>
      <c r="U88" s="78"/>
      <c r="V88" s="78"/>
      <c r="W88" s="106"/>
      <c r="X88" s="106"/>
      <c r="Y88" s="106"/>
      <c r="Z88" s="106"/>
      <c r="AA88" s="106"/>
      <c r="AB88" s="106"/>
      <c r="AC88" s="106"/>
      <c r="AD88" s="106"/>
      <c r="AE88" s="106"/>
      <c r="AM88" s="107"/>
      <c r="AN88" s="107"/>
      <c r="AO88" s="107"/>
      <c r="AP88" s="107"/>
      <c r="AQ88" s="107"/>
      <c r="AR88" s="107"/>
      <c r="AS88" s="108"/>
      <c r="AV88" s="105"/>
      <c r="AW88" s="101"/>
      <c r="AX88" s="101"/>
      <c r="AY88" s="101"/>
    </row>
    <row r="89" spans="1:51" x14ac:dyDescent="0.25">
      <c r="B89" s="89"/>
      <c r="C89" s="112"/>
      <c r="D89" s="110"/>
      <c r="E89" s="88"/>
      <c r="F89" s="88"/>
      <c r="G89" s="110"/>
      <c r="H89" s="110"/>
      <c r="I89" s="110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4"/>
      <c r="U89" s="78"/>
      <c r="V89" s="78"/>
      <c r="W89" s="106"/>
      <c r="X89" s="106"/>
      <c r="Y89" s="106"/>
      <c r="Z89" s="106"/>
      <c r="AA89" s="106"/>
      <c r="AB89" s="106"/>
      <c r="AC89" s="106"/>
      <c r="AD89" s="106"/>
      <c r="AE89" s="106"/>
      <c r="AM89" s="107"/>
      <c r="AN89" s="107"/>
      <c r="AO89" s="107"/>
      <c r="AP89" s="107"/>
      <c r="AQ89" s="107"/>
      <c r="AR89" s="107"/>
      <c r="AS89" s="108"/>
      <c r="AV89" s="105"/>
      <c r="AW89" s="101"/>
      <c r="AX89" s="101"/>
      <c r="AY89" s="101"/>
    </row>
    <row r="90" spans="1:51" x14ac:dyDescent="0.25">
      <c r="B90" s="89"/>
      <c r="C90" s="112"/>
      <c r="D90" s="110"/>
      <c r="E90" s="110"/>
      <c r="F90" s="88"/>
      <c r="G90" s="88"/>
      <c r="H90" s="88"/>
      <c r="I90" s="110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4"/>
      <c r="U90" s="78"/>
      <c r="V90" s="78"/>
      <c r="W90" s="106"/>
      <c r="X90" s="106"/>
      <c r="Y90" s="106"/>
      <c r="Z90" s="106"/>
      <c r="AA90" s="106"/>
      <c r="AB90" s="106"/>
      <c r="AC90" s="106"/>
      <c r="AD90" s="106"/>
      <c r="AE90" s="106"/>
      <c r="AM90" s="107"/>
      <c r="AN90" s="107"/>
      <c r="AO90" s="107"/>
      <c r="AP90" s="107"/>
      <c r="AQ90" s="107"/>
      <c r="AR90" s="107"/>
      <c r="AS90" s="108"/>
      <c r="AV90" s="105"/>
      <c r="AW90" s="101"/>
      <c r="AX90" s="101"/>
      <c r="AY90" s="101"/>
    </row>
    <row r="91" spans="1:51" x14ac:dyDescent="0.25">
      <c r="B91" s="126"/>
      <c r="C91" s="86"/>
      <c r="D91" s="110"/>
      <c r="E91" s="110"/>
      <c r="F91" s="110"/>
      <c r="G91" s="88"/>
      <c r="H91" s="88"/>
      <c r="I91" s="110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4"/>
      <c r="U91" s="78"/>
      <c r="V91" s="78"/>
      <c r="W91" s="106"/>
      <c r="X91" s="106"/>
      <c r="Y91" s="106"/>
      <c r="Z91" s="106"/>
      <c r="AA91" s="106"/>
      <c r="AB91" s="106"/>
      <c r="AC91" s="106"/>
      <c r="AD91" s="106"/>
      <c r="AE91" s="106"/>
      <c r="AM91" s="107"/>
      <c r="AN91" s="107"/>
      <c r="AO91" s="107"/>
      <c r="AP91" s="107"/>
      <c r="AQ91" s="107"/>
      <c r="AR91" s="107"/>
      <c r="AS91" s="108"/>
      <c r="AV91" s="105"/>
      <c r="AW91" s="101"/>
      <c r="AX91" s="101"/>
      <c r="AY91" s="101"/>
    </row>
    <row r="92" spans="1:51" x14ac:dyDescent="0.25">
      <c r="B92" s="126"/>
      <c r="C92" s="116"/>
      <c r="D92" s="86"/>
      <c r="E92" s="110"/>
      <c r="F92" s="110"/>
      <c r="G92" s="110"/>
      <c r="H92" s="110"/>
      <c r="I92" s="86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4"/>
      <c r="U92" s="78"/>
      <c r="V92" s="78"/>
      <c r="W92" s="106"/>
      <c r="X92" s="106"/>
      <c r="Y92" s="106"/>
      <c r="Z92" s="106"/>
      <c r="AA92" s="106"/>
      <c r="AB92" s="106"/>
      <c r="AC92" s="106"/>
      <c r="AD92" s="106"/>
      <c r="AE92" s="106"/>
      <c r="AM92" s="107"/>
      <c r="AN92" s="107"/>
      <c r="AO92" s="107"/>
      <c r="AP92" s="107"/>
      <c r="AQ92" s="107"/>
      <c r="AR92" s="107"/>
      <c r="AS92" s="108"/>
      <c r="AV92" s="105"/>
      <c r="AW92" s="101"/>
      <c r="AX92" s="101"/>
      <c r="AY92" s="101"/>
    </row>
    <row r="93" spans="1:51" x14ac:dyDescent="0.25">
      <c r="B93" s="129"/>
      <c r="C93" s="132"/>
      <c r="D93" s="79"/>
      <c r="E93" s="127"/>
      <c r="F93" s="127"/>
      <c r="G93" s="127"/>
      <c r="H93" s="127"/>
      <c r="I93" s="79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33"/>
      <c r="U93" s="134"/>
      <c r="V93" s="134"/>
      <c r="W93" s="106"/>
      <c r="X93" s="106"/>
      <c r="Y93" s="106"/>
      <c r="Z93" s="106"/>
      <c r="AA93" s="106"/>
      <c r="AB93" s="106"/>
      <c r="AC93" s="106"/>
      <c r="AD93" s="106"/>
      <c r="AE93" s="106"/>
      <c r="AM93" s="107"/>
      <c r="AN93" s="107"/>
      <c r="AO93" s="107"/>
      <c r="AP93" s="107"/>
      <c r="AQ93" s="107"/>
      <c r="AR93" s="107"/>
      <c r="AS93" s="108"/>
      <c r="AU93" s="101"/>
      <c r="AV93" s="105"/>
      <c r="AW93" s="101"/>
      <c r="AX93" s="101"/>
      <c r="AY93" s="131"/>
    </row>
    <row r="94" spans="1:51" s="131" customFormat="1" x14ac:dyDescent="0.25">
      <c r="B94" s="129"/>
      <c r="C94" s="135"/>
      <c r="D94" s="127"/>
      <c r="E94" s="79"/>
      <c r="F94" s="127"/>
      <c r="G94" s="127"/>
      <c r="H94" s="127"/>
      <c r="I94" s="127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33"/>
      <c r="U94" s="134"/>
      <c r="V94" s="134"/>
      <c r="W94" s="106"/>
      <c r="X94" s="106"/>
      <c r="Y94" s="106"/>
      <c r="Z94" s="106"/>
      <c r="AA94" s="106"/>
      <c r="AB94" s="106"/>
      <c r="AC94" s="106"/>
      <c r="AD94" s="106"/>
      <c r="AE94" s="106"/>
      <c r="AM94" s="107"/>
      <c r="AN94" s="107"/>
      <c r="AO94" s="107"/>
      <c r="AP94" s="107"/>
      <c r="AQ94" s="107"/>
      <c r="AR94" s="107"/>
      <c r="AS94" s="108"/>
      <c r="AT94" s="19"/>
      <c r="AV94" s="105"/>
      <c r="AY94" s="101"/>
    </row>
    <row r="95" spans="1:51" x14ac:dyDescent="0.25">
      <c r="A95" s="106"/>
      <c r="B95" s="129"/>
      <c r="C95" s="130"/>
      <c r="D95" s="127"/>
      <c r="E95" s="79"/>
      <c r="F95" s="79"/>
      <c r="G95" s="127"/>
      <c r="H95" s="127"/>
      <c r="I95" s="107"/>
      <c r="J95" s="107"/>
      <c r="K95" s="107"/>
      <c r="L95" s="107"/>
      <c r="M95" s="107"/>
      <c r="N95" s="107"/>
      <c r="O95" s="108"/>
      <c r="P95" s="103"/>
      <c r="R95" s="105"/>
      <c r="AS95" s="101"/>
      <c r="AT95" s="101"/>
      <c r="AU95" s="101"/>
      <c r="AV95" s="101"/>
      <c r="AW95" s="101"/>
      <c r="AX95" s="101"/>
      <c r="AY95" s="101"/>
    </row>
    <row r="96" spans="1:51" x14ac:dyDescent="0.25">
      <c r="A96" s="106"/>
      <c r="B96" s="129"/>
      <c r="C96" s="131"/>
      <c r="D96" s="131"/>
      <c r="E96" s="131"/>
      <c r="F96" s="131"/>
      <c r="G96" s="79"/>
      <c r="H96" s="79"/>
      <c r="I96" s="107"/>
      <c r="J96" s="107"/>
      <c r="K96" s="107"/>
      <c r="L96" s="107"/>
      <c r="M96" s="107"/>
      <c r="N96" s="107"/>
      <c r="O96" s="108"/>
      <c r="P96" s="103"/>
      <c r="R96" s="103"/>
      <c r="AS96" s="101"/>
      <c r="AT96" s="101"/>
      <c r="AU96" s="101"/>
      <c r="AV96" s="101"/>
      <c r="AW96" s="101"/>
      <c r="AX96" s="101"/>
      <c r="AY96" s="101"/>
    </row>
    <row r="97" spans="1:51" x14ac:dyDescent="0.25">
      <c r="A97" s="106"/>
      <c r="B97" s="79"/>
      <c r="C97" s="131"/>
      <c r="D97" s="131"/>
      <c r="E97" s="131"/>
      <c r="F97" s="131"/>
      <c r="G97" s="79"/>
      <c r="H97" s="79"/>
      <c r="I97" s="107"/>
      <c r="J97" s="107"/>
      <c r="K97" s="107"/>
      <c r="L97" s="107"/>
      <c r="M97" s="107"/>
      <c r="N97" s="107"/>
      <c r="O97" s="108"/>
      <c r="P97" s="103"/>
      <c r="R97" s="103"/>
      <c r="AS97" s="101"/>
      <c r="AT97" s="101"/>
      <c r="AU97" s="101"/>
      <c r="AV97" s="101"/>
      <c r="AW97" s="101"/>
      <c r="AX97" s="101"/>
      <c r="AY97" s="101"/>
    </row>
    <row r="98" spans="1:51" x14ac:dyDescent="0.25">
      <c r="A98" s="106"/>
      <c r="B98" s="79"/>
      <c r="C98" s="131"/>
      <c r="D98" s="131"/>
      <c r="E98" s="131"/>
      <c r="F98" s="131"/>
      <c r="G98" s="131"/>
      <c r="H98" s="131"/>
      <c r="I98" s="107"/>
      <c r="J98" s="107"/>
      <c r="K98" s="107"/>
      <c r="L98" s="107"/>
      <c r="M98" s="107"/>
      <c r="N98" s="107"/>
      <c r="O98" s="108"/>
      <c r="P98" s="103"/>
      <c r="R98" s="103"/>
      <c r="AS98" s="101"/>
      <c r="AT98" s="101"/>
      <c r="AU98" s="101"/>
      <c r="AV98" s="101"/>
      <c r="AW98" s="101"/>
      <c r="AX98" s="101"/>
      <c r="AY98" s="101"/>
    </row>
    <row r="99" spans="1:51" x14ac:dyDescent="0.25">
      <c r="A99" s="106"/>
      <c r="B99" s="129"/>
      <c r="C99" s="131"/>
      <c r="D99" s="131"/>
      <c r="E99" s="131"/>
      <c r="F99" s="131"/>
      <c r="G99" s="131"/>
      <c r="H99" s="131"/>
      <c r="I99" s="107"/>
      <c r="J99" s="107"/>
      <c r="K99" s="107"/>
      <c r="L99" s="107"/>
      <c r="M99" s="107"/>
      <c r="N99" s="107"/>
      <c r="O99" s="108"/>
      <c r="P99" s="103"/>
      <c r="R99" s="103"/>
      <c r="AS99" s="101"/>
      <c r="AT99" s="101"/>
      <c r="AU99" s="101"/>
      <c r="AV99" s="101"/>
      <c r="AW99" s="101"/>
      <c r="AX99" s="101"/>
      <c r="AY99" s="101"/>
    </row>
    <row r="100" spans="1:51" x14ac:dyDescent="0.25">
      <c r="A100" s="106"/>
      <c r="C100" s="131"/>
      <c r="D100" s="131"/>
      <c r="E100" s="131"/>
      <c r="F100" s="131"/>
      <c r="G100" s="131"/>
      <c r="H100" s="131"/>
      <c r="I100" s="107"/>
      <c r="J100" s="107"/>
      <c r="K100" s="107"/>
      <c r="L100" s="107"/>
      <c r="M100" s="107"/>
      <c r="N100" s="107"/>
      <c r="O100" s="108"/>
      <c r="P100" s="103"/>
      <c r="R100" s="103"/>
      <c r="AS100" s="101"/>
      <c r="AT100" s="101"/>
      <c r="AU100" s="101"/>
      <c r="AV100" s="101"/>
      <c r="AW100" s="101"/>
      <c r="AX100" s="101"/>
      <c r="AY100" s="101"/>
    </row>
    <row r="101" spans="1:51" x14ac:dyDescent="0.25">
      <c r="A101" s="106"/>
      <c r="C101" s="131"/>
      <c r="D101" s="131"/>
      <c r="E101" s="131"/>
      <c r="F101" s="131"/>
      <c r="G101" s="131"/>
      <c r="H101" s="131"/>
      <c r="I101" s="107"/>
      <c r="J101" s="107"/>
      <c r="K101" s="107"/>
      <c r="L101" s="107"/>
      <c r="M101" s="107"/>
      <c r="N101" s="107"/>
      <c r="O101" s="108"/>
      <c r="P101" s="103"/>
      <c r="R101" s="79"/>
      <c r="AS101" s="101"/>
      <c r="AT101" s="101"/>
      <c r="AU101" s="101"/>
      <c r="AV101" s="101"/>
      <c r="AW101" s="101"/>
      <c r="AX101" s="101"/>
      <c r="AY101" s="101"/>
    </row>
    <row r="102" spans="1:51" x14ac:dyDescent="0.25">
      <c r="A102" s="106"/>
      <c r="I102" s="107"/>
      <c r="J102" s="107"/>
      <c r="K102" s="107"/>
      <c r="L102" s="107"/>
      <c r="M102" s="107"/>
      <c r="N102" s="107"/>
      <c r="O102" s="108"/>
      <c r="R102" s="103"/>
      <c r="AS102" s="101"/>
      <c r="AT102" s="101"/>
      <c r="AU102" s="101"/>
      <c r="AV102" s="101"/>
      <c r="AW102" s="101"/>
      <c r="AX102" s="101"/>
      <c r="AY102" s="101"/>
    </row>
    <row r="103" spans="1:51" x14ac:dyDescent="0.25">
      <c r="O103" s="108"/>
      <c r="R103" s="103"/>
      <c r="AS103" s="101"/>
      <c r="AT103" s="101"/>
      <c r="AU103" s="101"/>
      <c r="AV103" s="101"/>
      <c r="AW103" s="101"/>
      <c r="AX103" s="101"/>
      <c r="AY103" s="101"/>
    </row>
    <row r="104" spans="1:51" x14ac:dyDescent="0.25">
      <c r="O104" s="108"/>
      <c r="R104" s="103"/>
      <c r="AS104" s="101"/>
      <c r="AT104" s="101"/>
      <c r="AU104" s="101"/>
      <c r="AV104" s="101"/>
      <c r="AW104" s="101"/>
      <c r="AX104" s="101"/>
      <c r="AY104" s="101"/>
    </row>
    <row r="105" spans="1:51" x14ac:dyDescent="0.25">
      <c r="O105" s="108"/>
      <c r="R105" s="103"/>
      <c r="AS105" s="101"/>
      <c r="AT105" s="101"/>
      <c r="AU105" s="101"/>
      <c r="AV105" s="101"/>
      <c r="AW105" s="101"/>
      <c r="AX105" s="101"/>
      <c r="AY105" s="101"/>
    </row>
    <row r="106" spans="1:51" x14ac:dyDescent="0.25">
      <c r="O106" s="108"/>
      <c r="R106" s="103"/>
      <c r="AS106" s="101"/>
      <c r="AT106" s="101"/>
      <c r="AU106" s="101"/>
      <c r="AV106" s="101"/>
      <c r="AW106" s="101"/>
      <c r="AX106" s="101"/>
      <c r="AY106" s="101"/>
    </row>
    <row r="107" spans="1:51" x14ac:dyDescent="0.25">
      <c r="O107" s="108"/>
      <c r="AS107" s="101"/>
      <c r="AT107" s="101"/>
      <c r="AU107" s="101"/>
      <c r="AV107" s="101"/>
      <c r="AW107" s="101"/>
      <c r="AX107" s="101"/>
      <c r="AY107" s="101"/>
    </row>
    <row r="108" spans="1:51" x14ac:dyDescent="0.25">
      <c r="O108" s="108"/>
      <c r="AS108" s="101"/>
      <c r="AT108" s="101"/>
      <c r="AU108" s="101"/>
      <c r="AV108" s="101"/>
      <c r="AW108" s="101"/>
      <c r="AX108" s="101"/>
      <c r="AY108" s="101"/>
    </row>
    <row r="109" spans="1:51" x14ac:dyDescent="0.25">
      <c r="O109" s="108"/>
      <c r="AS109" s="101"/>
      <c r="AT109" s="101"/>
      <c r="AU109" s="101"/>
      <c r="AV109" s="101"/>
      <c r="AW109" s="101"/>
      <c r="AX109" s="101"/>
      <c r="AY109" s="101"/>
    </row>
    <row r="110" spans="1:51" x14ac:dyDescent="0.25">
      <c r="O110" s="108"/>
      <c r="AS110" s="101"/>
      <c r="AT110" s="101"/>
      <c r="AU110" s="101"/>
      <c r="AV110" s="101"/>
      <c r="AW110" s="101"/>
      <c r="AX110" s="101"/>
      <c r="AY110" s="101"/>
    </row>
    <row r="111" spans="1:51" x14ac:dyDescent="0.25">
      <c r="O111" s="108"/>
      <c r="AS111" s="101"/>
      <c r="AT111" s="101"/>
      <c r="AU111" s="101"/>
      <c r="AV111" s="101"/>
      <c r="AW111" s="101"/>
      <c r="AX111" s="101"/>
      <c r="AY111" s="101"/>
    </row>
    <row r="112" spans="1:51" x14ac:dyDescent="0.25">
      <c r="O112" s="108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08"/>
      <c r="Q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Q120" s="103"/>
      <c r="AS120" s="101"/>
      <c r="AT120" s="101"/>
      <c r="AU120" s="101"/>
      <c r="AV120" s="101"/>
      <c r="AW120" s="101"/>
      <c r="AX120" s="101"/>
      <c r="AY120" s="101"/>
    </row>
    <row r="121" spans="15:51" x14ac:dyDescent="0.25">
      <c r="O121" s="11"/>
      <c r="P121" s="103"/>
      <c r="Q121" s="103"/>
      <c r="AS121" s="101"/>
      <c r="AT121" s="101"/>
      <c r="AU121" s="101"/>
      <c r="AV121" s="101"/>
      <c r="AW121" s="101"/>
      <c r="AX121" s="101"/>
      <c r="AY121" s="101"/>
    </row>
    <row r="122" spans="15:51" x14ac:dyDescent="0.25">
      <c r="O122" s="11"/>
      <c r="P122" s="103"/>
      <c r="Q122" s="103"/>
      <c r="AS122" s="101"/>
      <c r="AT122" s="101"/>
      <c r="AU122" s="101"/>
      <c r="AV122" s="101"/>
      <c r="AW122" s="101"/>
      <c r="AX122" s="101"/>
      <c r="AY122" s="101"/>
    </row>
    <row r="123" spans="15:51" x14ac:dyDescent="0.25">
      <c r="O123" s="11"/>
      <c r="P123" s="103"/>
      <c r="Q123" s="103"/>
      <c r="R123" s="103"/>
      <c r="S123" s="103"/>
      <c r="AS123" s="101"/>
      <c r="AT123" s="101"/>
      <c r="AU123" s="101"/>
      <c r="AV123" s="101"/>
      <c r="AW123" s="101"/>
      <c r="AX123" s="101"/>
      <c r="AY123" s="101"/>
    </row>
    <row r="124" spans="15:51" x14ac:dyDescent="0.25">
      <c r="O124" s="11"/>
      <c r="P124" s="103"/>
      <c r="Q124" s="103"/>
      <c r="R124" s="103"/>
      <c r="S124" s="103"/>
      <c r="T124" s="103"/>
      <c r="AS124" s="101"/>
      <c r="AT124" s="101"/>
      <c r="AU124" s="101"/>
      <c r="AV124" s="101"/>
      <c r="AW124" s="101"/>
      <c r="AX124" s="101"/>
      <c r="AY124" s="101"/>
    </row>
    <row r="125" spans="15:51" x14ac:dyDescent="0.25">
      <c r="O125" s="11"/>
      <c r="P125" s="103"/>
      <c r="Q125" s="103"/>
      <c r="R125" s="103"/>
      <c r="S125" s="103"/>
      <c r="T125" s="103"/>
      <c r="AS125" s="101"/>
      <c r="AT125" s="101"/>
      <c r="AU125" s="101"/>
      <c r="AV125" s="101"/>
      <c r="AW125" s="101"/>
      <c r="AX125" s="101"/>
      <c r="AY125" s="101"/>
    </row>
    <row r="126" spans="15:51" x14ac:dyDescent="0.25">
      <c r="O126" s="11"/>
      <c r="P126" s="103"/>
      <c r="T126" s="103"/>
      <c r="AS126" s="101"/>
      <c r="AT126" s="101"/>
      <c r="AU126" s="101"/>
      <c r="AV126" s="101"/>
      <c r="AW126" s="101"/>
      <c r="AX126" s="101"/>
      <c r="AY126" s="101"/>
    </row>
    <row r="127" spans="15:51" x14ac:dyDescent="0.25">
      <c r="O127" s="103"/>
      <c r="Q127" s="103"/>
      <c r="R127" s="103"/>
      <c r="S127" s="103"/>
      <c r="AS127" s="101"/>
      <c r="AT127" s="101"/>
      <c r="AU127" s="101"/>
      <c r="AV127" s="101"/>
      <c r="AW127" s="101"/>
      <c r="AX127" s="101"/>
      <c r="AY127" s="101"/>
    </row>
    <row r="128" spans="15:51" x14ac:dyDescent="0.25">
      <c r="O128" s="11"/>
      <c r="P128" s="103"/>
      <c r="Q128" s="103"/>
      <c r="R128" s="103"/>
      <c r="S128" s="103"/>
      <c r="T128" s="103"/>
      <c r="AS128" s="101"/>
      <c r="AT128" s="101"/>
      <c r="AU128" s="101"/>
      <c r="AV128" s="101"/>
      <c r="AW128" s="101"/>
      <c r="AX128" s="101"/>
      <c r="AY128" s="101"/>
    </row>
    <row r="129" spans="15:51" x14ac:dyDescent="0.25">
      <c r="O129" s="11"/>
      <c r="P129" s="103"/>
      <c r="Q129" s="103"/>
      <c r="R129" s="103"/>
      <c r="S129" s="103"/>
      <c r="T129" s="103"/>
      <c r="U129" s="103"/>
      <c r="AS129" s="101"/>
      <c r="AT129" s="101"/>
      <c r="AU129" s="101"/>
      <c r="AV129" s="101"/>
      <c r="AW129" s="101"/>
      <c r="AX129" s="101"/>
      <c r="AY129" s="101"/>
    </row>
    <row r="130" spans="15:51" x14ac:dyDescent="0.25">
      <c r="O130" s="11"/>
      <c r="P130" s="103"/>
      <c r="T130" s="103"/>
      <c r="U130" s="103"/>
      <c r="AS130" s="101"/>
      <c r="AT130" s="101"/>
      <c r="AU130" s="101"/>
      <c r="AV130" s="101"/>
      <c r="AW130" s="101"/>
      <c r="AX130" s="101"/>
    </row>
    <row r="141" spans="15:51" x14ac:dyDescent="0.25">
      <c r="AY141" s="101"/>
    </row>
    <row r="142" spans="15:51" x14ac:dyDescent="0.25">
      <c r="AS142" s="101"/>
      <c r="AT142" s="101"/>
      <c r="AU142" s="101"/>
      <c r="AV142" s="101"/>
      <c r="AW142" s="101"/>
      <c r="AX142" s="101"/>
    </row>
  </sheetData>
  <protectedRanges>
    <protectedRange sqref="N86:R86 B99 S88:T94 B91:B96 S84:T85 N89:R94 T76:T83 T48:T55 T58:T67" name="Range2_12_5_1_1"/>
    <protectedRange sqref="N10 L10 L6 D6 D8 AD8 AF8 O8:U8 AJ8:AR8 AF10 AR11:AR34 L24:N31 N12:N23 N32:P34 E11:E34 G11:G34 X11:AF11 N11:Q11 R11:V34 X12:Y16 AA12:AA16 AC12:AF34 O12:Q31 Z12:Z31 AB12:AB33" name="Range1_16_3_1_1"/>
    <protectedRange sqref="I91 J89:M94 J86:M86 I9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5:H95 F94 E93" name="Range2_2_2_9_2_1_1"/>
    <protectedRange sqref="D91 D94:D95" name="Range2_1_1_1_1_1_9_2_1_1"/>
    <protectedRange sqref="AG11:AG34" name="Range1_18_1_1_1"/>
    <protectedRange sqref="C92 C94" name="Range2_4_1_1_1"/>
    <protectedRange sqref="AS16:AS34" name="Range1_1_1_1"/>
    <protectedRange sqref="P3:U5" name="Range1_16_1_1_1_1"/>
    <protectedRange sqref="C95 C93 C90" name="Range2_1_3_1_1"/>
    <protectedRange sqref="H11:H34" name="Range1_1_1_1_1_1_1"/>
    <protectedRange sqref="B97:B98 J87:R88 D92:D93 I92:I93 Z85:Z86 S86:Y87 AA86:AU87 E94:E95 G96:H97 F95" name="Range2_2_1_10_1_1_1_2"/>
    <protectedRange sqref="C91" name="Range2_2_1_10_2_1_1_1"/>
    <protectedRange sqref="N84:R85 G92:H92 D88 F91 E90" name="Range2_12_1_6_1_1"/>
    <protectedRange sqref="D83:D84 I88:I90 I84:M85 G93:H94 G86:H88 E91:E92 F92:F93 F85:F87 E84:E86" name="Range2_2_12_1_7_1_1"/>
    <protectedRange sqref="D89:D90" name="Range2_1_1_1_1_11_1_2_1_1"/>
    <protectedRange sqref="E87 G89:H89 F88" name="Range2_2_2_9_1_1_1_1"/>
    <protectedRange sqref="D85" name="Range2_1_1_1_1_1_9_1_1_1_1"/>
    <protectedRange sqref="C89 C84" name="Range2_1_1_2_1_1"/>
    <protectedRange sqref="C88" name="Range2_1_2_2_1_1"/>
    <protectedRange sqref="C87" name="Range2_3_2_1_1"/>
    <protectedRange sqref="F83:F84 E83 G85:H85" name="Range2_2_12_1_1_1_1_1"/>
    <protectedRange sqref="C83" name="Range2_1_4_2_1_1_1"/>
    <protectedRange sqref="C85:C86" name="Range2_5_1_1_1"/>
    <protectedRange sqref="E88:E89 F89:F90 G90:H91 I86:I87" name="Range2_2_1_1_1_1"/>
    <protectedRange sqref="D86:D87" name="Range2_1_1_1_1_1_1_1_1"/>
    <protectedRange sqref="AS11:AS15" name="Range1_4_1_1_1_1"/>
    <protectedRange sqref="J11:J15 J26:J34" name="Range1_1_2_1_10_1_1_1_1"/>
    <protectedRange sqref="R101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73:T75" name="Range2_12_5_1_1_3"/>
    <protectedRange sqref="T69:T72" name="Range2_12_5_1_1_2_2"/>
    <protectedRange sqref="T68" name="Range2_12_5_1_1_2_1_1"/>
    <protectedRange sqref="S68" name="Range2_12_4_1_1_1_4_2_2_1_1"/>
    <protectedRange sqref="B88:B90" name="Range2_12_5_1_1_2"/>
    <protectedRange sqref="B87" name="Range2_12_5_1_1_2_1_4_1_1_1_2_1_1_1_1_1_1_1"/>
    <protectedRange sqref="F82 G84:H84" name="Range2_2_12_1_1_1_1_1_1"/>
    <protectedRange sqref="D82:E82" name="Range2_2_12_1_7_1_1_2_1"/>
    <protectedRange sqref="C82" name="Range2_1_1_2_1_1_1"/>
    <protectedRange sqref="B85:B86" name="Range2_12_5_1_1_2_1"/>
    <protectedRange sqref="B84" name="Range2_12_5_1_1_2_1_2_1"/>
    <protectedRange sqref="B83" name="Range2_12_5_1_1_2_1_2_2"/>
    <protectedRange sqref="S80:S83" name="Range2_12_5_1_1_5"/>
    <protectedRange sqref="N80:R83" name="Range2_12_1_6_1_1_1"/>
    <protectedRange sqref="J80:M83" name="Range2_2_12_1_7_1_1_2"/>
    <protectedRange sqref="S77:S79" name="Range2_12_2_1_1_1_2_1_1_1"/>
    <protectedRange sqref="Q78:R79" name="Range2_12_1_4_1_1_1_1_1_1_1_1_1_1_1_1_1_1_1"/>
    <protectedRange sqref="N78:P79" name="Range2_12_1_2_1_1_1_1_1_1_1_1_1_1_1_1_1_1_1_1"/>
    <protectedRange sqref="J78:M79" name="Range2_2_12_1_4_1_1_1_1_1_1_1_1_1_1_1_1_1_1_1_1"/>
    <protectedRange sqref="Q77:R77" name="Range2_12_1_6_1_1_1_2_3_1_1_3_1_1_1_1_1_1_1"/>
    <protectedRange sqref="N77:P77" name="Range2_12_1_2_3_1_1_1_2_3_1_1_3_1_1_1_1_1_1_1"/>
    <protectedRange sqref="J77:M77" name="Range2_2_12_1_4_3_1_1_1_3_3_1_1_3_1_1_1_1_1_1_1"/>
    <protectedRange sqref="S75:S76" name="Range2_12_4_1_1_1_4_2_2_2_1"/>
    <protectedRange sqref="Q75:R76" name="Range2_12_1_6_1_1_1_2_3_2_1_1_3_2"/>
    <protectedRange sqref="N75:P76" name="Range2_12_1_2_3_1_1_1_2_3_2_1_1_3_2"/>
    <protectedRange sqref="K75:M76" name="Range2_2_12_1_4_3_1_1_1_3_3_2_1_1_3_2"/>
    <protectedRange sqref="J75:J76" name="Range2_2_12_1_4_3_1_1_1_3_2_1_2_2_2"/>
    <protectedRange sqref="I75" name="Range2_2_12_1_4_3_1_1_1_3_3_1_1_3_1_1_1_1_1_1_2_2"/>
    <protectedRange sqref="I77:I83" name="Range2_2_12_1_7_1_1_2_2_1_1"/>
    <protectedRange sqref="I76" name="Range2_2_12_1_4_3_1_1_1_3_3_1_1_3_1_1_1_1_1_1_2_1_1"/>
    <protectedRange sqref="G83:H83" name="Range2_2_12_1_3_1_2_1_1_1_2_1_1_1_1_1_1_2_1_1_1_1_1_1_1_1_1"/>
    <protectedRange sqref="F81 G80:H82" name="Range2_2_12_1_3_3_1_1_1_2_1_1_1_1_1_1_1_1_1_1_1_1_1_1_1_1"/>
    <protectedRange sqref="G77:H77" name="Range2_2_12_1_3_1_2_1_1_1_2_1_1_1_1_1_1_2_1_1_1_1_1_2_1"/>
    <protectedRange sqref="F77:F80" name="Range2_2_12_1_3_1_2_1_1_1_3_1_1_1_1_1_3_1_1_1_1_1_1_1_1_1"/>
    <protectedRange sqref="G78:H79" name="Range2_2_12_1_3_1_2_1_1_1_1_2_1_1_1_1_1_1_1_1_1_1_1"/>
    <protectedRange sqref="D77:E78" name="Range2_2_12_1_3_1_2_1_1_1_3_1_1_1_1_1_1_1_2_1_1_1_1_1_1_1"/>
    <protectedRange sqref="B81" name="Range2_12_5_1_1_2_1_4_1_1_1_2_1_1_1_1_1_1_1_1_1_2_1_1_1_1_1"/>
    <protectedRange sqref="B82" name="Range2_12_5_1_1_2_1_2_2_1_1_1_1_1"/>
    <protectedRange sqref="D81:E81" name="Range2_2_12_1_7_1_1_2_1_1"/>
    <protectedRange sqref="C81" name="Range2_1_1_2_1_1_1_1"/>
    <protectedRange sqref="D80" name="Range2_2_12_1_7_1_1_2_1_1_1_1_1_1"/>
    <protectedRange sqref="E80" name="Range2_2_12_1_1_1_1_1_1_1_1_1_1_1_1"/>
    <protectedRange sqref="C80" name="Range2_1_4_2_1_1_1_1_1_1_1_1_1"/>
    <protectedRange sqref="D79:E79" name="Range2_2_12_1_3_1_2_1_1_1_3_1_1_1_1_1_1_1_2_1_1_1_1_1_1_1_1"/>
    <protectedRange sqref="B80" name="Range2_12_5_1_1_2_1_2_2_1_1_1_1"/>
    <protectedRange sqref="S69:S74" name="Range2_12_5_1_1_5_1"/>
    <protectedRange sqref="N71:R74" name="Range2_12_1_6_1_1_1_1"/>
    <protectedRange sqref="J73:M74 L71:M72" name="Range2_2_12_1_7_1_1_2_2"/>
    <protectedRange sqref="I73:I74" name="Range2_2_12_1_7_1_1_2_2_1_1_1"/>
    <protectedRange sqref="B79" name="Range2_12_5_1_1_2_1_2_2_1_1_1_1_2_1_1_1"/>
    <protectedRange sqref="B78" name="Range2_12_5_1_1_2_1_2_2_1_1_1_1_2_1_1_1_2"/>
    <protectedRange sqref="B77" name="Range2_12_5_1_1_2_1_2_2_1_1_1_1_2_1_1_1_2_1_1"/>
    <protectedRange sqref="B41" name="Range2_12_5_1_1_1_1_1_2"/>
    <protectedRange sqref="G52:H53" name="Range2_2_12_1_3_1_1_1_1_1_4_1_1_2"/>
    <protectedRange sqref="E52:F53" name="Range2_2_12_1_7_1_1_3_1_1_2"/>
    <protectedRange sqref="S52:S55 S58:S67" name="Range2_12_5_1_1_2_3_1_1"/>
    <protectedRange sqref="Q52:R55" name="Range2_12_1_6_1_1_1_1_2_1_2"/>
    <protectedRange sqref="N52:P55" name="Range2_12_1_2_3_1_1_1_1_2_1_2"/>
    <protectedRange sqref="I52:M53 L54:M55" name="Range2_2_12_1_4_3_1_1_1_1_2_1_2"/>
    <protectedRange sqref="D52:D53" name="Range2_2_12_1_3_1_2_1_1_1_2_1_2_1_2"/>
    <protectedRange sqref="Q58:R63" name="Range2_12_1_6_1_1_1_1_2_1_1_1"/>
    <protectedRange sqref="N58:P63" name="Range2_12_1_2_3_1_1_1_1_2_1_1_1"/>
    <protectedRange sqref="L58:M63" name="Range2_2_12_1_4_3_1_1_1_1_2_1_1_1"/>
    <protectedRange sqref="B76" name="Range2_12_5_1_1_2_1_2_2_1_1_1_1_2_1_1_1_2_1_1_1_2"/>
    <protectedRange sqref="N64:R70" name="Range2_12_1_6_1_1_1_1_1"/>
    <protectedRange sqref="J66:M67 L68:M70 L64:M65" name="Range2_2_12_1_7_1_1_2_2_1"/>
    <protectedRange sqref="G66:H67" name="Range2_2_12_1_3_1_2_1_1_1_2_1_1_1_1_1_1_2_1_1_1_1"/>
    <protectedRange sqref="I66:I67" name="Range2_2_12_1_4_3_1_1_1_2_1_2_1_1_3_1_1_1_1_1_1_1_1"/>
    <protectedRange sqref="D66:E67" name="Range2_2_12_1_3_1_2_1_1_1_2_1_1_1_1_3_1_1_1_1_1_1_1"/>
    <protectedRange sqref="F66:F67" name="Range2_2_12_1_3_1_2_1_1_1_3_1_1_1_1_1_3_1_1_1_1_1_1_1"/>
    <protectedRange sqref="G76:H76" name="Range2_2_12_1_3_1_2_1_1_1_1_2_1_1_1_1_1_1_2_1_1_2"/>
    <protectedRange sqref="F76" name="Range2_2_12_1_3_1_2_1_1_1_1_2_1_1_1_1_1_1_1_1_1_1_1_2"/>
    <protectedRange sqref="D76:E76" name="Range2_2_12_1_3_1_2_1_1_1_2_1_1_1_1_3_1_1_1_1_1_1_1_1_1_1_2"/>
    <protectedRange sqref="G75:H75" name="Range2_2_12_1_3_1_2_1_1_1_1_2_1_1_1_1_1_1_2_1_1_1_1"/>
    <protectedRange sqref="F75" name="Range2_2_12_1_3_1_2_1_1_1_1_2_1_1_1_1_1_1_1_1_1_1_1_1_1"/>
    <protectedRange sqref="D75:E75" name="Range2_2_12_1_3_1_2_1_1_1_2_1_1_1_1_3_1_1_1_1_1_1_1_1_1_1_1_1"/>
    <protectedRange sqref="D74" name="Range2_2_12_1_7_1_1_1_1"/>
    <protectedRange sqref="E74:F74" name="Range2_2_12_1_1_1_1_1_2_1"/>
    <protectedRange sqref="C74" name="Range2_1_4_2_1_1_1_1_1"/>
    <protectedRange sqref="G74:H74" name="Range2_2_12_1_3_1_2_1_1_1_2_1_1_1_1_1_1_2_1_1_1_1_1_1_1_1_1_1_1"/>
    <protectedRange sqref="F73:H73" name="Range2_2_12_1_3_3_1_1_1_2_1_1_1_1_1_1_1_1_1_1_1_1_1_1_1_1_1_2"/>
    <protectedRange sqref="D73:E73" name="Range2_2_12_1_7_1_1_2_1_1_1_2"/>
    <protectedRange sqref="C73" name="Range2_1_1_2_1_1_1_1_1_2"/>
    <protectedRange sqref="B74" name="Range2_12_5_1_1_2_1_4_1_1_1_2_1_1_1_1_1_1_1_1_1_2_1_1_1_1_2_1_1_1_2_1_1_1_2_2_2_1"/>
    <protectedRange sqref="B75" name="Range2_12_5_1_1_2_1_2_2_1_1_1_1_2_1_1_1_2_1_1_1_2_2_2_1"/>
    <protectedRange sqref="J72:K72" name="Range2_2_12_1_4_3_1_1_1_3_3_1_1_3_1_1_1_1_1_1_1_1"/>
    <protectedRange sqref="K70:K71" name="Range2_2_12_1_4_3_1_1_1_3_3_2_1_1_3_2_1"/>
    <protectedRange sqref="J70:J71" name="Range2_2_12_1_4_3_1_1_1_3_2_1_2_2_2_1"/>
    <protectedRange sqref="I70" name="Range2_2_12_1_4_3_1_1_1_3_3_1_1_3_1_1_1_1_1_1_2_2_2"/>
    <protectedRange sqref="I72" name="Range2_2_12_1_7_1_1_2_2_1_1_2"/>
    <protectedRange sqref="I71" name="Range2_2_12_1_4_3_1_1_1_3_3_1_1_3_1_1_1_1_1_1_2_1_1_1"/>
    <protectedRange sqref="G72:H72" name="Range2_2_12_1_3_1_2_1_1_1_2_1_1_1_1_1_1_2_1_1_1_1_1_2_1_1"/>
    <protectedRange sqref="F72" name="Range2_2_12_1_3_1_2_1_1_1_3_1_1_1_1_1_3_1_1_1_1_1_1_1_1_1_2"/>
    <protectedRange sqref="D72:E72" name="Range2_2_12_1_3_1_2_1_1_1_3_1_1_1_1_1_1_1_2_1_1_1_1_1_1_1_2"/>
    <protectedRange sqref="J68:K69" name="Range2_2_12_1_7_1_1_2_2_2"/>
    <protectedRange sqref="I68:I69" name="Range2_2_12_1_7_1_1_2_2_1_1_1_2"/>
    <protectedRange sqref="G71:H71" name="Range2_2_12_1_3_1_2_1_1_1_1_2_1_1_1_1_1_1_2_1_1_2_1"/>
    <protectedRange sqref="F71" name="Range2_2_12_1_3_1_2_1_1_1_1_2_1_1_1_1_1_1_1_1_1_1_1_2_1"/>
    <protectedRange sqref="D71:E71" name="Range2_2_12_1_3_1_2_1_1_1_2_1_1_1_1_3_1_1_1_1_1_1_1_1_1_1_2_1"/>
    <protectedRange sqref="G70:H70" name="Range2_2_12_1_3_1_2_1_1_1_1_2_1_1_1_1_1_1_2_1_1_1_1_1"/>
    <protectedRange sqref="F70" name="Range2_2_12_1_3_1_2_1_1_1_1_2_1_1_1_1_1_1_1_1_1_1_1_1_1_1"/>
    <protectedRange sqref="D70:E70" name="Range2_2_12_1_3_1_2_1_1_1_2_1_1_1_1_3_1_1_1_1_1_1_1_1_1_1_1_1_1"/>
    <protectedRange sqref="D69" name="Range2_2_12_1_7_1_1_1_1_1"/>
    <protectedRange sqref="E69:F69" name="Range2_2_12_1_1_1_1_1_2_1_1"/>
    <protectedRange sqref="C69" name="Range2_1_4_2_1_1_1_1_1_1"/>
    <protectedRange sqref="G69:H69" name="Range2_2_12_1_3_1_2_1_1_1_2_1_1_1_1_1_1_2_1_1_1_1_1_1_1_1_1_1_1_1"/>
    <protectedRange sqref="F68:H68" name="Range2_2_12_1_3_3_1_1_1_2_1_1_1_1_1_1_1_1_1_1_1_1_1_1_1_1_1_2_1"/>
    <protectedRange sqref="D68:E68" name="Range2_2_12_1_7_1_1_2_1_1_1_2_1"/>
    <protectedRange sqref="C68" name="Range2_1_1_2_1_1_1_1_1_2_1"/>
    <protectedRange sqref="B70" name="Range2_12_5_1_1_2_1_4_1_1_1_2_1_1_1_1_1_1_1_1_1_2_1_1_1_1_2_1_1_1_2_1_1_1_2_2_2_1_1"/>
    <protectedRange sqref="B71" name="Range2_12_5_1_1_2_1_2_2_1_1_1_1_2_1_1_1_2_1_1_1_2_2_2_1_1"/>
    <protectedRange sqref="B67" name="Range2_12_5_1_1_2_1_4_1_1_1_2_1_1_1_1_1_1_1_1_1_2_1_1_1_1_2_1_1_1_2_1_1_1_2_2_2_1_1_1"/>
    <protectedRange sqref="B68" name="Range2_12_5_1_1_2_1_2_2_1_1_1_1_2_1_1_1_2_1_1_1_2_2_2_1_1_1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50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1" name="Range2_12_4_1_1_1_4_2_2_1_1_1"/>
    <protectedRange sqref="G45:H50" name="Range2_2_12_1_3_1_1_1_1_1_4_1_1_1"/>
    <protectedRange sqref="E45:F50" name="Range2_2_12_1_7_1_1_3_1_1_1"/>
    <protectedRange sqref="Q45:R50" name="Range2_12_1_6_1_1_1_1_2_1_1"/>
    <protectedRange sqref="N45:P50" name="Range2_12_1_2_3_1_1_1_1_2_1_1"/>
    <protectedRange sqref="I45:M50" name="Range2_2_12_1_4_3_1_1_1_1_2_1_1"/>
    <protectedRange sqref="D45:D50" name="Range2_2_12_1_3_1_2_1_1_1_2_1_2_1_1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C42:C43" name="Range2_1_2_1_1_1_1_1_1_2"/>
    <protectedRange sqref="Q32:Q34" name="Range1_16_3_1_1_1"/>
    <protectedRange sqref="T56:T57" name="Range2_12_5_1_1_1"/>
    <protectedRange sqref="S56:S57" name="Range2_12_5_1_1_2_3_1_1_1"/>
    <protectedRange sqref="Q56:R57" name="Range2_12_1_6_1_1_1_1_2_1_1_1_1"/>
    <protectedRange sqref="N56:P57" name="Range2_12_1_2_3_1_1_1_1_2_1_1_1_1"/>
    <protectedRange sqref="L56:M57" name="Range2_2_12_1_4_3_1_1_1_1_2_1_1_1_1"/>
    <protectedRange sqref="J54:K55" name="Range2_2_12_1_7_1_1_2_2_3"/>
    <protectedRange sqref="G54:H55" name="Range2_2_12_1_3_1_2_1_1_1_2_1_1_1_1_1_1_2_1_1_1"/>
    <protectedRange sqref="I54:I55" name="Range2_2_12_1_4_3_1_1_1_2_1_2_1_1_3_1_1_1_1_1_1_1"/>
    <protectedRange sqref="D54:E55" name="Range2_2_12_1_3_1_2_1_1_1_2_1_1_1_1_3_1_1_1_1_1_1"/>
    <protectedRange sqref="F54:F55" name="Range2_2_12_1_3_1_2_1_1_1_3_1_1_1_1_1_3_1_1_1_1_1_1"/>
    <protectedRange sqref="AG10" name="Range1_18_1_1_1_1"/>
    <protectedRange sqref="Q10" name="Range1_17_1_1_1_2"/>
    <protectedRange sqref="F11:F34" name="Range1_16_3_1_1_2"/>
    <protectedRange sqref="W11:W16 W30:W34" name="Range1_16_3_1_1_4"/>
    <protectedRange sqref="X34:AB34 X17:Y31 X32:Z33 AA17:AA33" name="Range1_16_3_1_1_6"/>
    <protectedRange sqref="B42" name="Range2_12_5_1_1_1_1_1_2_1"/>
    <protectedRange sqref="B44" name="Range2_12_5_1_1_1_2_1_1_1"/>
    <protectedRange sqref="B43" name="Range2_12_5_1_1_1_1_1_1_1_1"/>
    <protectedRange sqref="B45 B56" name="Range2_12_5_1_1_1_2_2_1_1"/>
    <protectedRange sqref="B46:B48" name="Range2_12_5_1_1_1_2_2_1_1_1_1_1_1_1_1_1_1_1_2_1_1_1"/>
    <protectedRange sqref="B49" name="Range2_12_5_1_1_1_2_2_1_1_1_1_1_1_1_1_1_1_1_1_1_1_1_1"/>
    <protectedRange sqref="G56:H56 G64:H64" name="Range2_2_12_1_3_1_1_1_1_1_4_1_1_1_1_2"/>
    <protectedRange sqref="E56:F56 E64:F64" name="Range2_2_12_1_7_1_1_3_1_1_1_1_2"/>
    <protectedRange sqref="I56:K56 I64:K64" name="Range2_2_12_1_4_3_1_1_1_1_2_1_1_1_2"/>
    <protectedRange sqref="D56 D64" name="Range2_2_12_1_3_1_2_1_1_1_2_1_2_1_1_1_2"/>
    <protectedRange sqref="J65:K65" name="Range2_2_12_1_7_1_1_2_2_1_2"/>
    <protectedRange sqref="I65" name="Range2_2_12_1_7_1_1_2_2_1_1_1_1_1"/>
    <protectedRange sqref="G65:H65" name="Range2_2_12_1_3_3_1_1_1_2_1_1_1_1_1_1_1_1_1_1_1_1_1_1_1_1_1_1_1"/>
    <protectedRange sqref="F65" name="Range2_2_12_1_3_1_2_1_1_1_3_1_1_1_1_1_3_1_1_1_1_1_1_1_1_1_1_1"/>
    <protectedRange sqref="D65" name="Range2_2_12_1_7_1_1_2_1_1_1_1_1_1_1_1"/>
    <protectedRange sqref="E65" name="Range2_2_12_1_1_1_1_1_1_1_1_1_1_1_1_1_1"/>
    <protectedRange sqref="C65" name="Range2_1_4_2_1_1_1_1_1_1_1_1_1_1_1"/>
    <protectedRange sqref="B64" name="Range2_12_5_1_1_2_1_2_2_1_1_1_1_2_1_1_1_2_1_1_1_2_2_2_1_1_1_1_1"/>
    <protectedRange sqref="W17:W29" name="Range1_16_3_1_1_4_1_1"/>
    <protectedRange sqref="B51" name="Range2_12_5_1_1_1_2_1_1_1_2_2"/>
    <protectedRange sqref="B50 B54" name="Range2_12_5_1_1_1_2_2_1_1_1_1_1_1_1_1_1_1_1_2_1_1_1_2_2"/>
    <protectedRange sqref="J57:K58" name="Range2_2_12_1_7_1_1_2_2_3_1"/>
    <protectedRange sqref="G57:H58" name="Range2_2_12_1_3_1_2_1_1_1_2_1_1_1_1_1_1_2_1_1_1_2"/>
    <protectedRange sqref="I57:I58" name="Range2_2_12_1_4_3_1_1_1_2_1_2_1_1_3_1_1_1_1_1_1_1_2"/>
    <protectedRange sqref="D57:E58" name="Range2_2_12_1_3_1_2_1_1_1_2_1_1_1_1_3_1_1_1_1_1_1_2"/>
    <protectedRange sqref="F57:F58" name="Range2_2_12_1_3_1_2_1_1_1_3_1_1_1_1_1_3_1_1_1_1_1_1_2"/>
    <protectedRange sqref="G59:H63" name="Range2_2_12_1_3_1_1_1_1_1_4_1_1_1_1_2_1"/>
    <protectedRange sqref="E59:F63" name="Range2_2_12_1_7_1_1_3_1_1_1_1_2_1"/>
    <protectedRange sqref="I59:K63" name="Range2_2_12_1_4_3_1_1_1_1_2_1_1_1_2_1"/>
    <protectedRange sqref="D59:D63" name="Range2_2_12_1_3_1_2_1_1_1_2_1_2_1_1_1_2_1"/>
    <protectedRange sqref="B60:B62" name="Range2_12_5_1_1_2_1_4_1_1_1_2_1_1_1_1_1_1_1_1_1_2_1_1_1_1_2_1_1_1_2_1_1_1_2_2_2_1_1_1_1_1_1"/>
    <protectedRange sqref="B63" name="Range2_12_5_1_1_2_1_2_2_1_1_1_1_2_1_1_1_2_1_1_1_2_2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11 X12:Y16 AA12:AA16 AC12:AE34 Z12:Z31 AB12:AB33">
    <cfRule type="containsText" dxfId="987" priority="17" operator="containsText" text="N/A">
      <formula>NOT(ISERROR(SEARCH("N/A",X11)))</formula>
    </cfRule>
    <cfRule type="cellIs" dxfId="986" priority="35" operator="equal">
      <formula>0</formula>
    </cfRule>
  </conditionalFormatting>
  <conditionalFormatting sqref="X11:AE11 X12:Y16 AA12:AA16 AC12:AE34 Z12:Z31 AB12:AB33">
    <cfRule type="cellIs" dxfId="985" priority="34" operator="greaterThanOrEqual">
      <formula>1185</formula>
    </cfRule>
  </conditionalFormatting>
  <conditionalFormatting sqref="X11:AE11 X12:Y16 AA12:AA16 AC12:AE34 Z12:Z31 AB12:AB33">
    <cfRule type="cellIs" dxfId="984" priority="33" operator="between">
      <formula>0.1</formula>
      <formula>1184</formula>
    </cfRule>
  </conditionalFormatting>
  <conditionalFormatting sqref="X8 AJ16:AJ34 AJ11:AO11 AJ12:AK15 AM12:AM15 AO12:AO34 AL12:AL34 AN12:AN33">
    <cfRule type="cellIs" dxfId="983" priority="32" operator="equal">
      <formula>0</formula>
    </cfRule>
  </conditionalFormatting>
  <conditionalFormatting sqref="X8 AJ16:AJ34 AJ11:AO11 AJ12:AK15 AM12:AM15 AO12:AO34 AL12:AL34 AN12:AN33">
    <cfRule type="cellIs" dxfId="982" priority="31" operator="greaterThan">
      <formula>1179</formula>
    </cfRule>
  </conditionalFormatting>
  <conditionalFormatting sqref="X8 AJ16:AJ34 AJ11:AO11 AJ12:AK15 AM12:AM15 AO12:AO34 AL12:AL34 AN12:AN33">
    <cfRule type="cellIs" dxfId="981" priority="30" operator="greaterThan">
      <formula>99</formula>
    </cfRule>
  </conditionalFormatting>
  <conditionalFormatting sqref="X8 AJ16:AJ34 AJ11:AO11 AJ12:AK15 AM12:AM15 AO12:AO34 AL12:AL34 AN12:AN33">
    <cfRule type="cellIs" dxfId="980" priority="29" operator="greaterThan">
      <formula>0.99</formula>
    </cfRule>
  </conditionalFormatting>
  <conditionalFormatting sqref="AB8">
    <cfRule type="cellIs" dxfId="979" priority="28" operator="equal">
      <formula>0</formula>
    </cfRule>
  </conditionalFormatting>
  <conditionalFormatting sqref="AB8">
    <cfRule type="cellIs" dxfId="978" priority="27" operator="greaterThan">
      <formula>1179</formula>
    </cfRule>
  </conditionalFormatting>
  <conditionalFormatting sqref="AB8">
    <cfRule type="cellIs" dxfId="977" priority="26" operator="greaterThan">
      <formula>99</formula>
    </cfRule>
  </conditionalFormatting>
  <conditionalFormatting sqref="AB8">
    <cfRule type="cellIs" dxfId="976" priority="25" operator="greaterThan">
      <formula>0.99</formula>
    </cfRule>
  </conditionalFormatting>
  <conditionalFormatting sqref="AQ11:AQ34">
    <cfRule type="cellIs" dxfId="975" priority="24" operator="equal">
      <formula>0</formula>
    </cfRule>
  </conditionalFormatting>
  <conditionalFormatting sqref="AQ11:AQ34">
    <cfRule type="cellIs" dxfId="974" priority="23" operator="greaterThan">
      <formula>1179</formula>
    </cfRule>
  </conditionalFormatting>
  <conditionalFormatting sqref="AQ11:AQ34">
    <cfRule type="cellIs" dxfId="973" priority="22" operator="greaterThan">
      <formula>99</formula>
    </cfRule>
  </conditionalFormatting>
  <conditionalFormatting sqref="AQ11:AQ34">
    <cfRule type="cellIs" dxfId="972" priority="21" operator="greaterThan">
      <formula>0.99</formula>
    </cfRule>
  </conditionalFormatting>
  <conditionalFormatting sqref="AI11:AI34">
    <cfRule type="cellIs" dxfId="971" priority="20" operator="greaterThan">
      <formula>$AI$8</formula>
    </cfRule>
  </conditionalFormatting>
  <conditionalFormatting sqref="AH11:AH34">
    <cfRule type="cellIs" dxfId="970" priority="18" operator="greaterThan">
      <formula>$AH$8</formula>
    </cfRule>
    <cfRule type="cellIs" dxfId="969" priority="19" operator="greaterThan">
      <formula>$AH$8</formula>
    </cfRule>
  </conditionalFormatting>
  <conditionalFormatting sqref="AP11:AP34">
    <cfRule type="cellIs" dxfId="968" priority="16" operator="equal">
      <formula>0</formula>
    </cfRule>
  </conditionalFormatting>
  <conditionalFormatting sqref="AP11:AP34">
    <cfRule type="cellIs" dxfId="967" priority="15" operator="greaterThan">
      <formula>1179</formula>
    </cfRule>
  </conditionalFormatting>
  <conditionalFormatting sqref="AP11:AP34">
    <cfRule type="cellIs" dxfId="966" priority="14" operator="greaterThan">
      <formula>99</formula>
    </cfRule>
  </conditionalFormatting>
  <conditionalFormatting sqref="AP11:AP34">
    <cfRule type="cellIs" dxfId="965" priority="13" operator="greaterThan">
      <formula>0.99</formula>
    </cfRule>
  </conditionalFormatting>
  <conditionalFormatting sqref="X34:AB34 X17:Y31 X32:AA33 AA17:AA33">
    <cfRule type="containsText" dxfId="964" priority="9" operator="containsText" text="N/A">
      <formula>NOT(ISERROR(SEARCH("N/A",X17)))</formula>
    </cfRule>
    <cfRule type="cellIs" dxfId="963" priority="12" operator="equal">
      <formula>0</formula>
    </cfRule>
  </conditionalFormatting>
  <conditionalFormatting sqref="X34:AB34 X17:Y31 X32:AA33 AA17:AA33">
    <cfRule type="cellIs" dxfId="962" priority="11" operator="greaterThanOrEqual">
      <formula>1185</formula>
    </cfRule>
  </conditionalFormatting>
  <conditionalFormatting sqref="X34:AB34 X17:Y31 X32:AA33 AA17:AA33">
    <cfRule type="cellIs" dxfId="961" priority="10" operator="between">
      <formula>0.1</formula>
      <formula>1184</formula>
    </cfRule>
  </conditionalFormatting>
  <conditionalFormatting sqref="AK33:AK34 AM34:AN34 AM16:AM33">
    <cfRule type="cellIs" dxfId="960" priority="8" operator="equal">
      <formula>0</formula>
    </cfRule>
  </conditionalFormatting>
  <conditionalFormatting sqref="AK33:AK34 AM34:AN34 AM16:AM33">
    <cfRule type="cellIs" dxfId="959" priority="7" operator="greaterThan">
      <formula>1179</formula>
    </cfRule>
  </conditionalFormatting>
  <conditionalFormatting sqref="AK33:AK34 AM34:AN34 AM16:AM33">
    <cfRule type="cellIs" dxfId="958" priority="6" operator="greaterThan">
      <formula>99</formula>
    </cfRule>
  </conditionalFormatting>
  <conditionalFormatting sqref="AK33:AK34 AM34:AN34 AM16:AM33">
    <cfRule type="cellIs" dxfId="957" priority="5" operator="greaterThan">
      <formula>0.99</formula>
    </cfRule>
  </conditionalFormatting>
  <conditionalFormatting sqref="AK16:AK32">
    <cfRule type="cellIs" dxfId="956" priority="4" operator="equal">
      <formula>0</formula>
    </cfRule>
  </conditionalFormatting>
  <conditionalFormatting sqref="AK16:AK32">
    <cfRule type="cellIs" dxfId="955" priority="3" operator="greaterThan">
      <formula>1179</formula>
    </cfRule>
  </conditionalFormatting>
  <conditionalFormatting sqref="AK16:AK32">
    <cfRule type="cellIs" dxfId="954" priority="2" operator="greaterThan">
      <formula>99</formula>
    </cfRule>
  </conditionalFormatting>
  <conditionalFormatting sqref="AK16:AK32">
    <cfRule type="cellIs" dxfId="95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31" zoomScaleNormal="100" workbookViewId="0">
      <selection activeCell="B45" sqref="B45:B52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132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199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63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58" t="s">
        <v>10</v>
      </c>
      <c r="I7" s="159" t="s">
        <v>11</v>
      </c>
      <c r="J7" s="159" t="s">
        <v>12</v>
      </c>
      <c r="K7" s="159" t="s">
        <v>13</v>
      </c>
      <c r="L7" s="11"/>
      <c r="M7" s="11"/>
      <c r="N7" s="11"/>
      <c r="O7" s="158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59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59" t="s">
        <v>22</v>
      </c>
      <c r="AG7" s="159" t="s">
        <v>23</v>
      </c>
      <c r="AH7" s="159" t="s">
        <v>24</v>
      </c>
      <c r="AI7" s="159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59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42068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26048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59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60" t="s">
        <v>51</v>
      </c>
      <c r="V9" s="160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62" t="s">
        <v>55</v>
      </c>
      <c r="AG9" s="162" t="s">
        <v>56</v>
      </c>
      <c r="AH9" s="251" t="s">
        <v>57</v>
      </c>
      <c r="AI9" s="266" t="s">
        <v>58</v>
      </c>
      <c r="AJ9" s="160" t="s">
        <v>59</v>
      </c>
      <c r="AK9" s="160" t="s">
        <v>60</v>
      </c>
      <c r="AL9" s="160" t="s">
        <v>61</v>
      </c>
      <c r="AM9" s="160" t="s">
        <v>62</v>
      </c>
      <c r="AN9" s="160" t="s">
        <v>63</v>
      </c>
      <c r="AO9" s="160" t="s">
        <v>64</v>
      </c>
      <c r="AP9" s="160" t="s">
        <v>65</v>
      </c>
      <c r="AQ9" s="268" t="s">
        <v>66</v>
      </c>
      <c r="AR9" s="160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60" t="s">
        <v>72</v>
      </c>
      <c r="C10" s="160" t="s">
        <v>73</v>
      </c>
      <c r="D10" s="160" t="s">
        <v>74</v>
      </c>
      <c r="E10" s="160" t="s">
        <v>75</v>
      </c>
      <c r="F10" s="160" t="s">
        <v>74</v>
      </c>
      <c r="G10" s="160" t="s">
        <v>75</v>
      </c>
      <c r="H10" s="277"/>
      <c r="I10" s="160" t="s">
        <v>75</v>
      </c>
      <c r="J10" s="160" t="s">
        <v>75</v>
      </c>
      <c r="K10" s="160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4'!Q34</f>
        <v>27734172</v>
      </c>
      <c r="R10" s="259"/>
      <c r="S10" s="260"/>
      <c r="T10" s="261"/>
      <c r="U10" s="160" t="s">
        <v>75</v>
      </c>
      <c r="V10" s="160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4'!AG34</f>
        <v>35201332</v>
      </c>
      <c r="AH10" s="251"/>
      <c r="AI10" s="267"/>
      <c r="AJ10" s="160" t="s">
        <v>84</v>
      </c>
      <c r="AK10" s="160" t="s">
        <v>84</v>
      </c>
      <c r="AL10" s="160" t="s">
        <v>84</v>
      </c>
      <c r="AM10" s="160" t="s">
        <v>84</v>
      </c>
      <c r="AN10" s="160" t="s">
        <v>84</v>
      </c>
      <c r="AO10" s="160" t="s">
        <v>84</v>
      </c>
      <c r="AP10" s="145">
        <f>'MAR 4'!AP34</f>
        <v>7851586</v>
      </c>
      <c r="AQ10" s="269"/>
      <c r="AR10" s="161" t="s">
        <v>85</v>
      </c>
      <c r="AS10" s="251"/>
      <c r="AV10" s="38" t="s">
        <v>86</v>
      </c>
      <c r="AW10" s="38" t="s">
        <v>87</v>
      </c>
      <c r="AY10" s="80" t="s">
        <v>199</v>
      </c>
    </row>
    <row r="11" spans="2:51" x14ac:dyDescent="0.25">
      <c r="B11" s="39">
        <v>2</v>
      </c>
      <c r="C11" s="39">
        <v>4.1666666666666664E-2</v>
      </c>
      <c r="D11" s="118">
        <v>9</v>
      </c>
      <c r="E11" s="40">
        <f>D11/1.42</f>
        <v>6.3380281690140849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129</v>
      </c>
      <c r="P11" s="119">
        <v>96</v>
      </c>
      <c r="Q11" s="119">
        <v>27738102</v>
      </c>
      <c r="R11" s="45">
        <f>Q11-Q10</f>
        <v>3930</v>
      </c>
      <c r="S11" s="46">
        <f>R11*24/1000</f>
        <v>94.32</v>
      </c>
      <c r="T11" s="46">
        <f>R11/1000</f>
        <v>3.93</v>
      </c>
      <c r="U11" s="120">
        <v>5.2</v>
      </c>
      <c r="V11" s="120">
        <f>U11</f>
        <v>5.2</v>
      </c>
      <c r="W11" s="121" t="s">
        <v>127</v>
      </c>
      <c r="X11" s="123">
        <v>0</v>
      </c>
      <c r="Y11" s="123">
        <v>0</v>
      </c>
      <c r="Z11" s="123">
        <v>991</v>
      </c>
      <c r="AA11" s="123">
        <v>1185</v>
      </c>
      <c r="AB11" s="123">
        <v>0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35202000</v>
      </c>
      <c r="AH11" s="48">
        <f>IF(ISBLANK(AG11),"-",AG11-AG10)</f>
        <v>668</v>
      </c>
      <c r="AI11" s="49">
        <f>AH11/T11</f>
        <v>169.97455470737913</v>
      </c>
      <c r="AJ11" s="102">
        <v>0</v>
      </c>
      <c r="AK11" s="102">
        <v>0</v>
      </c>
      <c r="AL11" s="102">
        <v>1</v>
      </c>
      <c r="AM11" s="102">
        <v>1</v>
      </c>
      <c r="AN11" s="102">
        <v>0</v>
      </c>
      <c r="AO11" s="102">
        <v>0.5</v>
      </c>
      <c r="AP11" s="123">
        <v>7852960</v>
      </c>
      <c r="AQ11" s="123">
        <f>AP11-AP10</f>
        <v>1374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10</v>
      </c>
      <c r="E12" s="40">
        <f t="shared" ref="E12:E34" si="0">D12/1.42</f>
        <v>7.042253521126761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125</v>
      </c>
      <c r="P12" s="119">
        <v>93</v>
      </c>
      <c r="Q12" s="119">
        <v>27741803</v>
      </c>
      <c r="R12" s="45">
        <f t="shared" ref="R12:R34" si="3">Q12-Q11</f>
        <v>3701</v>
      </c>
      <c r="S12" s="46">
        <f t="shared" ref="S12:S34" si="4">R12*24/1000</f>
        <v>88.823999999999998</v>
      </c>
      <c r="T12" s="46">
        <f t="shared" ref="T12:T34" si="5">R12/1000</f>
        <v>3.7010000000000001</v>
      </c>
      <c r="U12" s="120">
        <v>7</v>
      </c>
      <c r="V12" s="120">
        <f t="shared" ref="V12:V34" si="6">U12</f>
        <v>7</v>
      </c>
      <c r="W12" s="121" t="s">
        <v>127</v>
      </c>
      <c r="X12" s="123">
        <v>0</v>
      </c>
      <c r="Y12" s="123">
        <v>0</v>
      </c>
      <c r="Z12" s="123">
        <v>970</v>
      </c>
      <c r="AA12" s="123">
        <v>0</v>
      </c>
      <c r="AB12" s="123">
        <v>1058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35202623</v>
      </c>
      <c r="AH12" s="48">
        <f>IF(ISBLANK(AG12),"-",AG12-AG11)</f>
        <v>623</v>
      </c>
      <c r="AI12" s="49">
        <f t="shared" ref="AI12:AI34" si="7">AH12/T12</f>
        <v>168.33288300459336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0.5</v>
      </c>
      <c r="AP12" s="123">
        <v>7854439</v>
      </c>
      <c r="AQ12" s="123">
        <f>AP12-AP11</f>
        <v>1479</v>
      </c>
      <c r="AR12" s="52">
        <v>0.99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11</v>
      </c>
      <c r="E13" s="40">
        <f t="shared" si="0"/>
        <v>7.746478873239437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120</v>
      </c>
      <c r="P13" s="119">
        <v>90</v>
      </c>
      <c r="Q13" s="119">
        <v>27745385</v>
      </c>
      <c r="R13" s="45">
        <f t="shared" si="3"/>
        <v>3582</v>
      </c>
      <c r="S13" s="46">
        <f t="shared" si="4"/>
        <v>85.968000000000004</v>
      </c>
      <c r="T13" s="46">
        <f t="shared" si="5"/>
        <v>3.5819999999999999</v>
      </c>
      <c r="U13" s="120">
        <v>8.8000000000000007</v>
      </c>
      <c r="V13" s="120">
        <f t="shared" si="6"/>
        <v>8.8000000000000007</v>
      </c>
      <c r="W13" s="121" t="s">
        <v>127</v>
      </c>
      <c r="X13" s="123">
        <v>0</v>
      </c>
      <c r="Y13" s="123">
        <v>0</v>
      </c>
      <c r="Z13" s="123">
        <v>950</v>
      </c>
      <c r="AA13" s="123">
        <v>0</v>
      </c>
      <c r="AB13" s="123">
        <v>1058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35203235</v>
      </c>
      <c r="AH13" s="48">
        <f>IF(ISBLANK(AG13),"-",AG13-AG12)</f>
        <v>612</v>
      </c>
      <c r="AI13" s="49">
        <f t="shared" si="7"/>
        <v>170.85427135678393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0.5</v>
      </c>
      <c r="AP13" s="123">
        <v>7855951</v>
      </c>
      <c r="AQ13" s="123">
        <f>AP13-AP12</f>
        <v>1512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15</v>
      </c>
      <c r="E14" s="40">
        <f t="shared" si="0"/>
        <v>10.563380281690142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84</v>
      </c>
      <c r="P14" s="119">
        <v>81</v>
      </c>
      <c r="Q14" s="119">
        <v>27748899</v>
      </c>
      <c r="R14" s="45">
        <f t="shared" si="3"/>
        <v>3514</v>
      </c>
      <c r="S14" s="46">
        <f t="shared" si="4"/>
        <v>84.335999999999999</v>
      </c>
      <c r="T14" s="46">
        <f t="shared" si="5"/>
        <v>3.5139999999999998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996</v>
      </c>
      <c r="AA14" s="123">
        <v>0</v>
      </c>
      <c r="AB14" s="123">
        <v>1018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35203828</v>
      </c>
      <c r="AH14" s="48">
        <f t="shared" ref="AH14:AH34" si="8">IF(ISBLANK(AG14),"-",AG14-AG13)</f>
        <v>593</v>
      </c>
      <c r="AI14" s="49">
        <f t="shared" si="7"/>
        <v>168.75355719977236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0.5</v>
      </c>
      <c r="AP14" s="123">
        <v>7856977</v>
      </c>
      <c r="AQ14" s="123">
        <f>AP14-AP13</f>
        <v>1026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24</v>
      </c>
      <c r="E15" s="40">
        <f t="shared" si="0"/>
        <v>16.901408450704228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103</v>
      </c>
      <c r="P15" s="119">
        <v>103</v>
      </c>
      <c r="Q15" s="119">
        <v>27752722</v>
      </c>
      <c r="R15" s="45">
        <f t="shared" si="3"/>
        <v>3823</v>
      </c>
      <c r="S15" s="46">
        <f t="shared" si="4"/>
        <v>91.751999999999995</v>
      </c>
      <c r="T15" s="46">
        <f t="shared" si="5"/>
        <v>3.823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988</v>
      </c>
      <c r="AA15" s="123">
        <v>0</v>
      </c>
      <c r="AB15" s="123">
        <v>978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35204372</v>
      </c>
      <c r="AH15" s="48">
        <f t="shared" si="8"/>
        <v>544</v>
      </c>
      <c r="AI15" s="49">
        <f t="shared" si="7"/>
        <v>142.29662568663355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7856977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18</v>
      </c>
      <c r="E16" s="40">
        <f t="shared" si="0"/>
        <v>12.67605633802817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123</v>
      </c>
      <c r="P16" s="119">
        <v>116</v>
      </c>
      <c r="Q16" s="119">
        <v>27757416</v>
      </c>
      <c r="R16" s="45">
        <f t="shared" si="3"/>
        <v>4694</v>
      </c>
      <c r="S16" s="46">
        <f t="shared" si="4"/>
        <v>112.65600000000001</v>
      </c>
      <c r="T16" s="46">
        <f t="shared" si="5"/>
        <v>4.694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1103</v>
      </c>
      <c r="AA16" s="123">
        <v>0</v>
      </c>
      <c r="AB16" s="123">
        <v>1110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35205056</v>
      </c>
      <c r="AH16" s="48">
        <f t="shared" si="8"/>
        <v>684</v>
      </c>
      <c r="AI16" s="49">
        <f t="shared" si="7"/>
        <v>145.71793779292713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7856977</v>
      </c>
      <c r="AQ16" s="123">
        <f t="shared" ref="AQ16:AQ34" si="10">AP16-AP15</f>
        <v>0</v>
      </c>
      <c r="AR16" s="52">
        <v>0.94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136</v>
      </c>
      <c r="P17" s="119">
        <v>144</v>
      </c>
      <c r="Q17" s="119">
        <v>27763525</v>
      </c>
      <c r="R17" s="45">
        <f t="shared" si="3"/>
        <v>6109</v>
      </c>
      <c r="S17" s="46">
        <f t="shared" si="4"/>
        <v>146.61600000000001</v>
      </c>
      <c r="T17" s="46">
        <f t="shared" si="5"/>
        <v>6.109</v>
      </c>
      <c r="U17" s="120">
        <v>9.1999999999999993</v>
      </c>
      <c r="V17" s="120">
        <f t="shared" si="6"/>
        <v>9.1999999999999993</v>
      </c>
      <c r="W17" s="121" t="s">
        <v>135</v>
      </c>
      <c r="X17" s="123">
        <v>0</v>
      </c>
      <c r="Y17" s="123">
        <v>1054</v>
      </c>
      <c r="Z17" s="123">
        <v>1195</v>
      </c>
      <c r="AA17" s="123">
        <v>1185</v>
      </c>
      <c r="AB17" s="123">
        <v>1198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35206416</v>
      </c>
      <c r="AH17" s="48">
        <f t="shared" si="8"/>
        <v>1360</v>
      </c>
      <c r="AI17" s="49">
        <f t="shared" si="7"/>
        <v>222.62236045179245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7856977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135</v>
      </c>
      <c r="P18" s="119">
        <v>152</v>
      </c>
      <c r="Q18" s="119">
        <v>27769757</v>
      </c>
      <c r="R18" s="45">
        <f t="shared" si="3"/>
        <v>6232</v>
      </c>
      <c r="S18" s="46">
        <f t="shared" si="4"/>
        <v>149.56800000000001</v>
      </c>
      <c r="T18" s="46">
        <f t="shared" si="5"/>
        <v>6.2320000000000002</v>
      </c>
      <c r="U18" s="120">
        <v>8.5</v>
      </c>
      <c r="V18" s="120">
        <f t="shared" si="6"/>
        <v>8.5</v>
      </c>
      <c r="W18" s="121" t="s">
        <v>135</v>
      </c>
      <c r="X18" s="123">
        <v>0</v>
      </c>
      <c r="Y18" s="123">
        <v>1098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35207788</v>
      </c>
      <c r="AH18" s="48">
        <f t="shared" si="8"/>
        <v>1372</v>
      </c>
      <c r="AI18" s="49">
        <f t="shared" si="7"/>
        <v>220.1540436456996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7856977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137</v>
      </c>
      <c r="P19" s="119">
        <v>150</v>
      </c>
      <c r="Q19" s="119">
        <v>27775997</v>
      </c>
      <c r="R19" s="45">
        <f t="shared" si="3"/>
        <v>6240</v>
      </c>
      <c r="S19" s="46">
        <f t="shared" si="4"/>
        <v>149.76</v>
      </c>
      <c r="T19" s="46">
        <f t="shared" si="5"/>
        <v>6.24</v>
      </c>
      <c r="U19" s="120">
        <v>7.7</v>
      </c>
      <c r="V19" s="120">
        <f t="shared" si="6"/>
        <v>7.7</v>
      </c>
      <c r="W19" s="121" t="s">
        <v>135</v>
      </c>
      <c r="X19" s="123">
        <v>0</v>
      </c>
      <c r="Y19" s="123">
        <v>1104</v>
      </c>
      <c r="Z19" s="123">
        <v>1195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35209200</v>
      </c>
      <c r="AH19" s="48">
        <f t="shared" si="8"/>
        <v>1412</v>
      </c>
      <c r="AI19" s="49">
        <f t="shared" si="7"/>
        <v>226.28205128205127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7856977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135</v>
      </c>
      <c r="P20" s="119">
        <v>153</v>
      </c>
      <c r="Q20" s="119">
        <v>27782347</v>
      </c>
      <c r="R20" s="45">
        <f t="shared" si="3"/>
        <v>6350</v>
      </c>
      <c r="S20" s="46">
        <f t="shared" si="4"/>
        <v>152.4</v>
      </c>
      <c r="T20" s="46">
        <f t="shared" si="5"/>
        <v>6.35</v>
      </c>
      <c r="U20" s="120">
        <v>6.9</v>
      </c>
      <c r="V20" s="120">
        <f t="shared" si="6"/>
        <v>6.9</v>
      </c>
      <c r="W20" s="121" t="s">
        <v>135</v>
      </c>
      <c r="X20" s="123">
        <v>0</v>
      </c>
      <c r="Y20" s="123">
        <v>1094</v>
      </c>
      <c r="Z20" s="123">
        <v>1195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35210546</v>
      </c>
      <c r="AH20" s="48">
        <f>IF(ISBLANK(AG20),"-",AG20-AG19)</f>
        <v>1346</v>
      </c>
      <c r="AI20" s="49">
        <f t="shared" si="7"/>
        <v>211.96850393700788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7856977</v>
      </c>
      <c r="AQ20" s="123">
        <f t="shared" si="10"/>
        <v>0</v>
      </c>
      <c r="AR20" s="52">
        <v>1.06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129</v>
      </c>
      <c r="P21" s="119">
        <v>148</v>
      </c>
      <c r="Q21" s="119">
        <v>27788542</v>
      </c>
      <c r="R21" s="45">
        <f>Q21-Q20</f>
        <v>6195</v>
      </c>
      <c r="S21" s="46">
        <f t="shared" si="4"/>
        <v>148.68</v>
      </c>
      <c r="T21" s="46">
        <f t="shared" si="5"/>
        <v>6.1950000000000003</v>
      </c>
      <c r="U21" s="120">
        <v>6.3</v>
      </c>
      <c r="V21" s="120">
        <f t="shared" si="6"/>
        <v>6.3</v>
      </c>
      <c r="W21" s="121" t="s">
        <v>135</v>
      </c>
      <c r="X21" s="123">
        <v>0</v>
      </c>
      <c r="Y21" s="123">
        <v>1086</v>
      </c>
      <c r="Z21" s="123">
        <v>1195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35211972</v>
      </c>
      <c r="AH21" s="48">
        <f t="shared" si="8"/>
        <v>1426</v>
      </c>
      <c r="AI21" s="49">
        <f t="shared" si="7"/>
        <v>230.18563357546407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7856977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0"/>
        <v>4.9295774647887329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134</v>
      </c>
      <c r="P22" s="119">
        <v>150</v>
      </c>
      <c r="Q22" s="119">
        <v>27794664</v>
      </c>
      <c r="R22" s="45">
        <f t="shared" si="3"/>
        <v>6122</v>
      </c>
      <c r="S22" s="46">
        <f t="shared" si="4"/>
        <v>146.928</v>
      </c>
      <c r="T22" s="46">
        <f t="shared" si="5"/>
        <v>6.1219999999999999</v>
      </c>
      <c r="U22" s="120">
        <v>5.4</v>
      </c>
      <c r="V22" s="120">
        <f t="shared" si="6"/>
        <v>5.4</v>
      </c>
      <c r="W22" s="121" t="s">
        <v>135</v>
      </c>
      <c r="X22" s="123">
        <v>0</v>
      </c>
      <c r="Y22" s="123">
        <v>1157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35213392</v>
      </c>
      <c r="AH22" s="48">
        <f t="shared" si="8"/>
        <v>1420</v>
      </c>
      <c r="AI22" s="49">
        <f t="shared" si="7"/>
        <v>231.95034302515518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7856977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137</v>
      </c>
      <c r="P23" s="119">
        <v>142</v>
      </c>
      <c r="Q23" s="119">
        <v>27800596</v>
      </c>
      <c r="R23" s="45">
        <f t="shared" si="3"/>
        <v>5932</v>
      </c>
      <c r="S23" s="46">
        <f t="shared" si="4"/>
        <v>142.36799999999999</v>
      </c>
      <c r="T23" s="46">
        <f t="shared" si="5"/>
        <v>5.9320000000000004</v>
      </c>
      <c r="U23" s="120">
        <v>5</v>
      </c>
      <c r="V23" s="120">
        <f t="shared" si="6"/>
        <v>5</v>
      </c>
      <c r="W23" s="121" t="s">
        <v>135</v>
      </c>
      <c r="X23" s="123">
        <v>0</v>
      </c>
      <c r="Y23" s="123">
        <v>1024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35214748</v>
      </c>
      <c r="AH23" s="48">
        <f t="shared" si="8"/>
        <v>1356</v>
      </c>
      <c r="AI23" s="49">
        <f t="shared" si="7"/>
        <v>228.59069453809843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7856977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134</v>
      </c>
      <c r="P24" s="119">
        <v>139</v>
      </c>
      <c r="Q24" s="119">
        <v>27806335</v>
      </c>
      <c r="R24" s="45">
        <f t="shared" si="3"/>
        <v>5739</v>
      </c>
      <c r="S24" s="46">
        <f t="shared" si="4"/>
        <v>137.73599999999999</v>
      </c>
      <c r="T24" s="46">
        <f t="shared" si="5"/>
        <v>5.7389999999999999</v>
      </c>
      <c r="U24" s="120">
        <v>4.7</v>
      </c>
      <c r="V24" s="120">
        <f t="shared" si="6"/>
        <v>4.7</v>
      </c>
      <c r="W24" s="121" t="s">
        <v>135</v>
      </c>
      <c r="X24" s="123">
        <v>0</v>
      </c>
      <c r="Y24" s="123">
        <v>1024</v>
      </c>
      <c r="Z24" s="123">
        <v>1195</v>
      </c>
      <c r="AA24" s="123">
        <v>1185</v>
      </c>
      <c r="AB24" s="123">
        <v>1198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35216062</v>
      </c>
      <c r="AH24" s="48">
        <f t="shared" si="8"/>
        <v>1314</v>
      </c>
      <c r="AI24" s="49">
        <f t="shared" si="7"/>
        <v>228.95974908520648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7856977</v>
      </c>
      <c r="AQ24" s="123">
        <f t="shared" si="10"/>
        <v>0</v>
      </c>
      <c r="AR24" s="52">
        <v>0.98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135</v>
      </c>
      <c r="P25" s="119">
        <v>136</v>
      </c>
      <c r="Q25" s="119">
        <v>27812074</v>
      </c>
      <c r="R25" s="45">
        <f t="shared" si="3"/>
        <v>5739</v>
      </c>
      <c r="S25" s="46">
        <f t="shared" si="4"/>
        <v>137.73599999999999</v>
      </c>
      <c r="T25" s="46">
        <f t="shared" si="5"/>
        <v>5.7389999999999999</v>
      </c>
      <c r="U25" s="120">
        <v>4.5</v>
      </c>
      <c r="V25" s="120">
        <f t="shared" si="6"/>
        <v>4.5</v>
      </c>
      <c r="W25" s="121" t="s">
        <v>135</v>
      </c>
      <c r="X25" s="123">
        <v>0</v>
      </c>
      <c r="Y25" s="123">
        <v>1009</v>
      </c>
      <c r="Z25" s="123">
        <v>1195</v>
      </c>
      <c r="AA25" s="123">
        <v>1185</v>
      </c>
      <c r="AB25" s="123">
        <v>1198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35217376</v>
      </c>
      <c r="AH25" s="48">
        <f t="shared" si="8"/>
        <v>1314</v>
      </c>
      <c r="AI25" s="49">
        <f t="shared" si="7"/>
        <v>228.95974908520648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7856977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5</v>
      </c>
      <c r="E26" s="40">
        <f t="shared" si="0"/>
        <v>3.5211267605633805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134</v>
      </c>
      <c r="P26" s="119">
        <v>139</v>
      </c>
      <c r="Q26" s="119">
        <v>27817816</v>
      </c>
      <c r="R26" s="45">
        <f t="shared" si="3"/>
        <v>5742</v>
      </c>
      <c r="S26" s="46">
        <f t="shared" si="4"/>
        <v>137.80799999999999</v>
      </c>
      <c r="T26" s="46">
        <f t="shared" si="5"/>
        <v>5.742</v>
      </c>
      <c r="U26" s="120">
        <v>4.4000000000000004</v>
      </c>
      <c r="V26" s="120">
        <f t="shared" si="6"/>
        <v>4.4000000000000004</v>
      </c>
      <c r="W26" s="121" t="s">
        <v>135</v>
      </c>
      <c r="X26" s="123">
        <v>0</v>
      </c>
      <c r="Y26" s="123">
        <v>1043</v>
      </c>
      <c r="Z26" s="123">
        <v>1195</v>
      </c>
      <c r="AA26" s="123">
        <v>1185</v>
      </c>
      <c r="AB26" s="123">
        <v>1198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35218706</v>
      </c>
      <c r="AH26" s="48">
        <f t="shared" si="8"/>
        <v>1330</v>
      </c>
      <c r="AI26" s="49">
        <f t="shared" si="7"/>
        <v>231.62661093695576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7856977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131</v>
      </c>
      <c r="P27" s="119">
        <v>139</v>
      </c>
      <c r="Q27" s="119">
        <v>27823559</v>
      </c>
      <c r="R27" s="45">
        <f t="shared" si="3"/>
        <v>5743</v>
      </c>
      <c r="S27" s="46">
        <f t="shared" si="4"/>
        <v>137.83199999999999</v>
      </c>
      <c r="T27" s="46">
        <f t="shared" si="5"/>
        <v>5.7430000000000003</v>
      </c>
      <c r="U27" s="120">
        <v>3.9</v>
      </c>
      <c r="V27" s="120">
        <f t="shared" si="6"/>
        <v>3.9</v>
      </c>
      <c r="W27" s="121" t="s">
        <v>135</v>
      </c>
      <c r="X27" s="123">
        <v>0</v>
      </c>
      <c r="Y27" s="123">
        <v>1065</v>
      </c>
      <c r="Z27" s="123">
        <v>1195</v>
      </c>
      <c r="AA27" s="123">
        <v>1185</v>
      </c>
      <c r="AB27" s="123">
        <v>1198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35220036</v>
      </c>
      <c r="AH27" s="48">
        <f t="shared" si="8"/>
        <v>1330</v>
      </c>
      <c r="AI27" s="49">
        <f t="shared" si="7"/>
        <v>231.58627894828484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7856977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4</v>
      </c>
      <c r="E28" s="40">
        <f t="shared" si="0"/>
        <v>2.8169014084507045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139</v>
      </c>
      <c r="P28" s="119">
        <v>131</v>
      </c>
      <c r="Q28" s="119">
        <v>27829395</v>
      </c>
      <c r="R28" s="45">
        <f t="shared" si="3"/>
        <v>5836</v>
      </c>
      <c r="S28" s="46">
        <f t="shared" si="4"/>
        <v>140.06399999999999</v>
      </c>
      <c r="T28" s="46">
        <f t="shared" si="5"/>
        <v>5.8360000000000003</v>
      </c>
      <c r="U28" s="120">
        <v>3.8</v>
      </c>
      <c r="V28" s="120">
        <f t="shared" si="6"/>
        <v>3.8</v>
      </c>
      <c r="W28" s="121" t="s">
        <v>135</v>
      </c>
      <c r="X28" s="123">
        <v>0</v>
      </c>
      <c r="Y28" s="123">
        <v>990</v>
      </c>
      <c r="Z28" s="123">
        <v>1195</v>
      </c>
      <c r="AA28" s="123">
        <v>1185</v>
      </c>
      <c r="AB28" s="123">
        <v>1198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35221368</v>
      </c>
      <c r="AH28" s="48">
        <f t="shared" si="8"/>
        <v>1332</v>
      </c>
      <c r="AI28" s="49">
        <f t="shared" si="7"/>
        <v>228.23851953392733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7856977</v>
      </c>
      <c r="AQ28" s="123">
        <f t="shared" si="10"/>
        <v>0</v>
      </c>
      <c r="AR28" s="52">
        <v>1.02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137</v>
      </c>
      <c r="P29" s="119">
        <v>134</v>
      </c>
      <c r="Q29" s="119">
        <v>27834978</v>
      </c>
      <c r="R29" s="45">
        <f t="shared" si="3"/>
        <v>5583</v>
      </c>
      <c r="S29" s="46">
        <f t="shared" si="4"/>
        <v>133.99199999999999</v>
      </c>
      <c r="T29" s="46">
        <f t="shared" si="5"/>
        <v>5.5830000000000002</v>
      </c>
      <c r="U29" s="120">
        <v>3.7</v>
      </c>
      <c r="V29" s="120">
        <f t="shared" si="6"/>
        <v>3.7</v>
      </c>
      <c r="W29" s="121" t="s">
        <v>135</v>
      </c>
      <c r="X29" s="123">
        <v>0</v>
      </c>
      <c r="Y29" s="123">
        <v>990</v>
      </c>
      <c r="Z29" s="123">
        <v>1195</v>
      </c>
      <c r="AA29" s="123">
        <v>1185</v>
      </c>
      <c r="AB29" s="123">
        <v>1198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35222672</v>
      </c>
      <c r="AH29" s="48">
        <f t="shared" si="8"/>
        <v>1304</v>
      </c>
      <c r="AI29" s="49">
        <f t="shared" si="7"/>
        <v>233.56618305570481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7856977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113</v>
      </c>
      <c r="P30" s="119">
        <v>129</v>
      </c>
      <c r="Q30" s="119">
        <v>27840445</v>
      </c>
      <c r="R30" s="45">
        <f t="shared" si="3"/>
        <v>5467</v>
      </c>
      <c r="S30" s="46">
        <f t="shared" si="4"/>
        <v>131.208</v>
      </c>
      <c r="T30" s="46">
        <f t="shared" si="5"/>
        <v>5.4669999999999996</v>
      </c>
      <c r="U30" s="120">
        <v>3</v>
      </c>
      <c r="V30" s="120">
        <f t="shared" si="6"/>
        <v>3</v>
      </c>
      <c r="W30" s="121" t="s">
        <v>136</v>
      </c>
      <c r="X30" s="123">
        <v>0</v>
      </c>
      <c r="Y30" s="123">
        <v>1133</v>
      </c>
      <c r="Z30" s="123">
        <v>1195</v>
      </c>
      <c r="AA30" s="123">
        <v>0</v>
      </c>
      <c r="AB30" s="123">
        <v>1198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35223772</v>
      </c>
      <c r="AH30" s="48">
        <f t="shared" si="8"/>
        <v>1100</v>
      </c>
      <c r="AI30" s="49">
        <f t="shared" si="7"/>
        <v>201.2072434607646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7856977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113</v>
      </c>
      <c r="P31" s="119">
        <v>127</v>
      </c>
      <c r="Q31" s="119">
        <v>27845915</v>
      </c>
      <c r="R31" s="45">
        <f t="shared" si="3"/>
        <v>5470</v>
      </c>
      <c r="S31" s="46">
        <f t="shared" si="4"/>
        <v>131.28</v>
      </c>
      <c r="T31" s="46">
        <f t="shared" si="5"/>
        <v>5.47</v>
      </c>
      <c r="U31" s="120">
        <v>2.1</v>
      </c>
      <c r="V31" s="120">
        <f t="shared" si="6"/>
        <v>2.1</v>
      </c>
      <c r="W31" s="121" t="s">
        <v>136</v>
      </c>
      <c r="X31" s="123">
        <v>0</v>
      </c>
      <c r="Y31" s="123">
        <v>1077</v>
      </c>
      <c r="Z31" s="123">
        <v>1195</v>
      </c>
      <c r="AA31" s="123">
        <v>0</v>
      </c>
      <c r="AB31" s="123">
        <v>1198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35224876</v>
      </c>
      <c r="AH31" s="48">
        <f t="shared" si="8"/>
        <v>1104</v>
      </c>
      <c r="AI31" s="49">
        <f t="shared" si="7"/>
        <v>201.82815356489945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7856977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12</v>
      </c>
      <c r="E32" s="40">
        <f t="shared" si="0"/>
        <v>8.4507042253521139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122</v>
      </c>
      <c r="P32" s="119">
        <v>119</v>
      </c>
      <c r="Q32" s="119">
        <v>27850934</v>
      </c>
      <c r="R32" s="45">
        <f t="shared" si="3"/>
        <v>5019</v>
      </c>
      <c r="S32" s="46">
        <f t="shared" si="4"/>
        <v>120.456</v>
      </c>
      <c r="T32" s="46">
        <f t="shared" si="5"/>
        <v>5.0190000000000001</v>
      </c>
      <c r="U32" s="120">
        <v>1.8</v>
      </c>
      <c r="V32" s="120">
        <f t="shared" si="6"/>
        <v>1.8</v>
      </c>
      <c r="W32" s="121" t="s">
        <v>136</v>
      </c>
      <c r="X32" s="123">
        <v>0</v>
      </c>
      <c r="Y32" s="123">
        <v>1016</v>
      </c>
      <c r="Z32" s="123">
        <v>1195</v>
      </c>
      <c r="AA32" s="123">
        <v>0</v>
      </c>
      <c r="AB32" s="123">
        <v>1198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35225880</v>
      </c>
      <c r="AH32" s="48">
        <f t="shared" si="8"/>
        <v>1004</v>
      </c>
      <c r="AI32" s="49">
        <f t="shared" si="7"/>
        <v>200.03984857541343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7856977</v>
      </c>
      <c r="AQ32" s="123">
        <f t="shared" si="10"/>
        <v>0</v>
      </c>
      <c r="AR32" s="52">
        <v>0.91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7</v>
      </c>
      <c r="E33" s="40">
        <f t="shared" si="0"/>
        <v>4.9295774647887329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128</v>
      </c>
      <c r="P33" s="119">
        <v>102</v>
      </c>
      <c r="Q33" s="119">
        <v>27855427</v>
      </c>
      <c r="R33" s="45">
        <f t="shared" si="3"/>
        <v>4493</v>
      </c>
      <c r="S33" s="46">
        <f t="shared" si="4"/>
        <v>107.83199999999999</v>
      </c>
      <c r="T33" s="46">
        <f t="shared" si="5"/>
        <v>4.4930000000000003</v>
      </c>
      <c r="U33" s="120">
        <v>2.6</v>
      </c>
      <c r="V33" s="120">
        <f t="shared" si="6"/>
        <v>2.6</v>
      </c>
      <c r="W33" s="121" t="s">
        <v>127</v>
      </c>
      <c r="X33" s="123">
        <v>0</v>
      </c>
      <c r="Y33" s="123">
        <v>0</v>
      </c>
      <c r="Z33" s="123">
        <v>1136</v>
      </c>
      <c r="AA33" s="123">
        <v>0</v>
      </c>
      <c r="AB33" s="123">
        <v>1109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35226684</v>
      </c>
      <c r="AH33" s="48">
        <f t="shared" si="8"/>
        <v>804</v>
      </c>
      <c r="AI33" s="49">
        <f t="shared" si="7"/>
        <v>178.94502559537057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0.4</v>
      </c>
      <c r="AP33" s="123">
        <v>7857909</v>
      </c>
      <c r="AQ33" s="123">
        <f t="shared" si="10"/>
        <v>932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9</v>
      </c>
      <c r="E34" s="40">
        <f t="shared" si="0"/>
        <v>6.3380281690140849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127</v>
      </c>
      <c r="P34" s="119">
        <v>95</v>
      </c>
      <c r="Q34" s="119">
        <v>27859404</v>
      </c>
      <c r="R34" s="45">
        <f t="shared" si="3"/>
        <v>3977</v>
      </c>
      <c r="S34" s="46">
        <f t="shared" si="4"/>
        <v>95.447999999999993</v>
      </c>
      <c r="T34" s="46">
        <f t="shared" si="5"/>
        <v>3.9769999999999999</v>
      </c>
      <c r="U34" s="120">
        <v>3.8</v>
      </c>
      <c r="V34" s="120">
        <f t="shared" si="6"/>
        <v>3.8</v>
      </c>
      <c r="W34" s="121" t="s">
        <v>127</v>
      </c>
      <c r="X34" s="123">
        <v>0</v>
      </c>
      <c r="Y34" s="123">
        <v>0</v>
      </c>
      <c r="Z34" s="123">
        <v>1057</v>
      </c>
      <c r="AA34" s="123">
        <v>0</v>
      </c>
      <c r="AB34" s="123">
        <v>1109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35227380</v>
      </c>
      <c r="AH34" s="48">
        <f t="shared" si="8"/>
        <v>696</v>
      </c>
      <c r="AI34" s="49">
        <f t="shared" si="7"/>
        <v>175.00628614533568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0.4</v>
      </c>
      <c r="AP34" s="123">
        <v>7859017</v>
      </c>
      <c r="AQ34" s="123">
        <f t="shared" si="10"/>
        <v>1108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125.33333333333333</v>
      </c>
      <c r="Q35" s="63">
        <f>Q34-Q10</f>
        <v>125232</v>
      </c>
      <c r="R35" s="64">
        <f>SUM(R11:R34)</f>
        <v>125232</v>
      </c>
      <c r="S35" s="124">
        <f>AVERAGE(S11:S34)</f>
        <v>125.23199999999999</v>
      </c>
      <c r="T35" s="124">
        <f>SUM(T11:T34)</f>
        <v>125.23200000000001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26048</v>
      </c>
      <c r="AH35" s="66">
        <f>SUM(AH11:AH34)</f>
        <v>26048</v>
      </c>
      <c r="AI35" s="67">
        <f>$AH$35/$T35</f>
        <v>207.99795579404622</v>
      </c>
      <c r="AJ35" s="93"/>
      <c r="AK35" s="94"/>
      <c r="AL35" s="94"/>
      <c r="AM35" s="94"/>
      <c r="AN35" s="95"/>
      <c r="AO35" s="68"/>
      <c r="AP35" s="69">
        <f>AP34-AP10</f>
        <v>7431</v>
      </c>
      <c r="AQ35" s="70">
        <f>SUM(AQ11:AQ34)</f>
        <v>7431</v>
      </c>
      <c r="AR35" s="71">
        <f>AVERAGE(AR11:AR34)</f>
        <v>0.98333333333333339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158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191</v>
      </c>
      <c r="C41" s="115"/>
      <c r="D41" s="115"/>
      <c r="E41" s="115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85" t="s">
        <v>192</v>
      </c>
      <c r="C42" s="115"/>
      <c r="D42" s="115"/>
      <c r="E42" s="115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85" t="s">
        <v>141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116" t="s">
        <v>124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116" t="s">
        <v>125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85" t="s">
        <v>138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194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83"/>
      <c r="U47" s="83"/>
      <c r="V47" s="83"/>
      <c r="W47" s="106"/>
      <c r="X47" s="106"/>
      <c r="Y47" s="106"/>
      <c r="Z47" s="106"/>
      <c r="AA47" s="106"/>
      <c r="AB47" s="106"/>
      <c r="AC47" s="106"/>
      <c r="AD47" s="106"/>
      <c r="AE47" s="106"/>
      <c r="AM47" s="19"/>
      <c r="AN47" s="103"/>
      <c r="AO47" s="103"/>
      <c r="AP47" s="103"/>
      <c r="AQ47" s="103"/>
      <c r="AR47" s="106"/>
      <c r="AV47" s="137"/>
      <c r="AW47" s="137"/>
      <c r="AY47" s="101"/>
    </row>
    <row r="48" spans="2:51" x14ac:dyDescent="0.25">
      <c r="B48" s="85" t="s">
        <v>193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09" t="s">
        <v>195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196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197</v>
      </c>
      <c r="C51" s="110"/>
      <c r="D51" s="110"/>
      <c r="E51" s="110"/>
      <c r="F51" s="110"/>
      <c r="G51" s="110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128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09" t="s">
        <v>198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6" t="s">
        <v>150</v>
      </c>
      <c r="C54" s="110"/>
      <c r="D54" s="110"/>
      <c r="E54" s="115"/>
      <c r="F54" s="115"/>
      <c r="G54" s="115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200</v>
      </c>
      <c r="C55" s="110"/>
      <c r="D55" s="110"/>
      <c r="E55" s="115"/>
      <c r="F55" s="115"/>
      <c r="G55" s="115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151</v>
      </c>
      <c r="C56" s="110"/>
      <c r="D56" s="110"/>
      <c r="E56" s="110"/>
      <c r="F56" s="110"/>
      <c r="G56" s="110"/>
      <c r="H56" s="110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2" t="s">
        <v>152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09" t="s">
        <v>156</v>
      </c>
      <c r="C58" s="110"/>
      <c r="D58" s="110"/>
      <c r="E58" s="110"/>
      <c r="F58" s="110"/>
      <c r="G58" s="110"/>
      <c r="H58" s="110"/>
      <c r="I58" s="125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116" t="s">
        <v>153</v>
      </c>
      <c r="C59" s="110"/>
      <c r="D59" s="110"/>
      <c r="E59" s="110"/>
      <c r="F59" s="110"/>
      <c r="G59" s="110"/>
      <c r="H59" s="110"/>
      <c r="I59" s="125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5" t="s">
        <v>154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 t="s">
        <v>182</v>
      </c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 t="s">
        <v>155</v>
      </c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/>
      <c r="C63" s="112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116"/>
      <c r="C64" s="110"/>
      <c r="D64" s="110"/>
      <c r="E64" s="110"/>
      <c r="F64" s="110"/>
      <c r="G64" s="110"/>
      <c r="H64" s="110"/>
      <c r="I64" s="125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5"/>
      <c r="C65" s="110"/>
      <c r="D65" s="110"/>
      <c r="E65" s="110"/>
      <c r="F65" s="110"/>
      <c r="G65" s="110"/>
      <c r="H65" s="110"/>
      <c r="I65" s="125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4"/>
      <c r="T66" s="113"/>
      <c r="U66" s="113"/>
      <c r="V66" s="113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9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3"/>
      <c r="U67" s="113"/>
      <c r="V67" s="113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5"/>
      <c r="C68" s="110"/>
      <c r="D68" s="110"/>
      <c r="E68" s="110"/>
      <c r="F68" s="110"/>
      <c r="G68" s="88"/>
      <c r="H68" s="88"/>
      <c r="I68" s="125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3"/>
      <c r="U68" s="113"/>
      <c r="V68" s="113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0"/>
      <c r="D69" s="110"/>
      <c r="E69" s="110"/>
      <c r="F69" s="110"/>
      <c r="G69" s="88"/>
      <c r="H69" s="88"/>
      <c r="I69" s="117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3"/>
      <c r="U69" s="113"/>
      <c r="V69" s="113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6"/>
      <c r="D70" s="110"/>
      <c r="E70" s="88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3"/>
      <c r="U70" s="113"/>
      <c r="V70" s="113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116"/>
      <c r="C71" s="112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3"/>
      <c r="U71" s="113"/>
      <c r="V71" s="113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5"/>
      <c r="C72" s="112"/>
      <c r="D72" s="110"/>
      <c r="E72" s="88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10"/>
      <c r="D73" s="110"/>
      <c r="E73" s="110"/>
      <c r="F73" s="110"/>
      <c r="G73" s="88"/>
      <c r="H73" s="88"/>
      <c r="I73" s="125"/>
      <c r="J73" s="111"/>
      <c r="K73" s="111"/>
      <c r="L73" s="111"/>
      <c r="M73" s="111"/>
      <c r="N73" s="111"/>
      <c r="O73" s="111"/>
      <c r="P73" s="111"/>
      <c r="Q73" s="111"/>
      <c r="R73" s="111"/>
      <c r="S73" s="114"/>
      <c r="T73" s="113"/>
      <c r="U73" s="113"/>
      <c r="V73" s="113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9"/>
      <c r="C74" s="110"/>
      <c r="D74" s="110"/>
      <c r="E74" s="110"/>
      <c r="F74" s="110"/>
      <c r="G74" s="88"/>
      <c r="H74" s="88"/>
      <c r="I74" s="117"/>
      <c r="J74" s="111"/>
      <c r="K74" s="111"/>
      <c r="L74" s="111"/>
      <c r="M74" s="111"/>
      <c r="N74" s="111"/>
      <c r="O74" s="111"/>
      <c r="P74" s="111"/>
      <c r="Q74" s="111"/>
      <c r="R74" s="111"/>
      <c r="S74" s="114"/>
      <c r="T74" s="114"/>
      <c r="U74" s="114"/>
      <c r="V74" s="114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16"/>
      <c r="D75" s="110"/>
      <c r="E75" s="88"/>
      <c r="F75" s="110"/>
      <c r="G75" s="110"/>
      <c r="H75" s="110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114"/>
      <c r="V75" s="114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6"/>
      <c r="D76" s="110"/>
      <c r="E76" s="88"/>
      <c r="F76" s="110"/>
      <c r="G76" s="110"/>
      <c r="H76" s="110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6"/>
      <c r="D77" s="110"/>
      <c r="E77" s="88"/>
      <c r="F77" s="110"/>
      <c r="G77" s="110"/>
      <c r="H77" s="110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2"/>
      <c r="D78" s="110"/>
      <c r="E78" s="88"/>
      <c r="F78" s="110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2"/>
      <c r="D79" s="110"/>
      <c r="E79" s="110"/>
      <c r="F79" s="110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2"/>
      <c r="D80" s="110"/>
      <c r="E80" s="110"/>
      <c r="F80" s="110"/>
      <c r="G80" s="110"/>
      <c r="H80" s="110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89"/>
      <c r="C81" s="112"/>
      <c r="D81" s="110"/>
      <c r="E81" s="88"/>
      <c r="F81" s="110"/>
      <c r="G81" s="110"/>
      <c r="H81" s="110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89"/>
      <c r="C82" s="112"/>
      <c r="D82" s="110"/>
      <c r="E82" s="110"/>
      <c r="F82" s="110"/>
      <c r="G82" s="110"/>
      <c r="H82" s="110"/>
      <c r="I82" s="110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4"/>
      <c r="U82" s="78"/>
      <c r="V82" s="78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V82" s="105"/>
      <c r="AW82" s="101"/>
      <c r="AX82" s="101"/>
      <c r="AY82" s="101"/>
    </row>
    <row r="83" spans="1:51" x14ac:dyDescent="0.25">
      <c r="B83" s="89"/>
      <c r="C83" s="109"/>
      <c r="D83" s="110"/>
      <c r="E83" s="110"/>
      <c r="F83" s="110"/>
      <c r="G83" s="110"/>
      <c r="H83" s="110"/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4"/>
      <c r="U83" s="78"/>
      <c r="V83" s="78"/>
      <c r="W83" s="106"/>
      <c r="X83" s="106"/>
      <c r="Y83" s="106"/>
      <c r="Z83" s="8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V83" s="105"/>
      <c r="AW83" s="101"/>
      <c r="AX83" s="101"/>
      <c r="AY83" s="101"/>
    </row>
    <row r="84" spans="1:51" x14ac:dyDescent="0.25">
      <c r="B84" s="89"/>
      <c r="C84" s="109"/>
      <c r="D84" s="88"/>
      <c r="E84" s="110"/>
      <c r="F84" s="110"/>
      <c r="G84" s="110"/>
      <c r="H84" s="110"/>
      <c r="I84" s="88"/>
      <c r="J84" s="111"/>
      <c r="K84" s="111"/>
      <c r="L84" s="111"/>
      <c r="M84" s="111"/>
      <c r="N84" s="111"/>
      <c r="O84" s="111"/>
      <c r="P84" s="111"/>
      <c r="Q84" s="111"/>
      <c r="R84" s="111"/>
      <c r="S84" s="86"/>
      <c r="T84" s="86"/>
      <c r="U84" s="86"/>
      <c r="V84" s="86"/>
      <c r="W84" s="86"/>
      <c r="X84" s="86"/>
      <c r="Y84" s="86"/>
      <c r="Z84" s="79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105"/>
      <c r="AW84" s="101"/>
      <c r="AX84" s="101"/>
      <c r="AY84" s="101"/>
    </row>
    <row r="85" spans="1:51" x14ac:dyDescent="0.25">
      <c r="B85" s="89"/>
      <c r="C85" s="116"/>
      <c r="D85" s="88"/>
      <c r="E85" s="110"/>
      <c r="F85" s="110"/>
      <c r="G85" s="110"/>
      <c r="H85" s="110"/>
      <c r="I85" s="88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79"/>
      <c r="X85" s="79"/>
      <c r="Y85" s="79"/>
      <c r="Z85" s="106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105"/>
      <c r="AW85" s="101"/>
      <c r="AX85" s="101"/>
      <c r="AY85" s="101"/>
    </row>
    <row r="86" spans="1:51" x14ac:dyDescent="0.25">
      <c r="B86" s="89"/>
      <c r="C86" s="116"/>
      <c r="D86" s="110"/>
      <c r="E86" s="88"/>
      <c r="F86" s="110"/>
      <c r="G86" s="110"/>
      <c r="H86" s="110"/>
      <c r="I86" s="110"/>
      <c r="J86" s="86"/>
      <c r="K86" s="86"/>
      <c r="L86" s="86"/>
      <c r="M86" s="86"/>
      <c r="N86" s="86"/>
      <c r="O86" s="86"/>
      <c r="P86" s="86"/>
      <c r="Q86" s="86"/>
      <c r="R86" s="86"/>
      <c r="S86" s="111"/>
      <c r="T86" s="114"/>
      <c r="U86" s="78"/>
      <c r="V86" s="78"/>
      <c r="W86" s="106"/>
      <c r="X86" s="106"/>
      <c r="Y86" s="106"/>
      <c r="Z86" s="106"/>
      <c r="AA86" s="106"/>
      <c r="AB86" s="106"/>
      <c r="AC86" s="106"/>
      <c r="AD86" s="106"/>
      <c r="AE86" s="106"/>
      <c r="AM86" s="107"/>
      <c r="AN86" s="107"/>
      <c r="AO86" s="107"/>
      <c r="AP86" s="107"/>
      <c r="AQ86" s="107"/>
      <c r="AR86" s="107"/>
      <c r="AS86" s="108"/>
      <c r="AV86" s="105"/>
      <c r="AW86" s="101"/>
      <c r="AX86" s="101"/>
      <c r="AY86" s="101"/>
    </row>
    <row r="87" spans="1:51" x14ac:dyDescent="0.25">
      <c r="B87" s="89"/>
      <c r="C87" s="112"/>
      <c r="D87" s="110"/>
      <c r="E87" s="88"/>
      <c r="F87" s="88"/>
      <c r="G87" s="110"/>
      <c r="H87" s="110"/>
      <c r="I87" s="110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4"/>
      <c r="U87" s="78"/>
      <c r="V87" s="78"/>
      <c r="W87" s="106"/>
      <c r="X87" s="106"/>
      <c r="Y87" s="106"/>
      <c r="Z87" s="106"/>
      <c r="AA87" s="106"/>
      <c r="AB87" s="106"/>
      <c r="AC87" s="106"/>
      <c r="AD87" s="106"/>
      <c r="AE87" s="106"/>
      <c r="AM87" s="107"/>
      <c r="AN87" s="107"/>
      <c r="AO87" s="107"/>
      <c r="AP87" s="107"/>
      <c r="AQ87" s="107"/>
      <c r="AR87" s="107"/>
      <c r="AS87" s="108"/>
      <c r="AV87" s="105"/>
      <c r="AW87" s="101"/>
      <c r="AX87" s="101"/>
      <c r="AY87" s="101"/>
    </row>
    <row r="88" spans="1:51" x14ac:dyDescent="0.25">
      <c r="B88" s="89"/>
      <c r="C88" s="112"/>
      <c r="D88" s="110"/>
      <c r="E88" s="110"/>
      <c r="F88" s="88"/>
      <c r="G88" s="88"/>
      <c r="H88" s="88"/>
      <c r="I88" s="110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4"/>
      <c r="U88" s="78"/>
      <c r="V88" s="78"/>
      <c r="W88" s="106"/>
      <c r="X88" s="106"/>
      <c r="Y88" s="106"/>
      <c r="Z88" s="106"/>
      <c r="AA88" s="106"/>
      <c r="AB88" s="106"/>
      <c r="AC88" s="106"/>
      <c r="AD88" s="106"/>
      <c r="AE88" s="106"/>
      <c r="AM88" s="107"/>
      <c r="AN88" s="107"/>
      <c r="AO88" s="107"/>
      <c r="AP88" s="107"/>
      <c r="AQ88" s="107"/>
      <c r="AR88" s="107"/>
      <c r="AS88" s="108"/>
      <c r="AV88" s="105"/>
      <c r="AW88" s="101"/>
      <c r="AX88" s="101"/>
      <c r="AY88" s="101"/>
    </row>
    <row r="89" spans="1:51" x14ac:dyDescent="0.25">
      <c r="B89" s="89"/>
      <c r="C89" s="86"/>
      <c r="D89" s="110"/>
      <c r="E89" s="110"/>
      <c r="F89" s="110"/>
      <c r="G89" s="88"/>
      <c r="H89" s="88"/>
      <c r="I89" s="110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4"/>
      <c r="U89" s="78"/>
      <c r="V89" s="78"/>
      <c r="W89" s="106"/>
      <c r="X89" s="106"/>
      <c r="Y89" s="106"/>
      <c r="Z89" s="106"/>
      <c r="AA89" s="106"/>
      <c r="AB89" s="106"/>
      <c r="AC89" s="106"/>
      <c r="AD89" s="106"/>
      <c r="AE89" s="106"/>
      <c r="AM89" s="107"/>
      <c r="AN89" s="107"/>
      <c r="AO89" s="107"/>
      <c r="AP89" s="107"/>
      <c r="AQ89" s="107"/>
      <c r="AR89" s="107"/>
      <c r="AS89" s="108"/>
      <c r="AV89" s="105"/>
      <c r="AW89" s="101"/>
      <c r="AX89" s="101"/>
      <c r="AY89" s="101"/>
    </row>
    <row r="90" spans="1:51" x14ac:dyDescent="0.25">
      <c r="B90" s="126"/>
      <c r="C90" s="116"/>
      <c r="D90" s="86"/>
      <c r="E90" s="110"/>
      <c r="F90" s="110"/>
      <c r="G90" s="110"/>
      <c r="H90" s="110"/>
      <c r="I90" s="86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4"/>
      <c r="U90" s="78"/>
      <c r="V90" s="78"/>
      <c r="W90" s="106"/>
      <c r="X90" s="106"/>
      <c r="Y90" s="106"/>
      <c r="Z90" s="106"/>
      <c r="AA90" s="106"/>
      <c r="AB90" s="106"/>
      <c r="AC90" s="106"/>
      <c r="AD90" s="106"/>
      <c r="AE90" s="106"/>
      <c r="AM90" s="107"/>
      <c r="AN90" s="107"/>
      <c r="AO90" s="107"/>
      <c r="AP90" s="107"/>
      <c r="AQ90" s="107"/>
      <c r="AR90" s="107"/>
      <c r="AS90" s="108"/>
      <c r="AV90" s="105"/>
      <c r="AW90" s="101"/>
      <c r="AX90" s="101"/>
      <c r="AY90" s="101"/>
    </row>
    <row r="91" spans="1:51" x14ac:dyDescent="0.25">
      <c r="B91" s="126"/>
      <c r="C91" s="132"/>
      <c r="D91" s="79"/>
      <c r="E91" s="127"/>
      <c r="F91" s="127"/>
      <c r="G91" s="127"/>
      <c r="H91" s="127"/>
      <c r="I91" s="79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33"/>
      <c r="U91" s="134"/>
      <c r="V91" s="134"/>
      <c r="W91" s="106"/>
      <c r="X91" s="106"/>
      <c r="Y91" s="106"/>
      <c r="Z91" s="106"/>
      <c r="AA91" s="106"/>
      <c r="AB91" s="106"/>
      <c r="AC91" s="106"/>
      <c r="AD91" s="106"/>
      <c r="AE91" s="106"/>
      <c r="AM91" s="107"/>
      <c r="AN91" s="107"/>
      <c r="AO91" s="107"/>
      <c r="AP91" s="107"/>
      <c r="AQ91" s="107"/>
      <c r="AR91" s="107"/>
      <c r="AS91" s="108"/>
      <c r="AU91" s="101"/>
      <c r="AV91" s="105"/>
      <c r="AW91" s="101"/>
      <c r="AX91" s="101"/>
      <c r="AY91" s="131"/>
    </row>
    <row r="92" spans="1:51" s="131" customFormat="1" x14ac:dyDescent="0.25">
      <c r="B92" s="129"/>
      <c r="C92" s="135"/>
      <c r="D92" s="127"/>
      <c r="E92" s="79"/>
      <c r="F92" s="127"/>
      <c r="G92" s="127"/>
      <c r="H92" s="127"/>
      <c r="I92" s="127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33"/>
      <c r="U92" s="134"/>
      <c r="V92" s="134"/>
      <c r="W92" s="106"/>
      <c r="X92" s="106"/>
      <c r="Y92" s="106"/>
      <c r="Z92" s="106"/>
      <c r="AA92" s="106"/>
      <c r="AB92" s="106"/>
      <c r="AC92" s="106"/>
      <c r="AD92" s="106"/>
      <c r="AE92" s="106"/>
      <c r="AM92" s="107"/>
      <c r="AN92" s="107"/>
      <c r="AO92" s="107"/>
      <c r="AP92" s="107"/>
      <c r="AQ92" s="107"/>
      <c r="AR92" s="107"/>
      <c r="AS92" s="108"/>
      <c r="AT92" s="19"/>
      <c r="AV92" s="105"/>
      <c r="AY92" s="101"/>
    </row>
    <row r="93" spans="1:51" x14ac:dyDescent="0.25">
      <c r="A93" s="106"/>
      <c r="B93" s="129"/>
      <c r="C93" s="130"/>
      <c r="D93" s="127"/>
      <c r="E93" s="79"/>
      <c r="F93" s="79"/>
      <c r="G93" s="127"/>
      <c r="H93" s="127"/>
      <c r="I93" s="107"/>
      <c r="J93" s="107"/>
      <c r="K93" s="107"/>
      <c r="L93" s="107"/>
      <c r="M93" s="107"/>
      <c r="N93" s="107"/>
      <c r="O93" s="108"/>
      <c r="P93" s="103"/>
      <c r="R93" s="105"/>
      <c r="AS93" s="101"/>
      <c r="AT93" s="101"/>
      <c r="AU93" s="101"/>
      <c r="AV93" s="101"/>
      <c r="AW93" s="101"/>
      <c r="AX93" s="101"/>
      <c r="AY93" s="101"/>
    </row>
    <row r="94" spans="1:51" x14ac:dyDescent="0.25">
      <c r="A94" s="106"/>
      <c r="B94" s="129"/>
      <c r="C94" s="131"/>
      <c r="D94" s="131"/>
      <c r="E94" s="131"/>
      <c r="F94" s="131"/>
      <c r="G94" s="79"/>
      <c r="H94" s="79"/>
      <c r="I94" s="107"/>
      <c r="J94" s="107"/>
      <c r="K94" s="107"/>
      <c r="L94" s="107"/>
      <c r="M94" s="107"/>
      <c r="N94" s="107"/>
      <c r="O94" s="108"/>
      <c r="P94" s="103"/>
      <c r="R94" s="103"/>
      <c r="AS94" s="101"/>
      <c r="AT94" s="101"/>
      <c r="AU94" s="101"/>
      <c r="AV94" s="101"/>
      <c r="AW94" s="101"/>
      <c r="AX94" s="101"/>
      <c r="AY94" s="101"/>
    </row>
    <row r="95" spans="1:51" x14ac:dyDescent="0.25">
      <c r="A95" s="106"/>
      <c r="B95" s="129"/>
      <c r="C95" s="131"/>
      <c r="D95" s="131"/>
      <c r="E95" s="131"/>
      <c r="F95" s="131"/>
      <c r="G95" s="79"/>
      <c r="H95" s="79"/>
      <c r="I95" s="107"/>
      <c r="J95" s="107"/>
      <c r="K95" s="107"/>
      <c r="L95" s="107"/>
      <c r="M95" s="107"/>
      <c r="N95" s="107"/>
      <c r="O95" s="108"/>
      <c r="P95" s="103"/>
      <c r="R95" s="103"/>
      <c r="AS95" s="101"/>
      <c r="AT95" s="101"/>
      <c r="AU95" s="101"/>
      <c r="AV95" s="101"/>
      <c r="AW95" s="101"/>
      <c r="AX95" s="101"/>
      <c r="AY95" s="101"/>
    </row>
    <row r="96" spans="1:51" x14ac:dyDescent="0.25">
      <c r="A96" s="106"/>
      <c r="B96" s="79"/>
      <c r="C96" s="131"/>
      <c r="D96" s="131"/>
      <c r="E96" s="131"/>
      <c r="F96" s="131"/>
      <c r="G96" s="131"/>
      <c r="H96" s="131"/>
      <c r="I96" s="107"/>
      <c r="J96" s="107"/>
      <c r="K96" s="107"/>
      <c r="L96" s="107"/>
      <c r="M96" s="107"/>
      <c r="N96" s="107"/>
      <c r="O96" s="108"/>
      <c r="P96" s="103"/>
      <c r="R96" s="103"/>
      <c r="AS96" s="101"/>
      <c r="AT96" s="101"/>
      <c r="AU96" s="101"/>
      <c r="AV96" s="101"/>
      <c r="AW96" s="101"/>
      <c r="AX96" s="101"/>
      <c r="AY96" s="101"/>
    </row>
    <row r="97" spans="1:51" x14ac:dyDescent="0.25">
      <c r="A97" s="106"/>
      <c r="B97" s="79"/>
      <c r="C97" s="131"/>
      <c r="D97" s="131"/>
      <c r="E97" s="131"/>
      <c r="F97" s="131"/>
      <c r="G97" s="131"/>
      <c r="H97" s="131"/>
      <c r="I97" s="107"/>
      <c r="J97" s="107"/>
      <c r="K97" s="107"/>
      <c r="L97" s="107"/>
      <c r="M97" s="107"/>
      <c r="N97" s="107"/>
      <c r="O97" s="108"/>
      <c r="P97" s="103"/>
      <c r="R97" s="103"/>
      <c r="AS97" s="101"/>
      <c r="AT97" s="101"/>
      <c r="AU97" s="101"/>
      <c r="AV97" s="101"/>
      <c r="AW97" s="101"/>
      <c r="AX97" s="101"/>
      <c r="AY97" s="101"/>
    </row>
    <row r="98" spans="1:51" x14ac:dyDescent="0.25">
      <c r="A98" s="106"/>
      <c r="B98" s="129"/>
      <c r="C98" s="131"/>
      <c r="D98" s="131"/>
      <c r="E98" s="131"/>
      <c r="F98" s="131"/>
      <c r="G98" s="131"/>
      <c r="H98" s="131"/>
      <c r="I98" s="107"/>
      <c r="J98" s="107"/>
      <c r="K98" s="107"/>
      <c r="L98" s="107"/>
      <c r="M98" s="107"/>
      <c r="N98" s="107"/>
      <c r="O98" s="108"/>
      <c r="P98" s="103"/>
      <c r="R98" s="103"/>
      <c r="AS98" s="101"/>
      <c r="AT98" s="101"/>
      <c r="AU98" s="101"/>
      <c r="AV98" s="101"/>
      <c r="AW98" s="101"/>
      <c r="AX98" s="101"/>
      <c r="AY98" s="101"/>
    </row>
    <row r="99" spans="1:51" x14ac:dyDescent="0.25">
      <c r="A99" s="106"/>
      <c r="C99" s="131"/>
      <c r="D99" s="131"/>
      <c r="E99" s="131"/>
      <c r="F99" s="131"/>
      <c r="G99" s="131"/>
      <c r="H99" s="131"/>
      <c r="I99" s="107"/>
      <c r="J99" s="107"/>
      <c r="K99" s="107"/>
      <c r="L99" s="107"/>
      <c r="M99" s="107"/>
      <c r="N99" s="107"/>
      <c r="O99" s="108"/>
      <c r="P99" s="103"/>
      <c r="R99" s="79"/>
      <c r="AS99" s="101"/>
      <c r="AT99" s="101"/>
      <c r="AU99" s="101"/>
      <c r="AV99" s="101"/>
      <c r="AW99" s="101"/>
      <c r="AX99" s="101"/>
      <c r="AY99" s="101"/>
    </row>
    <row r="100" spans="1:51" x14ac:dyDescent="0.25">
      <c r="A100" s="106"/>
      <c r="I100" s="107"/>
      <c r="J100" s="107"/>
      <c r="K100" s="107"/>
      <c r="L100" s="107"/>
      <c r="M100" s="107"/>
      <c r="N100" s="107"/>
      <c r="O100" s="108"/>
      <c r="R100" s="103"/>
      <c r="AS100" s="101"/>
      <c r="AT100" s="101"/>
      <c r="AU100" s="101"/>
      <c r="AV100" s="101"/>
      <c r="AW100" s="101"/>
      <c r="AX100" s="101"/>
      <c r="AY100" s="101"/>
    </row>
    <row r="101" spans="1:51" x14ac:dyDescent="0.25">
      <c r="O101" s="108"/>
      <c r="R101" s="103"/>
      <c r="AS101" s="101"/>
      <c r="AT101" s="101"/>
      <c r="AU101" s="101"/>
      <c r="AV101" s="101"/>
      <c r="AW101" s="101"/>
      <c r="AX101" s="101"/>
      <c r="AY101" s="101"/>
    </row>
    <row r="102" spans="1:51" x14ac:dyDescent="0.25">
      <c r="O102" s="108"/>
      <c r="R102" s="103"/>
      <c r="AS102" s="101"/>
      <c r="AT102" s="101"/>
      <c r="AU102" s="101"/>
      <c r="AV102" s="101"/>
      <c r="AW102" s="101"/>
      <c r="AX102" s="101"/>
      <c r="AY102" s="101"/>
    </row>
    <row r="103" spans="1:51" x14ac:dyDescent="0.25">
      <c r="O103" s="108"/>
      <c r="R103" s="103"/>
      <c r="AS103" s="101"/>
      <c r="AT103" s="101"/>
      <c r="AU103" s="101"/>
      <c r="AV103" s="101"/>
      <c r="AW103" s="101"/>
      <c r="AX103" s="101"/>
      <c r="AY103" s="101"/>
    </row>
    <row r="104" spans="1:51" x14ac:dyDescent="0.25">
      <c r="O104" s="108"/>
      <c r="R104" s="103"/>
      <c r="AS104" s="101"/>
      <c r="AT104" s="101"/>
      <c r="AU104" s="101"/>
      <c r="AV104" s="101"/>
      <c r="AW104" s="101"/>
      <c r="AX104" s="101"/>
      <c r="AY104" s="101"/>
    </row>
    <row r="105" spans="1:51" x14ac:dyDescent="0.25">
      <c r="O105" s="108"/>
      <c r="AS105" s="101"/>
      <c r="AT105" s="101"/>
      <c r="AU105" s="101"/>
      <c r="AV105" s="101"/>
      <c r="AW105" s="101"/>
      <c r="AX105" s="101"/>
      <c r="AY105" s="101"/>
    </row>
    <row r="106" spans="1:51" x14ac:dyDescent="0.25">
      <c r="O106" s="108"/>
      <c r="AS106" s="101"/>
      <c r="AT106" s="101"/>
      <c r="AU106" s="101"/>
      <c r="AV106" s="101"/>
      <c r="AW106" s="101"/>
      <c r="AX106" s="101"/>
      <c r="AY106" s="101"/>
    </row>
    <row r="107" spans="1:51" x14ac:dyDescent="0.25">
      <c r="O107" s="108"/>
      <c r="AS107" s="101"/>
      <c r="AT107" s="101"/>
      <c r="AU107" s="101"/>
      <c r="AV107" s="101"/>
      <c r="AW107" s="101"/>
      <c r="AX107" s="101"/>
      <c r="AY107" s="101"/>
    </row>
    <row r="108" spans="1:51" x14ac:dyDescent="0.25">
      <c r="O108" s="108"/>
      <c r="AS108" s="101"/>
      <c r="AT108" s="101"/>
      <c r="AU108" s="101"/>
      <c r="AV108" s="101"/>
      <c r="AW108" s="101"/>
      <c r="AX108" s="101"/>
      <c r="AY108" s="101"/>
    </row>
    <row r="109" spans="1:51" x14ac:dyDescent="0.25">
      <c r="O109" s="108"/>
      <c r="AS109" s="101"/>
      <c r="AT109" s="101"/>
      <c r="AU109" s="101"/>
      <c r="AV109" s="101"/>
      <c r="AW109" s="101"/>
      <c r="AX109" s="101"/>
      <c r="AY109" s="101"/>
    </row>
    <row r="110" spans="1:51" x14ac:dyDescent="0.25">
      <c r="O110" s="108"/>
      <c r="AS110" s="101"/>
      <c r="AT110" s="101"/>
      <c r="AU110" s="101"/>
      <c r="AV110" s="101"/>
      <c r="AW110" s="101"/>
      <c r="AX110" s="101"/>
      <c r="AY110" s="101"/>
    </row>
    <row r="111" spans="1:51" x14ac:dyDescent="0.25">
      <c r="O111" s="108"/>
      <c r="Q111" s="103"/>
      <c r="AS111" s="101"/>
      <c r="AT111" s="101"/>
      <c r="AU111" s="101"/>
      <c r="AV111" s="101"/>
      <c r="AW111" s="101"/>
      <c r="AX111" s="101"/>
      <c r="AY111" s="101"/>
    </row>
    <row r="112" spans="1:51" x14ac:dyDescent="0.25">
      <c r="O112" s="11"/>
      <c r="P112" s="103"/>
      <c r="Q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Q120" s="103"/>
      <c r="AS120" s="101"/>
      <c r="AT120" s="101"/>
      <c r="AU120" s="101"/>
      <c r="AV120" s="101"/>
      <c r="AW120" s="101"/>
      <c r="AX120" s="101"/>
      <c r="AY120" s="101"/>
    </row>
    <row r="121" spans="15:51" x14ac:dyDescent="0.25">
      <c r="O121" s="11"/>
      <c r="P121" s="103"/>
      <c r="Q121" s="103"/>
      <c r="R121" s="103"/>
      <c r="S121" s="103"/>
      <c r="AS121" s="101"/>
      <c r="AT121" s="101"/>
      <c r="AU121" s="101"/>
      <c r="AV121" s="101"/>
      <c r="AW121" s="101"/>
      <c r="AX121" s="101"/>
      <c r="AY121" s="101"/>
    </row>
    <row r="122" spans="15:51" x14ac:dyDescent="0.25">
      <c r="O122" s="11"/>
      <c r="P122" s="103"/>
      <c r="Q122" s="103"/>
      <c r="R122" s="103"/>
      <c r="S122" s="103"/>
      <c r="T122" s="103"/>
      <c r="AS122" s="101"/>
      <c r="AT122" s="101"/>
      <c r="AU122" s="101"/>
      <c r="AV122" s="101"/>
      <c r="AW122" s="101"/>
      <c r="AX122" s="101"/>
      <c r="AY122" s="101"/>
    </row>
    <row r="123" spans="15:51" x14ac:dyDescent="0.25">
      <c r="O123" s="11"/>
      <c r="P123" s="103"/>
      <c r="Q123" s="103"/>
      <c r="R123" s="103"/>
      <c r="S123" s="103"/>
      <c r="T123" s="103"/>
      <c r="AS123" s="101"/>
      <c r="AT123" s="101"/>
      <c r="AU123" s="101"/>
      <c r="AV123" s="101"/>
      <c r="AW123" s="101"/>
      <c r="AX123" s="101"/>
      <c r="AY123" s="101"/>
    </row>
    <row r="124" spans="15:51" x14ac:dyDescent="0.25">
      <c r="O124" s="11"/>
      <c r="P124" s="103"/>
      <c r="T124" s="103"/>
      <c r="AS124" s="101"/>
      <c r="AT124" s="101"/>
      <c r="AU124" s="101"/>
      <c r="AV124" s="101"/>
      <c r="AW124" s="101"/>
      <c r="AX124" s="101"/>
      <c r="AY124" s="101"/>
    </row>
    <row r="125" spans="15:51" x14ac:dyDescent="0.25">
      <c r="O125" s="103"/>
      <c r="Q125" s="103"/>
      <c r="R125" s="103"/>
      <c r="S125" s="103"/>
      <c r="AS125" s="101"/>
      <c r="AT125" s="101"/>
      <c r="AU125" s="101"/>
      <c r="AV125" s="101"/>
      <c r="AW125" s="101"/>
      <c r="AX125" s="101"/>
      <c r="AY125" s="101"/>
    </row>
    <row r="126" spans="15:51" x14ac:dyDescent="0.25">
      <c r="O126" s="11"/>
      <c r="P126" s="103"/>
      <c r="Q126" s="103"/>
      <c r="R126" s="103"/>
      <c r="S126" s="103"/>
      <c r="T126" s="103"/>
      <c r="AS126" s="101"/>
      <c r="AT126" s="101"/>
      <c r="AU126" s="101"/>
      <c r="AV126" s="101"/>
      <c r="AW126" s="101"/>
      <c r="AX126" s="101"/>
      <c r="AY126" s="101"/>
    </row>
    <row r="127" spans="15:51" x14ac:dyDescent="0.25">
      <c r="O127" s="11"/>
      <c r="P127" s="103"/>
      <c r="Q127" s="103"/>
      <c r="R127" s="103"/>
      <c r="S127" s="103"/>
      <c r="T127" s="103"/>
      <c r="U127" s="103"/>
      <c r="AS127" s="101"/>
      <c r="AT127" s="101"/>
      <c r="AU127" s="101"/>
      <c r="AV127" s="101"/>
      <c r="AW127" s="101"/>
      <c r="AX127" s="101"/>
      <c r="AY127" s="101"/>
    </row>
    <row r="128" spans="15:51" x14ac:dyDescent="0.25">
      <c r="O128" s="11"/>
      <c r="P128" s="103"/>
      <c r="T128" s="103"/>
      <c r="U128" s="103"/>
      <c r="AS128" s="101"/>
      <c r="AT128" s="101"/>
      <c r="AU128" s="101"/>
      <c r="AV128" s="101"/>
      <c r="AW128" s="101"/>
      <c r="AX128" s="101"/>
    </row>
    <row r="139" spans="45:51" x14ac:dyDescent="0.25">
      <c r="AY139" s="101"/>
    </row>
    <row r="140" spans="45:51" x14ac:dyDescent="0.25">
      <c r="AS140" s="101"/>
      <c r="AT140" s="101"/>
      <c r="AU140" s="101"/>
      <c r="AV140" s="101"/>
      <c r="AW140" s="101"/>
      <c r="AX140" s="101"/>
    </row>
  </sheetData>
  <protectedRanges>
    <protectedRange sqref="N84:R84 B98 S86:T92 B90:B95 S82:T83 N87:R92 T74:T81 T48:T55 T58:T65" name="Range2_12_5_1_1"/>
    <protectedRange sqref="N10 L10 L6 D6 D8 AD8 AF8 O8:U8 AJ8:AR8 AF10 AR11:AR34 L24:N31 N12:N23 N32:P34 E11:E34 G11:G34 X11:AF11 N11:Q11 R11:V34 X12:Y16 AA12:AA16 AC12:AF34 O12:Q31 Z12:Z31 AB12:AB33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6:B97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11:J15 J26:J34" name="Range1_1_2_1_10_1_1_1_1"/>
    <protectedRange sqref="R99" name="Range2_2_1_10_1_1_1_1_1"/>
    <protectedRange sqref="S38:S43" name="Range2_12_3_1_1_1_1"/>
    <protectedRange sqref="D38:H38 N38:R43" name="Range2_12_1_3_1_1_1_1"/>
    <protectedRange sqref="I38:M38 E39:M43" name="Range2_2_12_1_6_1_1_1_1"/>
    <protectedRange sqref="D39:D43" name="Range2_1_1_1_1_11_1_1_1_1_1_1"/>
    <protectedRange sqref="C39:C43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7:B89" name="Range2_12_5_1_1_2"/>
    <protectedRange sqref="B86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4:B85" name="Range2_12_5_1_1_2_1"/>
    <protectedRange sqref="B83" name="Range2_12_5_1_1_2_1_2_1"/>
    <protectedRange sqref="B82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80" name="Range2_12_5_1_1_2_1_4_1_1_1_2_1_1_1_1_1_1_1_1_1_2_1_1_1_1_1"/>
    <protectedRange sqref="B81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9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8" name="Range2_12_5_1_1_2_1_2_2_1_1_1_1_2_1_1_1"/>
    <protectedRange sqref="B77" name="Range2_12_5_1_1_2_1_2_2_1_1_1_1_2_1_1_1_2"/>
    <protectedRange sqref="B76" name="Range2_12_5_1_1_2_1_2_2_1_1_1_1_2_1_1_1_2_1_1"/>
    <protectedRange sqref="B43" name="Range2_12_5_1_1_1_1_1_2"/>
    <protectedRange sqref="G52:H52" name="Range2_2_12_1_3_1_1_1_1_1_4_1_1_2"/>
    <protectedRange sqref="E52:F52" name="Range2_2_12_1_7_1_1_3_1_1_2"/>
    <protectedRange sqref="S52:S55 S58:S65" name="Range2_12_5_1_1_2_3_1_1"/>
    <protectedRange sqref="Q52:R55" name="Range2_12_1_6_1_1_1_1_2_1_2"/>
    <protectedRange sqref="N52:P55" name="Range2_12_1_2_3_1_1_1_1_2_1_2"/>
    <protectedRange sqref="I52:M53 L54:M55" name="Range2_2_12_1_4_3_1_1_1_1_2_1_2"/>
    <protectedRange sqref="D52" name="Range2_2_12_1_3_1_2_1_1_1_2_1_2_1_2"/>
    <protectedRange sqref="Q58:R61" name="Range2_12_1_6_1_1_1_1_2_1_1_1"/>
    <protectedRange sqref="P58:P61" name="Range2_12_1_2_3_1_1_1_1_2_1_1_1"/>
    <protectedRange sqref="B75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73" name="Range2_12_5_1_1_2_1_4_1_1_1_2_1_1_1_1_1_1_1_1_1_2_1_1_1_1_2_1_1_1_2_1_1_1_2_2_2_1"/>
    <protectedRange sqref="B74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9" name="Range2_12_5_1_1_2_1_4_1_1_1_2_1_1_1_1_1_1_1_1_1_2_1_1_1_1_2_1_1_1_2_1_1_1_2_2_2_1_1"/>
    <protectedRange sqref="B70" name="Range2_12_5_1_1_2_1_2_2_1_1_1_1_2_1_1_1_2_1_1_1_2_2_2_1_1"/>
    <protectedRange sqref="B66" name="Range2_12_5_1_1_2_1_4_1_1_1_2_1_1_1_1_1_1_1_1_1_2_1_1_1_1_2_1_1_1_2_1_1_1_2_2_2_1_1_1"/>
    <protectedRange sqref="B67" name="Range2_12_5_1_1_2_1_2_2_1_1_1_1_2_1_1_1_2_1_1_1_2_2_2_1_1_1"/>
    <protectedRange sqref="S44" name="Range2_12_3_1_1_1_1_2"/>
    <protectedRange sqref="N44:R44" name="Range2_12_1_3_1_1_1_1_2"/>
    <protectedRange sqref="E44:M44" name="Range2_2_12_1_6_1_1_1_1_2"/>
    <protectedRange sqref="D44" name="Range2_1_1_1_1_11_1_1_1_1_1_1_2"/>
    <protectedRange sqref="G45:H45" name="Range2_2_12_1_3_1_1_1_1_1_4_1_1"/>
    <protectedRange sqref="E45:F45" name="Range2_2_12_1_7_1_1_3_1_1"/>
    <protectedRange sqref="S45:S50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S51" name="Range2_12_4_1_1_1_4_2_2_1_1_1"/>
    <protectedRange sqref="G46:H50" name="Range2_2_12_1_3_1_1_1_1_1_4_1_1_1"/>
    <protectedRange sqref="E46:F50" name="Range2_2_12_1_7_1_1_3_1_1_1"/>
    <protectedRange sqref="Q46:R50" name="Range2_12_1_6_1_1_1_1_2_1_1"/>
    <protectedRange sqref="N46:P50" name="Range2_12_1_2_3_1_1_1_1_2_1_1"/>
    <protectedRange sqref="I46:M50" name="Range2_2_12_1_4_3_1_1_1_1_2_1_1"/>
    <protectedRange sqref="D46:D50" name="Range2_2_12_1_3_1_2_1_1_1_2_1_2_1_1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C44" name="Range2_1_2_1_1_1_1_1_1_2"/>
    <protectedRange sqref="Q32:Q34" name="Range1_16_3_1_1_1"/>
    <protectedRange sqref="T56:T57" name="Range2_12_5_1_1_1"/>
    <protectedRange sqref="S56:S57" name="Range2_12_5_1_1_2_3_1_1_1"/>
    <protectedRange sqref="Q56:R57" name="Range2_12_1_6_1_1_1_1_2_1_1_1_1"/>
    <protectedRange sqref="N56:P57" name="Range2_12_1_2_3_1_1_1_1_2_1_1_1_1"/>
    <protectedRange sqref="L56:M57" name="Range2_2_12_1_4_3_1_1_1_1_2_1_1_1_1"/>
    <protectedRange sqref="J54:K55" name="Range2_2_12_1_7_1_1_2_2_3"/>
    <protectedRange sqref="I54:I55" name="Range2_2_12_1_4_3_1_1_1_2_1_2_1_1_3_1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Y31 X32:Z34 AB34 AA17:AA34" name="Range1_16_3_1_1_6"/>
    <protectedRange sqref="B44" name="Range2_12_5_1_1_1_1_1_2_1"/>
    <protectedRange sqref="B45" name="Range2_12_5_1_1_1_2_1_1_1"/>
    <protectedRange sqref="B47" name="Range2_12_5_1_1_1_1_1_1_1_1"/>
    <protectedRange sqref="B46" name="Range2_12_5_1_1_1_2_2_1_1"/>
    <protectedRange sqref="B48:B50" name="Range2_12_5_1_1_1_2_2_1_1_1_1_1_1_1_1_1_1_1_2_1_1_1"/>
    <protectedRange sqref="B51" name="Range2_12_5_1_1_1_2_2_1_1_1_1_1_1_1_1_1_1_1_2_2_1_1"/>
    <protectedRange sqref="B52" name="Range2_12_5_1_1_1_2_2_1_1_1_1_1_1_1_1_1_1_1_1_1_1_1_1"/>
    <protectedRange sqref="G57:H57 G62:H62" name="Range2_2_12_1_3_1_1_1_1_1_4_1_1_1_1_2"/>
    <protectedRange sqref="E57:F57 E62:F62" name="Range2_2_12_1_7_1_1_3_1_1_1_1_2"/>
    <protectedRange sqref="I56:K57 I62:K62" name="Range2_2_12_1_4_3_1_1_1_1_2_1_1_1_2"/>
    <protectedRange sqref="D57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B63" name="Range2_12_5_1_1_2_1_2_2_1_1_1_1_2_1_1_1_2_1_1_1_2_2_2_1_1_1_1_1"/>
    <protectedRange sqref="G53:H55" name="Range2_2_12_1_3_1_1_1_1_1_4_1_1_1_1"/>
    <protectedRange sqref="E53:F55" name="Range2_2_12_1_7_1_1_3_1_1_1_1"/>
    <protectedRange sqref="D53:D55" name="Range2_2_12_1_3_1_2_1_1_1_2_1_2_1_1_1"/>
    <protectedRange sqref="E56:H56" name="Range2_2_12_1_3_1_2_1_1_1_1_2_1_1_1_1_1_1_1_1"/>
    <protectedRange sqref="D56" name="Range2_2_12_1_3_1_2_1_1_1_2_1_2_3_1_1_1_1_2_1"/>
    <protectedRange sqref="B54" name="Range2_12_5_1_1_1_2_1_1_1_2_2"/>
    <protectedRange sqref="B53 B55" name="Range2_12_5_1_1_1_2_2_1_1_1_1_1_1_1_1_1_1_1_2_1_1_1_2_2"/>
    <protectedRange sqref="N59:O61" name="Range2_12_1_2_3_1_1_1_1_2_1_1_1_2"/>
    <protectedRange sqref="L59:M61" name="Range2_2_12_1_4_3_1_1_1_1_2_1_1_1_3"/>
    <protectedRange sqref="N58:O58" name="Range2_12_1_2_3_1_1_1_1_2_1_1_1_1_1"/>
    <protectedRange sqref="L58:M58" name="Range2_2_12_1_4_3_1_1_1_1_2_1_1_1_1_1"/>
    <protectedRange sqref="J58:K59" name="Range2_2_12_1_7_1_1_2_2_3_1"/>
    <protectedRange sqref="G58:H59" name="Range2_2_12_1_3_1_2_1_1_1_2_1_1_1_1_1_1_2_1_1_1_2"/>
    <protectedRange sqref="I58:I59" name="Range2_2_12_1_4_3_1_1_1_2_1_2_1_1_3_1_1_1_1_1_1_1_2"/>
    <protectedRange sqref="D58:E59" name="Range2_2_12_1_3_1_2_1_1_1_2_1_1_1_1_3_1_1_1_1_1_1_2"/>
    <protectedRange sqref="F58:F59" name="Range2_2_12_1_3_1_2_1_1_1_3_1_1_1_1_1_3_1_1_1_1_1_1_2"/>
    <protectedRange sqref="G60:H61" name="Range2_2_12_1_3_1_1_1_1_1_4_1_1_1_1_2_1"/>
    <protectedRange sqref="E60:F61" name="Range2_2_12_1_7_1_1_3_1_1_1_1_2_1"/>
    <protectedRange sqref="I60:K61" name="Range2_2_12_1_4_3_1_1_1_1_2_1_1_1_2_1"/>
    <protectedRange sqref="D60:D61" name="Range2_2_12_1_3_1_2_1_1_1_2_1_2_1_1_1_2_1"/>
    <protectedRange sqref="B61" name="Range2_12_5_1_1_2_1_4_1_1_1_2_1_1_1_1_1_1_1_1_1_2_1_1_1_1_2_1_1_1_2_1_1_1_2_2_2_1_1_1_1_1_1"/>
    <protectedRange sqref="D62" name="Range2_2_12_1_3_1_2_1_1_1_2_1_2_1_1_1_2_1_1"/>
    <protectedRange sqref="B62" name="Range2_12_5_1_1_2_1_2_2_1_1_1_1_2_1_1_1_2_1_1_1_2_2_2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11 X12:Y16 AA12:AA16 AC12:AE34 Z12:Z31 AB12:AB33">
    <cfRule type="containsText" dxfId="952" priority="17" operator="containsText" text="N/A">
      <formula>NOT(ISERROR(SEARCH("N/A",X11)))</formula>
    </cfRule>
    <cfRule type="cellIs" dxfId="951" priority="35" operator="equal">
      <formula>0</formula>
    </cfRule>
  </conditionalFormatting>
  <conditionalFormatting sqref="X11:AE11 X12:Y16 AA12:AA16 AC12:AE34 Z12:Z31 AB12:AB33">
    <cfRule type="cellIs" dxfId="950" priority="34" operator="greaterThanOrEqual">
      <formula>1185</formula>
    </cfRule>
  </conditionalFormatting>
  <conditionalFormatting sqref="X11:AE11 X12:Y16 AA12:AA16 AC12:AE34 Z12:Z31 AB12:AB33">
    <cfRule type="cellIs" dxfId="949" priority="33" operator="between">
      <formula>0.1</formula>
      <formula>1184</formula>
    </cfRule>
  </conditionalFormatting>
  <conditionalFormatting sqref="X8 AJ16:AJ34 AJ11:AO11 AJ12:AK15 AM12:AM15 AL12:AL34 AN12:AO34">
    <cfRule type="cellIs" dxfId="948" priority="32" operator="equal">
      <formula>0</formula>
    </cfRule>
  </conditionalFormatting>
  <conditionalFormatting sqref="X8 AJ16:AJ34 AJ11:AO11 AJ12:AK15 AM12:AM15 AL12:AL34 AN12:AO34">
    <cfRule type="cellIs" dxfId="947" priority="31" operator="greaterThan">
      <formula>1179</formula>
    </cfRule>
  </conditionalFormatting>
  <conditionalFormatting sqref="X8 AJ16:AJ34 AJ11:AO11 AJ12:AK15 AM12:AM15 AL12:AL34 AN12:AO34">
    <cfRule type="cellIs" dxfId="946" priority="30" operator="greaterThan">
      <formula>99</formula>
    </cfRule>
  </conditionalFormatting>
  <conditionalFormatting sqref="X8 AJ16:AJ34 AJ11:AO11 AJ12:AK15 AM12:AM15 AL12:AL34 AN12:AO34">
    <cfRule type="cellIs" dxfId="945" priority="29" operator="greaterThan">
      <formula>0.99</formula>
    </cfRule>
  </conditionalFormatting>
  <conditionalFormatting sqref="AB8">
    <cfRule type="cellIs" dxfId="944" priority="28" operator="equal">
      <formula>0</formula>
    </cfRule>
  </conditionalFormatting>
  <conditionalFormatting sqref="AB8">
    <cfRule type="cellIs" dxfId="943" priority="27" operator="greaterThan">
      <formula>1179</formula>
    </cfRule>
  </conditionalFormatting>
  <conditionalFormatting sqref="AB8">
    <cfRule type="cellIs" dxfId="942" priority="26" operator="greaterThan">
      <formula>99</formula>
    </cfRule>
  </conditionalFormatting>
  <conditionalFormatting sqref="AB8">
    <cfRule type="cellIs" dxfId="941" priority="25" operator="greaterThan">
      <formula>0.99</formula>
    </cfRule>
  </conditionalFormatting>
  <conditionalFormatting sqref="AQ11:AQ34">
    <cfRule type="cellIs" dxfId="940" priority="24" operator="equal">
      <formula>0</formula>
    </cfRule>
  </conditionalFormatting>
  <conditionalFormatting sqref="AQ11:AQ34">
    <cfRule type="cellIs" dxfId="939" priority="23" operator="greaterThan">
      <formula>1179</formula>
    </cfRule>
  </conditionalFormatting>
  <conditionalFormatting sqref="AQ11:AQ34">
    <cfRule type="cellIs" dxfId="938" priority="22" operator="greaterThan">
      <formula>99</formula>
    </cfRule>
  </conditionalFormatting>
  <conditionalFormatting sqref="AQ11:AQ34">
    <cfRule type="cellIs" dxfId="937" priority="21" operator="greaterThan">
      <formula>0.99</formula>
    </cfRule>
  </conditionalFormatting>
  <conditionalFormatting sqref="AI11:AI34">
    <cfRule type="cellIs" dxfId="936" priority="20" operator="greaterThan">
      <formula>$AI$8</formula>
    </cfRule>
  </conditionalFormatting>
  <conditionalFormatting sqref="AH11:AH34">
    <cfRule type="cellIs" dxfId="935" priority="18" operator="greaterThan">
      <formula>$AH$8</formula>
    </cfRule>
    <cfRule type="cellIs" dxfId="934" priority="19" operator="greaterThan">
      <formula>$AH$8</formula>
    </cfRule>
  </conditionalFormatting>
  <conditionalFormatting sqref="AP11:AP34">
    <cfRule type="cellIs" dxfId="933" priority="16" operator="equal">
      <formula>0</formula>
    </cfRule>
  </conditionalFormatting>
  <conditionalFormatting sqref="AP11:AP34">
    <cfRule type="cellIs" dxfId="932" priority="15" operator="greaterThan">
      <formula>1179</formula>
    </cfRule>
  </conditionalFormatting>
  <conditionalFormatting sqref="AP11:AP34">
    <cfRule type="cellIs" dxfId="931" priority="14" operator="greaterThan">
      <formula>99</formula>
    </cfRule>
  </conditionalFormatting>
  <conditionalFormatting sqref="AP11:AP34">
    <cfRule type="cellIs" dxfId="930" priority="13" operator="greaterThan">
      <formula>0.99</formula>
    </cfRule>
  </conditionalFormatting>
  <conditionalFormatting sqref="X17:Y31 X32:Z34 AB34 AA17:AA34">
    <cfRule type="containsText" dxfId="929" priority="9" operator="containsText" text="N/A">
      <formula>NOT(ISERROR(SEARCH("N/A",X17)))</formula>
    </cfRule>
    <cfRule type="cellIs" dxfId="928" priority="12" operator="equal">
      <formula>0</formula>
    </cfRule>
  </conditionalFormatting>
  <conditionalFormatting sqref="X17:Y31 X32:Z34 AB34 AA17:AA34">
    <cfRule type="cellIs" dxfId="927" priority="11" operator="greaterThanOrEqual">
      <formula>1185</formula>
    </cfRule>
  </conditionalFormatting>
  <conditionalFormatting sqref="X17:Y31 X32:Z34 AB34 AA17:AA34">
    <cfRule type="cellIs" dxfId="926" priority="10" operator="between">
      <formula>0.1</formula>
      <formula>1184</formula>
    </cfRule>
  </conditionalFormatting>
  <conditionalFormatting sqref="AK33:AK34 AM16:AM34">
    <cfRule type="cellIs" dxfId="925" priority="8" operator="equal">
      <formula>0</formula>
    </cfRule>
  </conditionalFormatting>
  <conditionalFormatting sqref="AK33:AK34 AM16:AM34">
    <cfRule type="cellIs" dxfId="924" priority="7" operator="greaterThan">
      <formula>1179</formula>
    </cfRule>
  </conditionalFormatting>
  <conditionalFormatting sqref="AK33:AK34 AM16:AM34">
    <cfRule type="cellIs" dxfId="923" priority="6" operator="greaterThan">
      <formula>99</formula>
    </cfRule>
  </conditionalFormatting>
  <conditionalFormatting sqref="AK33:AK34 AM16:AM34">
    <cfRule type="cellIs" dxfId="922" priority="5" operator="greaterThan">
      <formula>0.99</formula>
    </cfRule>
  </conditionalFormatting>
  <conditionalFormatting sqref="AK16:AK32">
    <cfRule type="cellIs" dxfId="921" priority="4" operator="equal">
      <formula>0</formula>
    </cfRule>
  </conditionalFormatting>
  <conditionalFormatting sqref="AK16:AK32">
    <cfRule type="cellIs" dxfId="920" priority="3" operator="greaterThan">
      <formula>1179</formula>
    </cfRule>
  </conditionalFormatting>
  <conditionalFormatting sqref="AK16:AK32">
    <cfRule type="cellIs" dxfId="919" priority="2" operator="greaterThan">
      <formula>99</formula>
    </cfRule>
  </conditionalFormatting>
  <conditionalFormatting sqref="AK16:AK32">
    <cfRule type="cellIs" dxfId="918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38"/>
  <sheetViews>
    <sheetView showGridLines="0" topLeftCell="A34" zoomScaleNormal="100" workbookViewId="0">
      <selection activeCell="B43" sqref="B43:B57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63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58" t="s">
        <v>10</v>
      </c>
      <c r="I7" s="159" t="s">
        <v>11</v>
      </c>
      <c r="J7" s="159" t="s">
        <v>12</v>
      </c>
      <c r="K7" s="159" t="s">
        <v>13</v>
      </c>
      <c r="L7" s="11"/>
      <c r="M7" s="11"/>
      <c r="N7" s="11"/>
      <c r="O7" s="158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59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59" t="s">
        <v>22</v>
      </c>
      <c r="AG7" s="159" t="s">
        <v>23</v>
      </c>
      <c r="AH7" s="159" t="s">
        <v>24</v>
      </c>
      <c r="AI7" s="159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59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42069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21604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59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60" t="s">
        <v>51</v>
      </c>
      <c r="V9" s="160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62" t="s">
        <v>55</v>
      </c>
      <c r="AG9" s="162" t="s">
        <v>56</v>
      </c>
      <c r="AH9" s="251" t="s">
        <v>57</v>
      </c>
      <c r="AI9" s="266" t="s">
        <v>58</v>
      </c>
      <c r="AJ9" s="160" t="s">
        <v>59</v>
      </c>
      <c r="AK9" s="160" t="s">
        <v>60</v>
      </c>
      <c r="AL9" s="160" t="s">
        <v>61</v>
      </c>
      <c r="AM9" s="160" t="s">
        <v>62</v>
      </c>
      <c r="AN9" s="160" t="s">
        <v>63</v>
      </c>
      <c r="AO9" s="160" t="s">
        <v>64</v>
      </c>
      <c r="AP9" s="160" t="s">
        <v>65</v>
      </c>
      <c r="AQ9" s="268" t="s">
        <v>66</v>
      </c>
      <c r="AR9" s="160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60" t="s">
        <v>72</v>
      </c>
      <c r="C10" s="160" t="s">
        <v>73</v>
      </c>
      <c r="D10" s="160" t="s">
        <v>74</v>
      </c>
      <c r="E10" s="160" t="s">
        <v>75</v>
      </c>
      <c r="F10" s="160" t="s">
        <v>74</v>
      </c>
      <c r="G10" s="160" t="s">
        <v>75</v>
      </c>
      <c r="H10" s="277"/>
      <c r="I10" s="160" t="s">
        <v>75</v>
      </c>
      <c r="J10" s="160" t="s">
        <v>75</v>
      </c>
      <c r="K10" s="160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5'!Q34</f>
        <v>27859404</v>
      </c>
      <c r="R10" s="259"/>
      <c r="S10" s="260"/>
      <c r="T10" s="261"/>
      <c r="U10" s="160" t="s">
        <v>75</v>
      </c>
      <c r="V10" s="160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5'!AG34</f>
        <v>35227380</v>
      </c>
      <c r="AH10" s="251"/>
      <c r="AI10" s="267"/>
      <c r="AJ10" s="160" t="s">
        <v>84</v>
      </c>
      <c r="AK10" s="160" t="s">
        <v>84</v>
      </c>
      <c r="AL10" s="160" t="s">
        <v>84</v>
      </c>
      <c r="AM10" s="160" t="s">
        <v>84</v>
      </c>
      <c r="AN10" s="160" t="s">
        <v>84</v>
      </c>
      <c r="AO10" s="160" t="s">
        <v>84</v>
      </c>
      <c r="AP10" s="145">
        <f>'MAR 5'!AP34</f>
        <v>7859017</v>
      </c>
      <c r="AQ10" s="269"/>
      <c r="AR10" s="161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7</v>
      </c>
      <c r="E11" s="40">
        <f>D11/1.42</f>
        <v>4.9295774647887329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120</v>
      </c>
      <c r="P11" s="119">
        <v>93</v>
      </c>
      <c r="Q11" s="119">
        <v>27863192</v>
      </c>
      <c r="R11" s="45">
        <f>Q11-Q10</f>
        <v>3788</v>
      </c>
      <c r="S11" s="46">
        <f>R11*24/1000</f>
        <v>90.912000000000006</v>
      </c>
      <c r="T11" s="46">
        <f>R11/1000</f>
        <v>3.7879999999999998</v>
      </c>
      <c r="U11" s="120">
        <v>5.0999999999999996</v>
      </c>
      <c r="V11" s="120">
        <f>U11</f>
        <v>5.0999999999999996</v>
      </c>
      <c r="W11" s="121" t="s">
        <v>127</v>
      </c>
      <c r="X11" s="123">
        <v>0</v>
      </c>
      <c r="Y11" s="123">
        <v>0</v>
      </c>
      <c r="Z11" s="123">
        <v>1068</v>
      </c>
      <c r="AA11" s="123">
        <v>0</v>
      </c>
      <c r="AB11" s="123">
        <v>1109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35228034</v>
      </c>
      <c r="AH11" s="48">
        <f>IF(ISBLANK(AG11),"-",AG11-AG10)</f>
        <v>654</v>
      </c>
      <c r="AI11" s="49">
        <f>AH11/T11</f>
        <v>172.65047518479409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0.5</v>
      </c>
      <c r="AP11" s="123">
        <v>7860230</v>
      </c>
      <c r="AQ11" s="123">
        <f>AP11-AP10</f>
        <v>1213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9</v>
      </c>
      <c r="E12" s="40">
        <f t="shared" ref="E12:E34" si="0">D12/1.42</f>
        <v>6.3380281690140849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118</v>
      </c>
      <c r="P12" s="119">
        <v>91</v>
      </c>
      <c r="Q12" s="119">
        <v>27866834</v>
      </c>
      <c r="R12" s="45">
        <f t="shared" ref="R12:R34" si="3">Q12-Q11</f>
        <v>3642</v>
      </c>
      <c r="S12" s="46">
        <f t="shared" ref="S12:S34" si="4">R12*24/1000</f>
        <v>87.408000000000001</v>
      </c>
      <c r="T12" s="46">
        <f t="shared" ref="T12:T34" si="5">R12/1000</f>
        <v>3.6419999999999999</v>
      </c>
      <c r="U12" s="120">
        <v>6.6</v>
      </c>
      <c r="V12" s="120">
        <f t="shared" ref="V12:V34" si="6">U12</f>
        <v>6.6</v>
      </c>
      <c r="W12" s="121" t="s">
        <v>127</v>
      </c>
      <c r="X12" s="123">
        <v>0</v>
      </c>
      <c r="Y12" s="123">
        <v>0</v>
      </c>
      <c r="Z12" s="123">
        <v>1044</v>
      </c>
      <c r="AA12" s="123">
        <v>0</v>
      </c>
      <c r="AB12" s="123">
        <v>1109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35228655</v>
      </c>
      <c r="AH12" s="48">
        <f>IF(ISBLANK(AG12),"-",AG12-AG11)</f>
        <v>621</v>
      </c>
      <c r="AI12" s="49">
        <f t="shared" ref="AI12:AI34" si="7">AH12/T12</f>
        <v>170.51070840197693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0.5</v>
      </c>
      <c r="AP12" s="123">
        <v>7861569</v>
      </c>
      <c r="AQ12" s="123">
        <f>AP12-AP11</f>
        <v>1339</v>
      </c>
      <c r="AR12" s="52">
        <v>0.99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11</v>
      </c>
      <c r="E13" s="40">
        <f t="shared" si="0"/>
        <v>7.746478873239437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115</v>
      </c>
      <c r="P13" s="119">
        <v>89</v>
      </c>
      <c r="Q13" s="119">
        <v>27870398</v>
      </c>
      <c r="R13" s="45">
        <f t="shared" si="3"/>
        <v>3564</v>
      </c>
      <c r="S13" s="46">
        <f t="shared" si="4"/>
        <v>85.536000000000001</v>
      </c>
      <c r="T13" s="46">
        <f t="shared" si="5"/>
        <v>3.5640000000000001</v>
      </c>
      <c r="U13" s="120">
        <v>8.5</v>
      </c>
      <c r="V13" s="120">
        <f t="shared" si="6"/>
        <v>8.5</v>
      </c>
      <c r="W13" s="121" t="s">
        <v>127</v>
      </c>
      <c r="X13" s="123">
        <v>0</v>
      </c>
      <c r="Y13" s="123">
        <v>0</v>
      </c>
      <c r="Z13" s="123">
        <v>1015</v>
      </c>
      <c r="AA13" s="123">
        <v>0</v>
      </c>
      <c r="AB13" s="123">
        <v>1109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35229257</v>
      </c>
      <c r="AH13" s="48">
        <f>IF(ISBLANK(AG13),"-",AG13-AG12)</f>
        <v>602</v>
      </c>
      <c r="AI13" s="49">
        <f t="shared" si="7"/>
        <v>168.91133557800225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0.5</v>
      </c>
      <c r="AP13" s="123">
        <v>7863106</v>
      </c>
      <c r="AQ13" s="123">
        <f>AP13-AP12</f>
        <v>1537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21</v>
      </c>
      <c r="E14" s="40">
        <f t="shared" si="0"/>
        <v>14.788732394366198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89</v>
      </c>
      <c r="P14" s="119">
        <v>87</v>
      </c>
      <c r="Q14" s="119">
        <v>27873970</v>
      </c>
      <c r="R14" s="45">
        <f t="shared" si="3"/>
        <v>3572</v>
      </c>
      <c r="S14" s="46">
        <f t="shared" si="4"/>
        <v>85.727999999999994</v>
      </c>
      <c r="T14" s="46">
        <f t="shared" si="5"/>
        <v>3.5720000000000001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958</v>
      </c>
      <c r="AA14" s="123">
        <v>0</v>
      </c>
      <c r="AB14" s="123">
        <v>989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35229828</v>
      </c>
      <c r="AH14" s="48">
        <f t="shared" ref="AH14:AH34" si="8">IF(ISBLANK(AG14),"-",AG14-AG13)</f>
        <v>571</v>
      </c>
      <c r="AI14" s="49">
        <f t="shared" si="7"/>
        <v>159.85442329227322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0.5</v>
      </c>
      <c r="AP14" s="123">
        <v>7864194</v>
      </c>
      <c r="AQ14" s="123">
        <f>AP14-AP13</f>
        <v>1088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22</v>
      </c>
      <c r="E15" s="40">
        <f t="shared" si="0"/>
        <v>15.492957746478874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104</v>
      </c>
      <c r="P15" s="119">
        <v>100</v>
      </c>
      <c r="Q15" s="119">
        <v>27877839</v>
      </c>
      <c r="R15" s="45">
        <f t="shared" si="3"/>
        <v>3869</v>
      </c>
      <c r="S15" s="46">
        <f t="shared" si="4"/>
        <v>92.855999999999995</v>
      </c>
      <c r="T15" s="46">
        <f t="shared" si="5"/>
        <v>3.8690000000000002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1006</v>
      </c>
      <c r="AA15" s="123">
        <v>0</v>
      </c>
      <c r="AB15" s="123">
        <v>1008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35230380</v>
      </c>
      <c r="AH15" s="48">
        <f t="shared" si="8"/>
        <v>552</v>
      </c>
      <c r="AI15" s="49">
        <f t="shared" si="7"/>
        <v>142.67252520031016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7864194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15</v>
      </c>
      <c r="E16" s="40">
        <f t="shared" si="0"/>
        <v>10.563380281690142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121</v>
      </c>
      <c r="P16" s="119">
        <v>116</v>
      </c>
      <c r="Q16" s="119">
        <v>27882586</v>
      </c>
      <c r="R16" s="45">
        <f t="shared" si="3"/>
        <v>4747</v>
      </c>
      <c r="S16" s="46">
        <f t="shared" si="4"/>
        <v>113.928</v>
      </c>
      <c r="T16" s="46">
        <f t="shared" si="5"/>
        <v>4.7469999999999999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1149</v>
      </c>
      <c r="AA16" s="123">
        <v>0</v>
      </c>
      <c r="AB16" s="123">
        <v>1008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35231104</v>
      </c>
      <c r="AH16" s="48">
        <f t="shared" si="8"/>
        <v>724</v>
      </c>
      <c r="AI16" s="49">
        <f t="shared" si="7"/>
        <v>152.51737939751422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7864194</v>
      </c>
      <c r="AQ16" s="123">
        <f t="shared" ref="AQ16:AQ34" si="10">AP16-AP15</f>
        <v>0</v>
      </c>
      <c r="AR16" s="52">
        <v>1.2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136</v>
      </c>
      <c r="P17" s="119">
        <v>145</v>
      </c>
      <c r="Q17" s="119">
        <v>27888537</v>
      </c>
      <c r="R17" s="45">
        <f t="shared" si="3"/>
        <v>5951</v>
      </c>
      <c r="S17" s="46">
        <f t="shared" si="4"/>
        <v>142.82400000000001</v>
      </c>
      <c r="T17" s="46">
        <f t="shared" si="5"/>
        <v>5.9509999999999996</v>
      </c>
      <c r="U17" s="120">
        <v>9.3000000000000007</v>
      </c>
      <c r="V17" s="120">
        <f t="shared" si="6"/>
        <v>9.3000000000000007</v>
      </c>
      <c r="W17" s="121" t="s">
        <v>135</v>
      </c>
      <c r="X17" s="123">
        <v>0</v>
      </c>
      <c r="Y17" s="123">
        <v>1060</v>
      </c>
      <c r="Z17" s="123">
        <v>1195</v>
      </c>
      <c r="AA17" s="123">
        <v>1185</v>
      </c>
      <c r="AB17" s="123">
        <v>1198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35232384</v>
      </c>
      <c r="AH17" s="48">
        <f t="shared" si="8"/>
        <v>1280</v>
      </c>
      <c r="AI17" s="49">
        <f t="shared" si="7"/>
        <v>215.08990085699884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7864194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135</v>
      </c>
      <c r="P18" s="119">
        <v>146</v>
      </c>
      <c r="Q18" s="119">
        <v>27894827</v>
      </c>
      <c r="R18" s="45">
        <f t="shared" si="3"/>
        <v>6290</v>
      </c>
      <c r="S18" s="46">
        <f t="shared" si="4"/>
        <v>150.96</v>
      </c>
      <c r="T18" s="46">
        <f t="shared" si="5"/>
        <v>6.29</v>
      </c>
      <c r="U18" s="120">
        <v>8.6</v>
      </c>
      <c r="V18" s="120">
        <f t="shared" si="6"/>
        <v>8.6</v>
      </c>
      <c r="W18" s="121" t="s">
        <v>135</v>
      </c>
      <c r="X18" s="123">
        <v>0</v>
      </c>
      <c r="Y18" s="123">
        <v>1080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35233788</v>
      </c>
      <c r="AH18" s="48">
        <f t="shared" si="8"/>
        <v>1404</v>
      </c>
      <c r="AI18" s="49">
        <f t="shared" si="7"/>
        <v>223.21144674085849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7864194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8</v>
      </c>
      <c r="E19" s="40">
        <f t="shared" si="0"/>
        <v>5.6338028169014089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134</v>
      </c>
      <c r="P19" s="119">
        <v>152</v>
      </c>
      <c r="Q19" s="119">
        <v>27901088</v>
      </c>
      <c r="R19" s="45">
        <f t="shared" si="3"/>
        <v>6261</v>
      </c>
      <c r="S19" s="46">
        <f t="shared" si="4"/>
        <v>150.26400000000001</v>
      </c>
      <c r="T19" s="46">
        <f t="shared" si="5"/>
        <v>6.2610000000000001</v>
      </c>
      <c r="U19" s="120">
        <v>7.9</v>
      </c>
      <c r="V19" s="120">
        <f t="shared" si="6"/>
        <v>7.9</v>
      </c>
      <c r="W19" s="121" t="s">
        <v>135</v>
      </c>
      <c r="X19" s="123">
        <v>0</v>
      </c>
      <c r="Y19" s="123">
        <v>1110</v>
      </c>
      <c r="Z19" s="123">
        <v>1195</v>
      </c>
      <c r="AA19" s="123">
        <v>1185</v>
      </c>
      <c r="AB19" s="123">
        <v>1198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35235176</v>
      </c>
      <c r="AH19" s="48">
        <f t="shared" si="8"/>
        <v>1388</v>
      </c>
      <c r="AI19" s="49">
        <f t="shared" si="7"/>
        <v>221.68982590640474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7864194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136</v>
      </c>
      <c r="P20" s="119">
        <v>146</v>
      </c>
      <c r="Q20" s="119">
        <v>27907273</v>
      </c>
      <c r="R20" s="45">
        <f t="shared" si="3"/>
        <v>6185</v>
      </c>
      <c r="S20" s="46">
        <f t="shared" si="4"/>
        <v>148.44</v>
      </c>
      <c r="T20" s="46">
        <f t="shared" si="5"/>
        <v>6.1849999999999996</v>
      </c>
      <c r="U20" s="120">
        <v>7.1</v>
      </c>
      <c r="V20" s="120">
        <f t="shared" si="6"/>
        <v>7.1</v>
      </c>
      <c r="W20" s="121" t="s">
        <v>135</v>
      </c>
      <c r="X20" s="123">
        <v>0</v>
      </c>
      <c r="Y20" s="123">
        <v>1096</v>
      </c>
      <c r="Z20" s="123">
        <v>1195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35236574</v>
      </c>
      <c r="AH20" s="48">
        <f>IF(ISBLANK(AG20),"-",AG20-AG19)</f>
        <v>1398</v>
      </c>
      <c r="AI20" s="49">
        <f t="shared" si="7"/>
        <v>226.03071948261925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7864194</v>
      </c>
      <c r="AQ20" s="123">
        <f t="shared" si="10"/>
        <v>0</v>
      </c>
      <c r="AR20" s="52">
        <v>0.98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134</v>
      </c>
      <c r="P21" s="119">
        <v>148</v>
      </c>
      <c r="Q21" s="119">
        <v>27913459</v>
      </c>
      <c r="R21" s="45">
        <f>Q21-Q20</f>
        <v>6186</v>
      </c>
      <c r="S21" s="46">
        <f t="shared" si="4"/>
        <v>148.464</v>
      </c>
      <c r="T21" s="46">
        <f t="shared" si="5"/>
        <v>6.1859999999999999</v>
      </c>
      <c r="U21" s="120">
        <v>6.4</v>
      </c>
      <c r="V21" s="120">
        <f t="shared" si="6"/>
        <v>6.4</v>
      </c>
      <c r="W21" s="121" t="s">
        <v>135</v>
      </c>
      <c r="X21" s="123">
        <v>0</v>
      </c>
      <c r="Y21" s="123">
        <v>1059</v>
      </c>
      <c r="Z21" s="123">
        <v>1195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35237972</v>
      </c>
      <c r="AH21" s="48">
        <f t="shared" si="8"/>
        <v>1398</v>
      </c>
      <c r="AI21" s="49">
        <f t="shared" si="7"/>
        <v>225.99418040737149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7864194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8</v>
      </c>
      <c r="E22" s="40">
        <f t="shared" si="0"/>
        <v>5.6338028169014089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135</v>
      </c>
      <c r="P22" s="119">
        <v>134</v>
      </c>
      <c r="Q22" s="119">
        <v>27919112</v>
      </c>
      <c r="R22" s="45">
        <f t="shared" si="3"/>
        <v>5653</v>
      </c>
      <c r="S22" s="46">
        <f t="shared" si="4"/>
        <v>135.672</v>
      </c>
      <c r="T22" s="46">
        <f t="shared" si="5"/>
        <v>5.6529999999999996</v>
      </c>
      <c r="U22" s="120">
        <v>6</v>
      </c>
      <c r="V22" s="120">
        <f t="shared" si="6"/>
        <v>6</v>
      </c>
      <c r="W22" s="121" t="s">
        <v>135</v>
      </c>
      <c r="X22" s="123">
        <v>0</v>
      </c>
      <c r="Y22" s="123">
        <v>1010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35239060</v>
      </c>
      <c r="AH22" s="48">
        <f t="shared" si="8"/>
        <v>1088</v>
      </c>
      <c r="AI22" s="49">
        <f t="shared" si="7"/>
        <v>192.46417831240052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7864194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7</v>
      </c>
      <c r="E23" s="40">
        <f t="shared" si="0"/>
        <v>4.9295774647887329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136</v>
      </c>
      <c r="P23" s="119">
        <v>136</v>
      </c>
      <c r="Q23" s="119">
        <v>27924765</v>
      </c>
      <c r="R23" s="45">
        <f t="shared" si="3"/>
        <v>5653</v>
      </c>
      <c r="S23" s="46">
        <f t="shared" si="4"/>
        <v>135.672</v>
      </c>
      <c r="T23" s="46">
        <f t="shared" si="5"/>
        <v>5.6529999999999996</v>
      </c>
      <c r="U23" s="120">
        <v>5.2</v>
      </c>
      <c r="V23" s="120">
        <f t="shared" si="6"/>
        <v>5.2</v>
      </c>
      <c r="W23" s="121" t="s">
        <v>135</v>
      </c>
      <c r="X23" s="123">
        <v>0</v>
      </c>
      <c r="Y23" s="123">
        <v>999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35239060</v>
      </c>
      <c r="AH23" s="48">
        <f t="shared" si="8"/>
        <v>0</v>
      </c>
      <c r="AI23" s="49">
        <f t="shared" si="7"/>
        <v>0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7864194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7</v>
      </c>
      <c r="E24" s="40">
        <f t="shared" si="0"/>
        <v>4.9295774647887329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139</v>
      </c>
      <c r="P24" s="119">
        <v>132</v>
      </c>
      <c r="Q24" s="119">
        <v>27929562</v>
      </c>
      <c r="R24" s="45">
        <f t="shared" si="3"/>
        <v>4797</v>
      </c>
      <c r="S24" s="46">
        <f t="shared" si="4"/>
        <v>115.128</v>
      </c>
      <c r="T24" s="46">
        <f t="shared" si="5"/>
        <v>4.7969999999999997</v>
      </c>
      <c r="U24" s="120">
        <v>5</v>
      </c>
      <c r="V24" s="120">
        <f t="shared" si="6"/>
        <v>5</v>
      </c>
      <c r="W24" s="121" t="s">
        <v>135</v>
      </c>
      <c r="X24" s="123">
        <v>0</v>
      </c>
      <c r="Y24" s="123">
        <v>998</v>
      </c>
      <c r="Z24" s="123">
        <v>1195</v>
      </c>
      <c r="AA24" s="123">
        <v>1185</v>
      </c>
      <c r="AB24" s="123">
        <v>1198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35239060</v>
      </c>
      <c r="AH24" s="48">
        <f t="shared" si="8"/>
        <v>0</v>
      </c>
      <c r="AI24" s="49">
        <f t="shared" si="7"/>
        <v>0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7864194</v>
      </c>
      <c r="AQ24" s="123">
        <f t="shared" si="10"/>
        <v>0</v>
      </c>
      <c r="AR24" s="52">
        <v>1.1200000000000001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135</v>
      </c>
      <c r="P25" s="119">
        <v>132</v>
      </c>
      <c r="Q25" s="119">
        <v>27934988</v>
      </c>
      <c r="R25" s="45">
        <f t="shared" si="3"/>
        <v>5426</v>
      </c>
      <c r="S25" s="46">
        <f t="shared" si="4"/>
        <v>130.22399999999999</v>
      </c>
      <c r="T25" s="46">
        <f t="shared" si="5"/>
        <v>5.4260000000000002</v>
      </c>
      <c r="U25" s="120">
        <v>5</v>
      </c>
      <c r="V25" s="120">
        <f t="shared" si="6"/>
        <v>5</v>
      </c>
      <c r="W25" s="121" t="s">
        <v>135</v>
      </c>
      <c r="X25" s="123">
        <v>0</v>
      </c>
      <c r="Y25" s="123">
        <v>999</v>
      </c>
      <c r="Z25" s="123">
        <v>1195</v>
      </c>
      <c r="AA25" s="123">
        <v>1185</v>
      </c>
      <c r="AB25" s="123">
        <v>1198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35239060</v>
      </c>
      <c r="AH25" s="48">
        <f t="shared" si="8"/>
        <v>0</v>
      </c>
      <c r="AI25" s="49">
        <f t="shared" si="7"/>
        <v>0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7864194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5</v>
      </c>
      <c r="E26" s="40">
        <f t="shared" si="0"/>
        <v>3.5211267605633805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126</v>
      </c>
      <c r="P26" s="119">
        <v>136</v>
      </c>
      <c r="Q26" s="119">
        <v>27940396</v>
      </c>
      <c r="R26" s="45">
        <f t="shared" si="3"/>
        <v>5408</v>
      </c>
      <c r="S26" s="46">
        <f t="shared" si="4"/>
        <v>129.792</v>
      </c>
      <c r="T26" s="46">
        <f t="shared" si="5"/>
        <v>5.4080000000000004</v>
      </c>
      <c r="U26" s="120">
        <v>4.9000000000000004</v>
      </c>
      <c r="V26" s="120">
        <f t="shared" si="6"/>
        <v>4.9000000000000004</v>
      </c>
      <c r="W26" s="121" t="s">
        <v>135</v>
      </c>
      <c r="X26" s="123">
        <v>0</v>
      </c>
      <c r="Y26" s="123">
        <v>1045</v>
      </c>
      <c r="Z26" s="123">
        <v>1195</v>
      </c>
      <c r="AA26" s="123">
        <v>1185</v>
      </c>
      <c r="AB26" s="123">
        <v>1198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35240252</v>
      </c>
      <c r="AH26" s="48">
        <f t="shared" si="8"/>
        <v>1192</v>
      </c>
      <c r="AI26" s="49">
        <f t="shared" si="7"/>
        <v>220.41420118343194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7864194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4</v>
      </c>
      <c r="E27" s="40">
        <f t="shared" si="0"/>
        <v>2.8169014084507045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127</v>
      </c>
      <c r="P27" s="119">
        <v>137</v>
      </c>
      <c r="Q27" s="119">
        <v>27946385</v>
      </c>
      <c r="R27" s="45">
        <f t="shared" si="3"/>
        <v>5989</v>
      </c>
      <c r="S27" s="46">
        <f t="shared" si="4"/>
        <v>143.73599999999999</v>
      </c>
      <c r="T27" s="46">
        <f t="shared" si="5"/>
        <v>5.9889999999999999</v>
      </c>
      <c r="U27" s="120">
        <v>4.5</v>
      </c>
      <c r="V27" s="120">
        <f t="shared" si="6"/>
        <v>4.5</v>
      </c>
      <c r="W27" s="121" t="s">
        <v>135</v>
      </c>
      <c r="X27" s="123">
        <v>0</v>
      </c>
      <c r="Y27" s="123">
        <v>1077</v>
      </c>
      <c r="Z27" s="123">
        <v>1195</v>
      </c>
      <c r="AA27" s="123">
        <v>1185</v>
      </c>
      <c r="AB27" s="123">
        <v>1198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35241652</v>
      </c>
      <c r="AH27" s="48">
        <f t="shared" si="8"/>
        <v>1400</v>
      </c>
      <c r="AI27" s="49">
        <f t="shared" si="7"/>
        <v>233.76189681081985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7864194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131</v>
      </c>
      <c r="P28" s="119">
        <v>136</v>
      </c>
      <c r="Q28" s="119">
        <v>27951775</v>
      </c>
      <c r="R28" s="45">
        <f t="shared" si="3"/>
        <v>5390</v>
      </c>
      <c r="S28" s="46">
        <f t="shared" si="4"/>
        <v>129.36000000000001</v>
      </c>
      <c r="T28" s="46">
        <f t="shared" si="5"/>
        <v>5.39</v>
      </c>
      <c r="U28" s="120">
        <v>4.3</v>
      </c>
      <c r="V28" s="120">
        <f t="shared" si="6"/>
        <v>4.3</v>
      </c>
      <c r="W28" s="121" t="s">
        <v>135</v>
      </c>
      <c r="X28" s="123">
        <v>0</v>
      </c>
      <c r="Y28" s="123">
        <v>1006</v>
      </c>
      <c r="Z28" s="123">
        <v>1195</v>
      </c>
      <c r="AA28" s="123">
        <v>1185</v>
      </c>
      <c r="AB28" s="123">
        <v>1198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35242900</v>
      </c>
      <c r="AH28" s="48">
        <f t="shared" si="8"/>
        <v>1248</v>
      </c>
      <c r="AI28" s="49">
        <f t="shared" si="7"/>
        <v>231.53988868274584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7864194</v>
      </c>
      <c r="AQ28" s="123">
        <f t="shared" si="10"/>
        <v>0</v>
      </c>
      <c r="AR28" s="52">
        <v>1.05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134</v>
      </c>
      <c r="P29" s="119">
        <v>135</v>
      </c>
      <c r="Q29" s="119">
        <v>27957357</v>
      </c>
      <c r="R29" s="45">
        <f t="shared" si="3"/>
        <v>5582</v>
      </c>
      <c r="S29" s="46">
        <f t="shared" si="4"/>
        <v>133.96799999999999</v>
      </c>
      <c r="T29" s="46">
        <f t="shared" si="5"/>
        <v>5.5819999999999999</v>
      </c>
      <c r="U29" s="120">
        <v>3.9</v>
      </c>
      <c r="V29" s="120">
        <f t="shared" si="6"/>
        <v>3.9</v>
      </c>
      <c r="W29" s="121" t="s">
        <v>135</v>
      </c>
      <c r="X29" s="123">
        <v>0</v>
      </c>
      <c r="Y29" s="123">
        <v>993</v>
      </c>
      <c r="Z29" s="123">
        <v>1195</v>
      </c>
      <c r="AA29" s="123">
        <v>1185</v>
      </c>
      <c r="AB29" s="123">
        <v>1198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35244208</v>
      </c>
      <c r="AH29" s="48">
        <f t="shared" si="8"/>
        <v>1308</v>
      </c>
      <c r="AI29" s="49">
        <f t="shared" si="7"/>
        <v>234.32461483339304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7864194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5</v>
      </c>
      <c r="E30" s="40">
        <f t="shared" si="0"/>
        <v>3.5211267605633805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130</v>
      </c>
      <c r="P30" s="119">
        <v>134</v>
      </c>
      <c r="Q30" s="119">
        <v>27962722</v>
      </c>
      <c r="R30" s="45">
        <f t="shared" si="3"/>
        <v>5365</v>
      </c>
      <c r="S30" s="46">
        <f t="shared" si="4"/>
        <v>128.76</v>
      </c>
      <c r="T30" s="46">
        <f t="shared" si="5"/>
        <v>5.3650000000000002</v>
      </c>
      <c r="U30" s="120">
        <v>3.8</v>
      </c>
      <c r="V30" s="120">
        <f t="shared" si="6"/>
        <v>3.8</v>
      </c>
      <c r="W30" s="121" t="s">
        <v>135</v>
      </c>
      <c r="X30" s="123">
        <v>0</v>
      </c>
      <c r="Y30" s="123">
        <v>997</v>
      </c>
      <c r="Z30" s="123">
        <v>1145</v>
      </c>
      <c r="AA30" s="123">
        <v>1185</v>
      </c>
      <c r="AB30" s="123">
        <v>1149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35245428</v>
      </c>
      <c r="AH30" s="48">
        <f t="shared" si="8"/>
        <v>1220</v>
      </c>
      <c r="AI30" s="49">
        <f t="shared" si="7"/>
        <v>227.39981360671015</v>
      </c>
      <c r="AJ30" s="102">
        <v>0</v>
      </c>
      <c r="AK30" s="102">
        <v>1</v>
      </c>
      <c r="AL30" s="102">
        <v>1</v>
      </c>
      <c r="AM30" s="102">
        <v>1</v>
      </c>
      <c r="AN30" s="102">
        <v>1</v>
      </c>
      <c r="AO30" s="102">
        <v>0</v>
      </c>
      <c r="AP30" s="123">
        <v>7864194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10</v>
      </c>
      <c r="E31" s="40">
        <f t="shared" si="0"/>
        <v>7.042253521126761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116</v>
      </c>
      <c r="P31" s="119">
        <v>125</v>
      </c>
      <c r="Q31" s="119">
        <v>27967994</v>
      </c>
      <c r="R31" s="45">
        <f t="shared" si="3"/>
        <v>5272</v>
      </c>
      <c r="S31" s="46">
        <f t="shared" si="4"/>
        <v>126.52800000000001</v>
      </c>
      <c r="T31" s="46">
        <f t="shared" si="5"/>
        <v>5.2720000000000002</v>
      </c>
      <c r="U31" s="120">
        <v>3.2</v>
      </c>
      <c r="V31" s="120">
        <f t="shared" si="6"/>
        <v>3.2</v>
      </c>
      <c r="W31" s="121" t="s">
        <v>136</v>
      </c>
      <c r="X31" s="123">
        <v>0</v>
      </c>
      <c r="Y31" s="123">
        <v>1046</v>
      </c>
      <c r="Z31" s="123">
        <v>1195</v>
      </c>
      <c r="AA31" s="123">
        <v>0</v>
      </c>
      <c r="AB31" s="123">
        <v>1198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35246492</v>
      </c>
      <c r="AH31" s="48">
        <f t="shared" si="8"/>
        <v>1064</v>
      </c>
      <c r="AI31" s="49">
        <f t="shared" si="7"/>
        <v>201.82094081942336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7864194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12</v>
      </c>
      <c r="E32" s="40">
        <f t="shared" si="0"/>
        <v>8.4507042253521139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122</v>
      </c>
      <c r="P32" s="119">
        <v>120</v>
      </c>
      <c r="Q32" s="119">
        <v>27973074</v>
      </c>
      <c r="R32" s="45">
        <f t="shared" si="3"/>
        <v>5080</v>
      </c>
      <c r="S32" s="46">
        <f t="shared" si="4"/>
        <v>121.92</v>
      </c>
      <c r="T32" s="46">
        <f t="shared" si="5"/>
        <v>5.08</v>
      </c>
      <c r="U32" s="120">
        <v>2.8</v>
      </c>
      <c r="V32" s="120">
        <f t="shared" si="6"/>
        <v>2.8</v>
      </c>
      <c r="W32" s="121" t="s">
        <v>136</v>
      </c>
      <c r="X32" s="123">
        <v>0</v>
      </c>
      <c r="Y32" s="123">
        <v>1004</v>
      </c>
      <c r="Z32" s="123">
        <v>1195</v>
      </c>
      <c r="AA32" s="123">
        <v>0</v>
      </c>
      <c r="AB32" s="123">
        <v>1198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35247508</v>
      </c>
      <c r="AH32" s="48">
        <f t="shared" si="8"/>
        <v>1016</v>
      </c>
      <c r="AI32" s="49">
        <f t="shared" si="7"/>
        <v>200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7864194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9</v>
      </c>
      <c r="E33" s="40">
        <f t="shared" si="0"/>
        <v>6.3380281690140849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120</v>
      </c>
      <c r="P33" s="119">
        <v>104</v>
      </c>
      <c r="Q33" s="119">
        <v>27977357</v>
      </c>
      <c r="R33" s="45">
        <f t="shared" si="3"/>
        <v>4283</v>
      </c>
      <c r="S33" s="46">
        <f t="shared" si="4"/>
        <v>102.792</v>
      </c>
      <c r="T33" s="46">
        <f t="shared" si="5"/>
        <v>4.2830000000000004</v>
      </c>
      <c r="U33" s="120">
        <v>3.4</v>
      </c>
      <c r="V33" s="120">
        <f t="shared" si="6"/>
        <v>3.4</v>
      </c>
      <c r="W33" s="121" t="s">
        <v>127</v>
      </c>
      <c r="X33" s="123">
        <v>0</v>
      </c>
      <c r="Y33" s="123">
        <v>0</v>
      </c>
      <c r="Z33" s="123">
        <v>1100</v>
      </c>
      <c r="AA33" s="123">
        <v>0</v>
      </c>
      <c r="AB33" s="123">
        <v>1109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35248268</v>
      </c>
      <c r="AH33" s="48">
        <f t="shared" si="8"/>
        <v>760</v>
      </c>
      <c r="AI33" s="49">
        <f t="shared" si="7"/>
        <v>177.44571561989258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0.3</v>
      </c>
      <c r="AP33" s="123">
        <v>7864918</v>
      </c>
      <c r="AQ33" s="123">
        <f t="shared" si="10"/>
        <v>724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12</v>
      </c>
      <c r="E34" s="40">
        <f t="shared" si="0"/>
        <v>8.4507042253521139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116</v>
      </c>
      <c r="P34" s="119">
        <v>97</v>
      </c>
      <c r="Q34" s="119">
        <v>27981599</v>
      </c>
      <c r="R34" s="45">
        <f t="shared" si="3"/>
        <v>4242</v>
      </c>
      <c r="S34" s="46">
        <f t="shared" si="4"/>
        <v>101.80800000000001</v>
      </c>
      <c r="T34" s="46">
        <f t="shared" si="5"/>
        <v>4.242</v>
      </c>
      <c r="U34" s="120">
        <v>4.4000000000000004</v>
      </c>
      <c r="V34" s="120">
        <f t="shared" si="6"/>
        <v>4.4000000000000004</v>
      </c>
      <c r="W34" s="121" t="s">
        <v>127</v>
      </c>
      <c r="X34" s="123">
        <v>0</v>
      </c>
      <c r="Y34" s="123">
        <v>0</v>
      </c>
      <c r="Z34" s="123">
        <v>1025</v>
      </c>
      <c r="AA34" s="123">
        <v>0</v>
      </c>
      <c r="AB34" s="123">
        <v>1109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35248984</v>
      </c>
      <c r="AH34" s="48">
        <f t="shared" si="8"/>
        <v>716</v>
      </c>
      <c r="AI34" s="49">
        <f t="shared" si="7"/>
        <v>168.78830740216878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0.3</v>
      </c>
      <c r="AP34" s="123">
        <v>7865698</v>
      </c>
      <c r="AQ34" s="123">
        <f t="shared" si="10"/>
        <v>780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123.79166666666667</v>
      </c>
      <c r="Q35" s="63">
        <f>Q34-Q10</f>
        <v>122195</v>
      </c>
      <c r="R35" s="64">
        <f>SUM(R11:R34)</f>
        <v>122195</v>
      </c>
      <c r="S35" s="124">
        <f>AVERAGE(S11:S34)</f>
        <v>122.19499999999998</v>
      </c>
      <c r="T35" s="124">
        <f>SUM(T11:T34)</f>
        <v>122.19500000000001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21604</v>
      </c>
      <c r="AH35" s="66">
        <f>SUM(AH11:AH34)</f>
        <v>21604</v>
      </c>
      <c r="AI35" s="67">
        <f>$AH$35/$T35</f>
        <v>176.79937804329145</v>
      </c>
      <c r="AJ35" s="93"/>
      <c r="AK35" s="94"/>
      <c r="AL35" s="94"/>
      <c r="AM35" s="94"/>
      <c r="AN35" s="95"/>
      <c r="AO35" s="68"/>
      <c r="AP35" s="69">
        <f>AP34-AP10</f>
        <v>6681</v>
      </c>
      <c r="AQ35" s="70">
        <f>SUM(AQ11:AQ34)</f>
        <v>6681</v>
      </c>
      <c r="AR35" s="71">
        <f>AVERAGE(AR11:AR34)</f>
        <v>1.0533333333333335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158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201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109" t="s">
        <v>202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178" t="s">
        <v>209</v>
      </c>
      <c r="C45" s="179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76" t="s">
        <v>210</v>
      </c>
      <c r="C46" s="177"/>
      <c r="D46" s="177"/>
      <c r="E46" s="180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76" t="s">
        <v>211</v>
      </c>
      <c r="C47" s="177"/>
      <c r="D47" s="177"/>
      <c r="E47" s="180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76" t="s">
        <v>212</v>
      </c>
      <c r="C48" s="177"/>
      <c r="D48" s="177"/>
      <c r="E48" s="180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76" t="s">
        <v>213</v>
      </c>
      <c r="C49" s="177"/>
      <c r="D49" s="177"/>
      <c r="E49" s="180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85" t="s">
        <v>138</v>
      </c>
      <c r="C50" s="110"/>
      <c r="D50" s="110"/>
      <c r="E50" s="110"/>
      <c r="F50" s="110"/>
      <c r="G50" s="110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85" t="s">
        <v>203</v>
      </c>
      <c r="C51" s="110"/>
      <c r="D51" s="110"/>
      <c r="E51" s="115"/>
      <c r="F51" s="115"/>
      <c r="G51" s="115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85" t="s">
        <v>204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85" t="s">
        <v>205</v>
      </c>
      <c r="C53" s="110"/>
      <c r="D53" s="110"/>
      <c r="E53" s="110"/>
      <c r="F53" s="110"/>
      <c r="G53" s="110"/>
      <c r="H53" s="125"/>
      <c r="I53" s="111"/>
      <c r="J53" s="111"/>
      <c r="K53" s="111"/>
      <c r="L53" s="111"/>
      <c r="M53" s="111"/>
      <c r="N53" s="111"/>
      <c r="O53" s="111"/>
      <c r="P53" s="111"/>
      <c r="Q53" s="111"/>
      <c r="R53" s="114"/>
      <c r="S53" s="113"/>
      <c r="T53" s="113"/>
      <c r="U53" s="113"/>
      <c r="V53" s="106"/>
      <c r="W53" s="106"/>
      <c r="X53" s="106"/>
      <c r="Y53" s="106"/>
      <c r="Z53" s="106"/>
      <c r="AA53" s="106"/>
      <c r="AB53" s="106"/>
      <c r="AC53" s="106"/>
      <c r="AD53" s="106"/>
      <c r="AL53" s="107"/>
      <c r="AM53" s="107"/>
      <c r="AN53" s="107"/>
      <c r="AO53" s="107"/>
      <c r="AP53" s="107"/>
      <c r="AQ53" s="107"/>
      <c r="AR53" s="108"/>
      <c r="AS53" s="103"/>
      <c r="AU53" s="105"/>
      <c r="AV53" s="101"/>
      <c r="AW53" s="101"/>
      <c r="AX53" s="101"/>
      <c r="AY53" s="101"/>
    </row>
    <row r="54" spans="2:51" x14ac:dyDescent="0.25">
      <c r="B54" s="85" t="s">
        <v>206</v>
      </c>
      <c r="C54" s="110"/>
      <c r="D54" s="110"/>
      <c r="E54" s="110"/>
      <c r="F54" s="110"/>
      <c r="G54" s="110"/>
      <c r="H54" s="125"/>
      <c r="I54" s="111"/>
      <c r="J54" s="111"/>
      <c r="K54" s="111"/>
      <c r="L54" s="111"/>
      <c r="M54" s="111"/>
      <c r="N54" s="111"/>
      <c r="O54" s="111"/>
      <c r="P54" s="111"/>
      <c r="Q54" s="111"/>
      <c r="R54" s="114"/>
      <c r="S54" s="113"/>
      <c r="T54" s="113"/>
      <c r="U54" s="113"/>
      <c r="V54" s="106"/>
      <c r="W54" s="106"/>
      <c r="X54" s="106"/>
      <c r="Y54" s="106"/>
      <c r="Z54" s="106"/>
      <c r="AA54" s="106"/>
      <c r="AB54" s="106"/>
      <c r="AC54" s="106"/>
      <c r="AD54" s="106"/>
      <c r="AL54" s="107"/>
      <c r="AM54" s="107"/>
      <c r="AN54" s="107"/>
      <c r="AO54" s="107"/>
      <c r="AP54" s="107"/>
      <c r="AQ54" s="107"/>
      <c r="AR54" s="108"/>
      <c r="AS54" s="103"/>
      <c r="AU54" s="105"/>
      <c r="AV54" s="101"/>
      <c r="AW54" s="101"/>
      <c r="AX54" s="101"/>
      <c r="AY54" s="101"/>
    </row>
    <row r="55" spans="2:51" x14ac:dyDescent="0.25">
      <c r="B55" s="85" t="s">
        <v>207</v>
      </c>
      <c r="C55" s="110"/>
      <c r="D55" s="110"/>
      <c r="E55" s="115"/>
      <c r="F55" s="115"/>
      <c r="G55" s="115"/>
      <c r="H55" s="110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208</v>
      </c>
      <c r="C56" s="110"/>
      <c r="D56" s="110"/>
      <c r="E56" s="115"/>
      <c r="F56" s="115"/>
      <c r="G56" s="115"/>
      <c r="H56" s="110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128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09" t="s">
        <v>214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116" t="s">
        <v>150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116" t="s">
        <v>151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109" t="s">
        <v>178</v>
      </c>
      <c r="C61" s="112"/>
      <c r="D61" s="110"/>
      <c r="E61" s="88"/>
      <c r="F61" s="110"/>
      <c r="G61" s="110"/>
      <c r="H61" s="110"/>
      <c r="I61" s="110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112" t="s">
        <v>215</v>
      </c>
      <c r="C62" s="110"/>
      <c r="D62" s="110"/>
      <c r="E62" s="110"/>
      <c r="F62" s="110"/>
      <c r="G62" s="110"/>
      <c r="H62" s="110"/>
      <c r="I62" s="125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109" t="s">
        <v>156</v>
      </c>
      <c r="C63" s="110"/>
      <c r="D63" s="110"/>
      <c r="E63" s="110"/>
      <c r="F63" s="110"/>
      <c r="G63" s="110"/>
      <c r="H63" s="110"/>
      <c r="I63" s="125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116" t="s">
        <v>153</v>
      </c>
      <c r="C64" s="110"/>
      <c r="D64" s="110"/>
      <c r="E64" s="110"/>
      <c r="F64" s="110"/>
      <c r="G64" s="110"/>
      <c r="H64" s="110"/>
      <c r="I64" s="125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5" t="s">
        <v>154</v>
      </c>
      <c r="C65" s="110"/>
      <c r="D65" s="110"/>
      <c r="E65" s="115"/>
      <c r="F65" s="115"/>
      <c r="G65" s="115"/>
      <c r="H65" s="110"/>
      <c r="I65" s="111"/>
      <c r="J65" s="111"/>
      <c r="K65" s="111"/>
      <c r="L65" s="111"/>
      <c r="M65" s="111"/>
      <c r="N65" s="111"/>
      <c r="O65" s="111"/>
      <c r="P65" s="111"/>
      <c r="Q65" s="111"/>
      <c r="R65" s="111"/>
      <c r="S65" s="111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 t="s">
        <v>166</v>
      </c>
      <c r="C66" s="110"/>
      <c r="D66" s="110"/>
      <c r="E66" s="115"/>
      <c r="F66" s="115"/>
      <c r="G66" s="115"/>
      <c r="H66" s="110"/>
      <c r="I66" s="111"/>
      <c r="J66" s="111"/>
      <c r="K66" s="111"/>
      <c r="L66" s="111"/>
      <c r="M66" s="111"/>
      <c r="N66" s="111"/>
      <c r="O66" s="111"/>
      <c r="P66" s="111"/>
      <c r="Q66" s="111"/>
      <c r="R66" s="111"/>
      <c r="S66" s="111"/>
      <c r="T66" s="113"/>
      <c r="U66" s="113"/>
      <c r="V66" s="113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9" t="s">
        <v>155</v>
      </c>
      <c r="C67" s="110"/>
      <c r="D67" s="110"/>
      <c r="E67" s="115"/>
      <c r="F67" s="115"/>
      <c r="G67" s="115"/>
      <c r="H67" s="110"/>
      <c r="I67" s="111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3"/>
      <c r="U67" s="113"/>
      <c r="V67" s="113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5"/>
      <c r="C68" s="116"/>
      <c r="D68" s="110"/>
      <c r="E68" s="88"/>
      <c r="F68" s="110"/>
      <c r="G68" s="110"/>
      <c r="H68" s="110"/>
      <c r="I68" s="110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3"/>
      <c r="U68" s="113"/>
      <c r="V68" s="113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3"/>
      <c r="U69" s="113"/>
      <c r="V69" s="113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9"/>
      <c r="C70" s="112"/>
      <c r="D70" s="110"/>
      <c r="E70" s="88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3"/>
      <c r="U70" s="113"/>
      <c r="V70" s="113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5"/>
      <c r="C71" s="110"/>
      <c r="D71" s="110"/>
      <c r="E71" s="110"/>
      <c r="F71" s="110"/>
      <c r="G71" s="88"/>
      <c r="H71" s="88"/>
      <c r="I71" s="125"/>
      <c r="J71" s="111"/>
      <c r="K71" s="111"/>
      <c r="L71" s="111"/>
      <c r="M71" s="111"/>
      <c r="N71" s="111"/>
      <c r="O71" s="111"/>
      <c r="P71" s="111"/>
      <c r="Q71" s="111"/>
      <c r="R71" s="111"/>
      <c r="S71" s="114"/>
      <c r="T71" s="113"/>
      <c r="U71" s="113"/>
      <c r="V71" s="113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10"/>
      <c r="D72" s="110"/>
      <c r="E72" s="110"/>
      <c r="F72" s="110"/>
      <c r="G72" s="88"/>
      <c r="H72" s="88"/>
      <c r="I72" s="117"/>
      <c r="J72" s="111"/>
      <c r="K72" s="111"/>
      <c r="L72" s="111"/>
      <c r="M72" s="111"/>
      <c r="N72" s="111"/>
      <c r="O72" s="111"/>
      <c r="P72" s="111"/>
      <c r="Q72" s="111"/>
      <c r="R72" s="111"/>
      <c r="S72" s="114"/>
      <c r="T72" s="114"/>
      <c r="U72" s="114"/>
      <c r="V72" s="114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16"/>
      <c r="D73" s="110"/>
      <c r="E73" s="88"/>
      <c r="F73" s="110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4"/>
      <c r="U73" s="114"/>
      <c r="V73" s="114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116"/>
      <c r="C74" s="116"/>
      <c r="D74" s="110"/>
      <c r="E74" s="88"/>
      <c r="F74" s="110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4"/>
      <c r="U74" s="78"/>
      <c r="V74" s="78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5"/>
      <c r="C75" s="116"/>
      <c r="D75" s="110"/>
      <c r="E75" s="88"/>
      <c r="F75" s="110"/>
      <c r="G75" s="110"/>
      <c r="H75" s="110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78"/>
      <c r="V75" s="78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2"/>
      <c r="D76" s="110"/>
      <c r="E76" s="88"/>
      <c r="F76" s="110"/>
      <c r="G76" s="110"/>
      <c r="H76" s="110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2"/>
      <c r="D77" s="110"/>
      <c r="E77" s="110"/>
      <c r="F77" s="110"/>
      <c r="G77" s="110"/>
      <c r="H77" s="110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2"/>
      <c r="D78" s="110"/>
      <c r="E78" s="110"/>
      <c r="F78" s="110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2"/>
      <c r="D79" s="110"/>
      <c r="E79" s="88"/>
      <c r="F79" s="110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2"/>
      <c r="D80" s="110"/>
      <c r="E80" s="110"/>
      <c r="F80" s="110"/>
      <c r="G80" s="110"/>
      <c r="H80" s="110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89"/>
      <c r="C81" s="109"/>
      <c r="D81" s="110"/>
      <c r="E81" s="110"/>
      <c r="F81" s="110"/>
      <c r="G81" s="110"/>
      <c r="H81" s="110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8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89"/>
      <c r="C82" s="109"/>
      <c r="D82" s="88"/>
      <c r="E82" s="110"/>
      <c r="F82" s="110"/>
      <c r="G82" s="110"/>
      <c r="H82" s="110"/>
      <c r="I82" s="88"/>
      <c r="J82" s="111"/>
      <c r="K82" s="111"/>
      <c r="L82" s="111"/>
      <c r="M82" s="111"/>
      <c r="N82" s="111"/>
      <c r="O82" s="111"/>
      <c r="P82" s="111"/>
      <c r="Q82" s="111"/>
      <c r="R82" s="111"/>
      <c r="S82" s="86"/>
      <c r="T82" s="86"/>
      <c r="U82" s="86"/>
      <c r="V82" s="86"/>
      <c r="W82" s="86"/>
      <c r="X82" s="86"/>
      <c r="Y82" s="86"/>
      <c r="Z82" s="79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105"/>
      <c r="AW82" s="101"/>
      <c r="AX82" s="101"/>
      <c r="AY82" s="101"/>
    </row>
    <row r="83" spans="1:51" x14ac:dyDescent="0.25">
      <c r="B83" s="89"/>
      <c r="C83" s="116"/>
      <c r="D83" s="88"/>
      <c r="E83" s="110"/>
      <c r="F83" s="110"/>
      <c r="G83" s="110"/>
      <c r="H83" s="110"/>
      <c r="I83" s="88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79"/>
      <c r="X83" s="79"/>
      <c r="Y83" s="79"/>
      <c r="Z83" s="106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105"/>
      <c r="AW83" s="101"/>
      <c r="AX83" s="101"/>
      <c r="AY83" s="101"/>
    </row>
    <row r="84" spans="1:51" x14ac:dyDescent="0.25">
      <c r="B84" s="89"/>
      <c r="C84" s="116"/>
      <c r="D84" s="110"/>
      <c r="E84" s="88"/>
      <c r="F84" s="110"/>
      <c r="G84" s="110"/>
      <c r="H84" s="110"/>
      <c r="I84" s="110"/>
      <c r="J84" s="86"/>
      <c r="K84" s="86"/>
      <c r="L84" s="86"/>
      <c r="M84" s="86"/>
      <c r="N84" s="86"/>
      <c r="O84" s="86"/>
      <c r="P84" s="86"/>
      <c r="Q84" s="86"/>
      <c r="R84" s="86"/>
      <c r="S84" s="111"/>
      <c r="T84" s="114"/>
      <c r="U84" s="78"/>
      <c r="V84" s="78"/>
      <c r="W84" s="106"/>
      <c r="X84" s="106"/>
      <c r="Y84" s="106"/>
      <c r="Z84" s="106"/>
      <c r="AA84" s="106"/>
      <c r="AB84" s="106"/>
      <c r="AC84" s="106"/>
      <c r="AD84" s="106"/>
      <c r="AE84" s="106"/>
      <c r="AM84" s="107"/>
      <c r="AN84" s="107"/>
      <c r="AO84" s="107"/>
      <c r="AP84" s="107"/>
      <c r="AQ84" s="107"/>
      <c r="AR84" s="107"/>
      <c r="AS84" s="108"/>
      <c r="AV84" s="105"/>
      <c r="AW84" s="101"/>
      <c r="AX84" s="101"/>
      <c r="AY84" s="101"/>
    </row>
    <row r="85" spans="1:51" x14ac:dyDescent="0.25">
      <c r="B85" s="89"/>
      <c r="C85" s="112"/>
      <c r="D85" s="110"/>
      <c r="E85" s="88"/>
      <c r="F85" s="88"/>
      <c r="G85" s="110"/>
      <c r="H85" s="110"/>
      <c r="I85" s="110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4"/>
      <c r="U85" s="78"/>
      <c r="V85" s="78"/>
      <c r="W85" s="106"/>
      <c r="X85" s="106"/>
      <c r="Y85" s="106"/>
      <c r="Z85" s="106"/>
      <c r="AA85" s="106"/>
      <c r="AB85" s="106"/>
      <c r="AC85" s="106"/>
      <c r="AD85" s="106"/>
      <c r="AE85" s="106"/>
      <c r="AM85" s="107"/>
      <c r="AN85" s="107"/>
      <c r="AO85" s="107"/>
      <c r="AP85" s="107"/>
      <c r="AQ85" s="107"/>
      <c r="AR85" s="107"/>
      <c r="AS85" s="108"/>
      <c r="AV85" s="105"/>
      <c r="AW85" s="101"/>
      <c r="AX85" s="101"/>
      <c r="AY85" s="101"/>
    </row>
    <row r="86" spans="1:51" x14ac:dyDescent="0.25">
      <c r="B86" s="89"/>
      <c r="C86" s="112"/>
      <c r="D86" s="110"/>
      <c r="E86" s="110"/>
      <c r="F86" s="88"/>
      <c r="G86" s="88"/>
      <c r="H86" s="88"/>
      <c r="I86" s="110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4"/>
      <c r="U86" s="78"/>
      <c r="V86" s="78"/>
      <c r="W86" s="106"/>
      <c r="X86" s="106"/>
      <c r="Y86" s="106"/>
      <c r="Z86" s="106"/>
      <c r="AA86" s="106"/>
      <c r="AB86" s="106"/>
      <c r="AC86" s="106"/>
      <c r="AD86" s="106"/>
      <c r="AE86" s="106"/>
      <c r="AM86" s="107"/>
      <c r="AN86" s="107"/>
      <c r="AO86" s="107"/>
      <c r="AP86" s="107"/>
      <c r="AQ86" s="107"/>
      <c r="AR86" s="107"/>
      <c r="AS86" s="108"/>
      <c r="AV86" s="105"/>
      <c r="AW86" s="101"/>
      <c r="AX86" s="101"/>
      <c r="AY86" s="101"/>
    </row>
    <row r="87" spans="1:51" x14ac:dyDescent="0.25">
      <c r="B87" s="89"/>
      <c r="C87" s="86"/>
      <c r="D87" s="110"/>
      <c r="E87" s="110"/>
      <c r="F87" s="110"/>
      <c r="G87" s="88"/>
      <c r="H87" s="88"/>
      <c r="I87" s="110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4"/>
      <c r="U87" s="78"/>
      <c r="V87" s="78"/>
      <c r="W87" s="106"/>
      <c r="X87" s="106"/>
      <c r="Y87" s="106"/>
      <c r="Z87" s="106"/>
      <c r="AA87" s="106"/>
      <c r="AB87" s="106"/>
      <c r="AC87" s="106"/>
      <c r="AD87" s="106"/>
      <c r="AE87" s="106"/>
      <c r="AM87" s="107"/>
      <c r="AN87" s="107"/>
      <c r="AO87" s="107"/>
      <c r="AP87" s="107"/>
      <c r="AQ87" s="107"/>
      <c r="AR87" s="107"/>
      <c r="AS87" s="108"/>
      <c r="AV87" s="105"/>
      <c r="AW87" s="101"/>
      <c r="AX87" s="101"/>
      <c r="AY87" s="101"/>
    </row>
    <row r="88" spans="1:51" x14ac:dyDescent="0.25">
      <c r="B88" s="89"/>
      <c r="C88" s="116"/>
      <c r="D88" s="86"/>
      <c r="E88" s="110"/>
      <c r="F88" s="110"/>
      <c r="G88" s="110"/>
      <c r="H88" s="110"/>
      <c r="I88" s="86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4"/>
      <c r="U88" s="78"/>
      <c r="V88" s="78"/>
      <c r="W88" s="106"/>
      <c r="X88" s="106"/>
      <c r="Y88" s="106"/>
      <c r="Z88" s="106"/>
      <c r="AA88" s="106"/>
      <c r="AB88" s="106"/>
      <c r="AC88" s="106"/>
      <c r="AD88" s="106"/>
      <c r="AE88" s="106"/>
      <c r="AM88" s="107"/>
      <c r="AN88" s="107"/>
      <c r="AO88" s="107"/>
      <c r="AP88" s="107"/>
      <c r="AQ88" s="107"/>
      <c r="AR88" s="107"/>
      <c r="AS88" s="108"/>
      <c r="AV88" s="105"/>
      <c r="AW88" s="101"/>
      <c r="AX88" s="101"/>
      <c r="AY88" s="101"/>
    </row>
    <row r="89" spans="1:51" x14ac:dyDescent="0.25">
      <c r="B89" s="89"/>
      <c r="C89" s="132"/>
      <c r="D89" s="79"/>
      <c r="E89" s="127"/>
      <c r="F89" s="127"/>
      <c r="G89" s="127"/>
      <c r="H89" s="127"/>
      <c r="I89" s="79"/>
      <c r="J89" s="128"/>
      <c r="K89" s="128"/>
      <c r="L89" s="128"/>
      <c r="M89" s="128"/>
      <c r="N89" s="128"/>
      <c r="O89" s="128"/>
      <c r="P89" s="128"/>
      <c r="Q89" s="128"/>
      <c r="R89" s="128"/>
      <c r="S89" s="128"/>
      <c r="T89" s="133"/>
      <c r="U89" s="134"/>
      <c r="V89" s="134"/>
      <c r="W89" s="106"/>
      <c r="X89" s="106"/>
      <c r="Y89" s="106"/>
      <c r="Z89" s="106"/>
      <c r="AA89" s="106"/>
      <c r="AB89" s="106"/>
      <c r="AC89" s="106"/>
      <c r="AD89" s="106"/>
      <c r="AE89" s="106"/>
      <c r="AM89" s="107"/>
      <c r="AN89" s="107"/>
      <c r="AO89" s="107"/>
      <c r="AP89" s="107"/>
      <c r="AQ89" s="107"/>
      <c r="AR89" s="107"/>
      <c r="AS89" s="108"/>
      <c r="AU89" s="101"/>
      <c r="AV89" s="105"/>
      <c r="AW89" s="101"/>
      <c r="AX89" s="101"/>
      <c r="AY89" s="131"/>
    </row>
    <row r="90" spans="1:51" s="131" customFormat="1" x14ac:dyDescent="0.25">
      <c r="B90" s="89"/>
      <c r="C90" s="135"/>
      <c r="D90" s="127"/>
      <c r="E90" s="79"/>
      <c r="F90" s="127"/>
      <c r="G90" s="127"/>
      <c r="H90" s="127"/>
      <c r="I90" s="127"/>
      <c r="J90" s="128"/>
      <c r="K90" s="128"/>
      <c r="L90" s="128"/>
      <c r="M90" s="128"/>
      <c r="N90" s="128"/>
      <c r="O90" s="128"/>
      <c r="P90" s="128"/>
      <c r="Q90" s="128"/>
      <c r="R90" s="128"/>
      <c r="S90" s="128"/>
      <c r="T90" s="133"/>
      <c r="U90" s="134"/>
      <c r="V90" s="134"/>
      <c r="W90" s="106"/>
      <c r="X90" s="106"/>
      <c r="Y90" s="106"/>
      <c r="Z90" s="106"/>
      <c r="AA90" s="106"/>
      <c r="AB90" s="106"/>
      <c r="AC90" s="106"/>
      <c r="AD90" s="106"/>
      <c r="AE90" s="106"/>
      <c r="AM90" s="107"/>
      <c r="AN90" s="107"/>
      <c r="AO90" s="107"/>
      <c r="AP90" s="107"/>
      <c r="AQ90" s="107"/>
      <c r="AR90" s="107"/>
      <c r="AS90" s="108"/>
      <c r="AT90" s="19"/>
      <c r="AV90" s="105"/>
      <c r="AY90" s="101"/>
    </row>
    <row r="91" spans="1:51" x14ac:dyDescent="0.25">
      <c r="A91" s="106"/>
      <c r="B91" s="89"/>
      <c r="C91" s="130"/>
      <c r="D91" s="127"/>
      <c r="E91" s="79"/>
      <c r="F91" s="79"/>
      <c r="G91" s="127"/>
      <c r="H91" s="127"/>
      <c r="I91" s="107"/>
      <c r="J91" s="107"/>
      <c r="K91" s="107"/>
      <c r="L91" s="107"/>
      <c r="M91" s="107"/>
      <c r="N91" s="107"/>
      <c r="O91" s="108"/>
      <c r="P91" s="103"/>
      <c r="R91" s="105"/>
      <c r="AS91" s="101"/>
      <c r="AT91" s="101"/>
      <c r="AU91" s="101"/>
      <c r="AV91" s="101"/>
      <c r="AW91" s="101"/>
      <c r="AX91" s="101"/>
      <c r="AY91" s="101"/>
    </row>
    <row r="92" spans="1:51" x14ac:dyDescent="0.25">
      <c r="A92" s="106"/>
      <c r="B92" s="89"/>
      <c r="C92" s="131"/>
      <c r="D92" s="131"/>
      <c r="E92" s="131"/>
      <c r="F92" s="131"/>
      <c r="G92" s="79"/>
      <c r="H92" s="79"/>
      <c r="I92" s="107"/>
      <c r="J92" s="107"/>
      <c r="K92" s="107"/>
      <c r="L92" s="107"/>
      <c r="M92" s="107"/>
      <c r="N92" s="107"/>
      <c r="O92" s="108"/>
      <c r="P92" s="103"/>
      <c r="R92" s="103"/>
      <c r="AS92" s="101"/>
      <c r="AT92" s="101"/>
      <c r="AU92" s="101"/>
      <c r="AV92" s="101"/>
      <c r="AW92" s="101"/>
      <c r="AX92" s="101"/>
      <c r="AY92" s="101"/>
    </row>
    <row r="93" spans="1:51" x14ac:dyDescent="0.25">
      <c r="A93" s="106"/>
      <c r="B93" s="126"/>
      <c r="C93" s="131"/>
      <c r="D93" s="131"/>
      <c r="E93" s="131"/>
      <c r="F93" s="131"/>
      <c r="G93" s="79"/>
      <c r="H93" s="79"/>
      <c r="I93" s="107"/>
      <c r="J93" s="107"/>
      <c r="K93" s="107"/>
      <c r="L93" s="107"/>
      <c r="M93" s="107"/>
      <c r="N93" s="107"/>
      <c r="O93" s="108"/>
      <c r="P93" s="103"/>
      <c r="R93" s="103"/>
      <c r="AS93" s="101"/>
      <c r="AT93" s="101"/>
      <c r="AU93" s="101"/>
      <c r="AV93" s="101"/>
      <c r="AW93" s="101"/>
      <c r="AX93" s="101"/>
      <c r="AY93" s="101"/>
    </row>
    <row r="94" spans="1:51" x14ac:dyDescent="0.25">
      <c r="A94" s="106"/>
      <c r="B94" s="126"/>
      <c r="C94" s="131"/>
      <c r="D94" s="131"/>
      <c r="E94" s="131"/>
      <c r="F94" s="131"/>
      <c r="G94" s="131"/>
      <c r="H94" s="131"/>
      <c r="I94" s="107"/>
      <c r="J94" s="107"/>
      <c r="K94" s="107"/>
      <c r="L94" s="107"/>
      <c r="M94" s="107"/>
      <c r="N94" s="107"/>
      <c r="O94" s="108"/>
      <c r="P94" s="103"/>
      <c r="R94" s="103"/>
      <c r="AS94" s="101"/>
      <c r="AT94" s="101"/>
      <c r="AU94" s="101"/>
      <c r="AV94" s="101"/>
      <c r="AW94" s="101"/>
      <c r="AX94" s="101"/>
      <c r="AY94" s="101"/>
    </row>
    <row r="95" spans="1:51" x14ac:dyDescent="0.25">
      <c r="A95" s="106"/>
      <c r="B95" s="129"/>
      <c r="C95" s="131"/>
      <c r="D95" s="131"/>
      <c r="E95" s="131"/>
      <c r="F95" s="131"/>
      <c r="G95" s="131"/>
      <c r="H95" s="131"/>
      <c r="I95" s="107"/>
      <c r="J95" s="107"/>
      <c r="K95" s="107"/>
      <c r="L95" s="107"/>
      <c r="M95" s="107"/>
      <c r="N95" s="107"/>
      <c r="O95" s="108"/>
      <c r="P95" s="103"/>
      <c r="R95" s="103"/>
      <c r="AS95" s="101"/>
      <c r="AT95" s="101"/>
      <c r="AU95" s="101"/>
      <c r="AV95" s="101"/>
      <c r="AW95" s="101"/>
      <c r="AX95" s="101"/>
      <c r="AY95" s="101"/>
    </row>
    <row r="96" spans="1:51" x14ac:dyDescent="0.25">
      <c r="A96" s="106"/>
      <c r="B96" s="129"/>
      <c r="C96" s="131"/>
      <c r="D96" s="131"/>
      <c r="E96" s="131"/>
      <c r="F96" s="131"/>
      <c r="G96" s="131"/>
      <c r="H96" s="131"/>
      <c r="I96" s="107"/>
      <c r="J96" s="107"/>
      <c r="K96" s="107"/>
      <c r="L96" s="107"/>
      <c r="M96" s="107"/>
      <c r="N96" s="107"/>
      <c r="O96" s="108"/>
      <c r="P96" s="103"/>
      <c r="R96" s="103"/>
      <c r="AS96" s="101"/>
      <c r="AT96" s="101"/>
      <c r="AU96" s="101"/>
      <c r="AV96" s="101"/>
      <c r="AW96" s="101"/>
      <c r="AX96" s="101"/>
      <c r="AY96" s="101"/>
    </row>
    <row r="97" spans="1:51" x14ac:dyDescent="0.25">
      <c r="A97" s="106"/>
      <c r="B97" s="129"/>
      <c r="C97" s="131"/>
      <c r="D97" s="131"/>
      <c r="E97" s="131"/>
      <c r="F97" s="131"/>
      <c r="G97" s="131"/>
      <c r="H97" s="131"/>
      <c r="I97" s="107"/>
      <c r="J97" s="107"/>
      <c r="K97" s="107"/>
      <c r="L97" s="107"/>
      <c r="M97" s="107"/>
      <c r="N97" s="107"/>
      <c r="O97" s="108"/>
      <c r="P97" s="103"/>
      <c r="R97" s="79"/>
      <c r="AS97" s="101"/>
      <c r="AT97" s="101"/>
      <c r="AU97" s="101"/>
      <c r="AV97" s="101"/>
      <c r="AW97" s="101"/>
      <c r="AX97" s="101"/>
      <c r="AY97" s="101"/>
    </row>
    <row r="98" spans="1:51" x14ac:dyDescent="0.25">
      <c r="A98" s="106"/>
      <c r="B98" s="129"/>
      <c r="I98" s="107"/>
      <c r="J98" s="107"/>
      <c r="K98" s="107"/>
      <c r="L98" s="107"/>
      <c r="M98" s="107"/>
      <c r="N98" s="107"/>
      <c r="O98" s="108"/>
      <c r="R98" s="103"/>
      <c r="AS98" s="101"/>
      <c r="AT98" s="101"/>
      <c r="AU98" s="101"/>
      <c r="AV98" s="101"/>
      <c r="AW98" s="101"/>
      <c r="AX98" s="101"/>
      <c r="AY98" s="101"/>
    </row>
    <row r="99" spans="1:51" x14ac:dyDescent="0.25">
      <c r="B99" s="79"/>
      <c r="O99" s="108"/>
      <c r="R99" s="103"/>
      <c r="AS99" s="101"/>
      <c r="AT99" s="101"/>
      <c r="AU99" s="101"/>
      <c r="AV99" s="101"/>
      <c r="AW99" s="101"/>
      <c r="AX99" s="101"/>
      <c r="AY99" s="101"/>
    </row>
    <row r="100" spans="1:51" x14ac:dyDescent="0.25">
      <c r="B100" s="79"/>
      <c r="O100" s="108"/>
      <c r="R100" s="103"/>
      <c r="AS100" s="101"/>
      <c r="AT100" s="101"/>
      <c r="AU100" s="101"/>
      <c r="AV100" s="101"/>
      <c r="AW100" s="101"/>
      <c r="AX100" s="101"/>
      <c r="AY100" s="101"/>
    </row>
    <row r="101" spans="1:51" x14ac:dyDescent="0.25">
      <c r="B101" s="129"/>
      <c r="O101" s="108"/>
      <c r="R101" s="103"/>
      <c r="AS101" s="101"/>
      <c r="AT101" s="101"/>
      <c r="AU101" s="101"/>
      <c r="AV101" s="101"/>
      <c r="AW101" s="101"/>
      <c r="AX101" s="101"/>
      <c r="AY101" s="101"/>
    </row>
    <row r="102" spans="1:51" x14ac:dyDescent="0.25">
      <c r="O102" s="108"/>
      <c r="R102" s="103"/>
      <c r="AS102" s="101"/>
      <c r="AT102" s="101"/>
      <c r="AU102" s="101"/>
      <c r="AV102" s="101"/>
      <c r="AW102" s="101"/>
      <c r="AX102" s="101"/>
      <c r="AY102" s="101"/>
    </row>
    <row r="103" spans="1:51" x14ac:dyDescent="0.25">
      <c r="O103" s="108"/>
      <c r="AS103" s="101"/>
      <c r="AT103" s="101"/>
      <c r="AU103" s="101"/>
      <c r="AV103" s="101"/>
      <c r="AW103" s="101"/>
      <c r="AX103" s="101"/>
      <c r="AY103" s="101"/>
    </row>
    <row r="104" spans="1:51" x14ac:dyDescent="0.25">
      <c r="O104" s="108"/>
      <c r="AS104" s="101"/>
      <c r="AT104" s="101"/>
      <c r="AU104" s="101"/>
      <c r="AV104" s="101"/>
      <c r="AW104" s="101"/>
      <c r="AX104" s="101"/>
      <c r="AY104" s="101"/>
    </row>
    <row r="105" spans="1:51" x14ac:dyDescent="0.25">
      <c r="O105" s="108"/>
      <c r="AS105" s="101"/>
      <c r="AT105" s="101"/>
      <c r="AU105" s="101"/>
      <c r="AV105" s="101"/>
      <c r="AW105" s="101"/>
      <c r="AX105" s="101"/>
      <c r="AY105" s="101"/>
    </row>
    <row r="106" spans="1:51" x14ac:dyDescent="0.25">
      <c r="O106" s="108"/>
      <c r="AS106" s="101"/>
      <c r="AT106" s="101"/>
      <c r="AU106" s="101"/>
      <c r="AV106" s="101"/>
      <c r="AW106" s="101"/>
      <c r="AX106" s="101"/>
      <c r="AY106" s="101"/>
    </row>
    <row r="107" spans="1:51" x14ac:dyDescent="0.25">
      <c r="O107" s="108"/>
      <c r="AS107" s="101"/>
      <c r="AT107" s="101"/>
      <c r="AU107" s="101"/>
      <c r="AV107" s="101"/>
      <c r="AW107" s="101"/>
      <c r="AX107" s="101"/>
      <c r="AY107" s="101"/>
    </row>
    <row r="108" spans="1:51" x14ac:dyDescent="0.25">
      <c r="O108" s="108"/>
      <c r="AS108" s="101"/>
      <c r="AT108" s="101"/>
      <c r="AU108" s="101"/>
      <c r="AV108" s="101"/>
      <c r="AW108" s="101"/>
      <c r="AX108" s="101"/>
      <c r="AY108" s="101"/>
    </row>
    <row r="109" spans="1:51" x14ac:dyDescent="0.25">
      <c r="O109" s="108"/>
      <c r="Q109" s="103"/>
      <c r="AS109" s="101"/>
      <c r="AT109" s="101"/>
      <c r="AU109" s="101"/>
      <c r="AV109" s="101"/>
      <c r="AW109" s="101"/>
      <c r="AX109" s="101"/>
      <c r="AY109" s="101"/>
    </row>
    <row r="110" spans="1:51" x14ac:dyDescent="0.25">
      <c r="O110" s="11"/>
      <c r="P110" s="103"/>
      <c r="Q110" s="103"/>
      <c r="AS110" s="101"/>
      <c r="AT110" s="101"/>
      <c r="AU110" s="101"/>
      <c r="AV110" s="101"/>
      <c r="AW110" s="101"/>
      <c r="AX110" s="101"/>
      <c r="AY110" s="101"/>
    </row>
    <row r="111" spans="1:51" x14ac:dyDescent="0.25">
      <c r="O111" s="11"/>
      <c r="P111" s="103"/>
      <c r="Q111" s="103"/>
      <c r="AS111" s="101"/>
      <c r="AT111" s="101"/>
      <c r="AU111" s="101"/>
      <c r="AV111" s="101"/>
      <c r="AW111" s="101"/>
      <c r="AX111" s="101"/>
      <c r="AY111" s="101"/>
    </row>
    <row r="112" spans="1:51" x14ac:dyDescent="0.25">
      <c r="O112" s="11"/>
      <c r="P112" s="103"/>
      <c r="Q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R119" s="103"/>
      <c r="S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Q120" s="103"/>
      <c r="R120" s="103"/>
      <c r="S120" s="103"/>
      <c r="T120" s="103"/>
      <c r="AS120" s="101"/>
      <c r="AT120" s="101"/>
      <c r="AU120" s="101"/>
      <c r="AV120" s="101"/>
      <c r="AW120" s="101"/>
      <c r="AX120" s="101"/>
      <c r="AY120" s="101"/>
    </row>
    <row r="121" spans="15:51" x14ac:dyDescent="0.25">
      <c r="O121" s="11"/>
      <c r="P121" s="103"/>
      <c r="Q121" s="103"/>
      <c r="R121" s="103"/>
      <c r="S121" s="103"/>
      <c r="T121" s="103"/>
      <c r="AS121" s="101"/>
      <c r="AT121" s="101"/>
      <c r="AU121" s="101"/>
      <c r="AV121" s="101"/>
      <c r="AW121" s="101"/>
      <c r="AX121" s="101"/>
      <c r="AY121" s="101"/>
    </row>
    <row r="122" spans="15:51" x14ac:dyDescent="0.25">
      <c r="O122" s="11"/>
      <c r="P122" s="103"/>
      <c r="T122" s="103"/>
      <c r="AS122" s="101"/>
      <c r="AT122" s="101"/>
      <c r="AU122" s="101"/>
      <c r="AV122" s="101"/>
      <c r="AW122" s="101"/>
      <c r="AX122" s="101"/>
      <c r="AY122" s="101"/>
    </row>
    <row r="123" spans="15:51" x14ac:dyDescent="0.25">
      <c r="O123" s="103"/>
      <c r="Q123" s="103"/>
      <c r="R123" s="103"/>
      <c r="S123" s="103"/>
      <c r="AS123" s="101"/>
      <c r="AT123" s="101"/>
      <c r="AU123" s="101"/>
      <c r="AV123" s="101"/>
      <c r="AW123" s="101"/>
      <c r="AX123" s="101"/>
      <c r="AY123" s="101"/>
    </row>
    <row r="124" spans="15:51" x14ac:dyDescent="0.25">
      <c r="O124" s="11"/>
      <c r="P124" s="103"/>
      <c r="Q124" s="103"/>
      <c r="R124" s="103"/>
      <c r="S124" s="103"/>
      <c r="T124" s="103"/>
      <c r="AS124" s="101"/>
      <c r="AT124" s="101"/>
      <c r="AU124" s="101"/>
      <c r="AV124" s="101"/>
      <c r="AW124" s="101"/>
      <c r="AX124" s="101"/>
      <c r="AY124" s="101"/>
    </row>
    <row r="125" spans="15:51" x14ac:dyDescent="0.25">
      <c r="O125" s="11"/>
      <c r="P125" s="103"/>
      <c r="Q125" s="103"/>
      <c r="R125" s="103"/>
      <c r="S125" s="103"/>
      <c r="T125" s="103"/>
      <c r="U125" s="103"/>
      <c r="AS125" s="101"/>
      <c r="AT125" s="101"/>
      <c r="AU125" s="101"/>
      <c r="AV125" s="101"/>
      <c r="AW125" s="101"/>
      <c r="AX125" s="101"/>
      <c r="AY125" s="101"/>
    </row>
    <row r="126" spans="15:51" x14ac:dyDescent="0.25">
      <c r="O126" s="11"/>
      <c r="P126" s="103"/>
      <c r="T126" s="103"/>
      <c r="U126" s="103"/>
      <c r="AS126" s="101"/>
      <c r="AT126" s="101"/>
      <c r="AU126" s="101"/>
      <c r="AV126" s="101"/>
      <c r="AW126" s="101"/>
      <c r="AX126" s="101"/>
    </row>
    <row r="137" spans="45:51" x14ac:dyDescent="0.25">
      <c r="AY137" s="101"/>
    </row>
    <row r="138" spans="45:51" x14ac:dyDescent="0.25">
      <c r="AS138" s="101"/>
      <c r="AT138" s="101"/>
      <c r="AU138" s="101"/>
      <c r="AV138" s="101"/>
      <c r="AW138" s="101"/>
      <c r="AX138" s="101"/>
    </row>
  </sheetData>
  <protectedRanges>
    <protectedRange sqref="N82:R82 B101 S84:T90 B93:B98 S80:T81 N85:R90 T72:T79 S53:S54 T47:T52 T57:T63" name="Range2_12_5_1_1"/>
    <protectedRange sqref="N10 L10 L6 D6 D8 AD8 AF8 O8:U8 AJ8:AR8 AF10 AR11:AR34 L24:N31 N12:N23 N32:P34 E11:E34 G11:G34 X11:AF11 N11:Q11 R11:V34 X12:Y16 AA12:AA16 AC12:AF34 O12:Q31 Z12:Z31 AB12:AB33" name="Range1_16_3_1_1"/>
    <protectedRange sqref="I87 J85:M90 J82:M82 I9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1:H91 F90 E89" name="Range2_2_2_9_2_1_1"/>
    <protectedRange sqref="D87 D90:D91" name="Range2_1_1_1_1_1_9_2_1_1"/>
    <protectedRange sqref="AG11:AG34" name="Range1_18_1_1_1"/>
    <protectedRange sqref="C88 C90" name="Range2_4_1_1_1"/>
    <protectedRange sqref="AS16:AS34" name="Range1_1_1_1"/>
    <protectedRange sqref="P3:U5" name="Range1_16_1_1_1_1"/>
    <protectedRange sqref="C91 C89 C86" name="Range2_1_3_1_1"/>
    <protectedRange sqref="H11:H34" name="Range1_1_1_1_1_1_1"/>
    <protectedRange sqref="B99:B100 J83:R84 D88:D89 I88:I89 Z81:Z82 S82:Y83 AA82:AU83 E90:E91 G92:H93 F91" name="Range2_2_1_10_1_1_1_2"/>
    <protectedRange sqref="C87" name="Range2_2_1_10_2_1_1_1"/>
    <protectedRange sqref="N80:R81 G88:H88 D84 F87 E86" name="Range2_12_1_6_1_1"/>
    <protectedRange sqref="D79:D80 I84:I86 I80:M81 G89:H90 G82:H84 E87:E88 F88:F89 F81:F83 E80:E82" name="Range2_2_12_1_7_1_1"/>
    <protectedRange sqref="D85:D86" name="Range2_1_1_1_1_11_1_2_1_1"/>
    <protectedRange sqref="E83 G85:H85 F84" name="Range2_2_2_9_1_1_1_1"/>
    <protectedRange sqref="D81" name="Range2_1_1_1_1_1_9_1_1_1_1"/>
    <protectedRange sqref="C85 C80" name="Range2_1_1_2_1_1"/>
    <protectedRange sqref="C84" name="Range2_1_2_2_1_1"/>
    <protectedRange sqref="C83" name="Range2_3_2_1_1"/>
    <protectedRange sqref="F79:F80 E79 G81:H81" name="Range2_2_12_1_1_1_1_1"/>
    <protectedRange sqref="C79" name="Range2_1_4_2_1_1_1"/>
    <protectedRange sqref="C81:C82" name="Range2_5_1_1_1"/>
    <protectedRange sqref="E84:E85 F85:F86 G86:H87 I82:I83" name="Range2_2_1_1_1_1"/>
    <protectedRange sqref="D82:D83" name="Range2_1_1_1_1_1_1_1_1"/>
    <protectedRange sqref="AS11:AS15" name="Range1_4_1_1_1_1"/>
    <protectedRange sqref="J11:J15 J26:J34" name="Range1_1_2_1_10_1_1_1_1"/>
    <protectedRange sqref="R97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69:T71" name="Range2_12_5_1_1_3"/>
    <protectedRange sqref="T65:T68" name="Range2_12_5_1_1_2_2"/>
    <protectedRange sqref="T64" name="Range2_12_5_1_1_2_1_1"/>
    <protectedRange sqref="S64" name="Range2_12_4_1_1_1_4_2_2_1_1"/>
    <protectedRange sqref="B90:B92" name="Range2_12_5_1_1_2"/>
    <protectedRange sqref="B89" name="Range2_12_5_1_1_2_1_4_1_1_1_2_1_1_1_1_1_1_1"/>
    <protectedRange sqref="F78 G80:H80" name="Range2_2_12_1_1_1_1_1_1"/>
    <protectedRange sqref="D78:E78" name="Range2_2_12_1_7_1_1_2_1"/>
    <protectedRange sqref="C78" name="Range2_1_1_2_1_1_1"/>
    <protectedRange sqref="B87:B88" name="Range2_12_5_1_1_2_1"/>
    <protectedRange sqref="B86" name="Range2_12_5_1_1_2_1_2_1"/>
    <protectedRange sqref="B85" name="Range2_12_5_1_1_2_1_2_2"/>
    <protectedRange sqref="S76:S79" name="Range2_12_5_1_1_5"/>
    <protectedRange sqref="N76:R79" name="Range2_12_1_6_1_1_1"/>
    <protectedRange sqref="J76:M79" name="Range2_2_12_1_7_1_1_2"/>
    <protectedRange sqref="S73:S75" name="Range2_12_2_1_1_1_2_1_1_1"/>
    <protectedRange sqref="Q74:R75" name="Range2_12_1_4_1_1_1_1_1_1_1_1_1_1_1_1_1_1_1"/>
    <protectedRange sqref="N74:P75" name="Range2_12_1_2_1_1_1_1_1_1_1_1_1_1_1_1_1_1_1_1"/>
    <protectedRange sqref="J74:M75" name="Range2_2_12_1_4_1_1_1_1_1_1_1_1_1_1_1_1_1_1_1_1"/>
    <protectedRange sqref="Q73:R73" name="Range2_12_1_6_1_1_1_2_3_1_1_3_1_1_1_1_1_1_1"/>
    <protectedRange sqref="N73:P73" name="Range2_12_1_2_3_1_1_1_2_3_1_1_3_1_1_1_1_1_1_1"/>
    <protectedRange sqref="J73:M73" name="Range2_2_12_1_4_3_1_1_1_3_3_1_1_3_1_1_1_1_1_1_1"/>
    <protectedRange sqref="S71:S72" name="Range2_12_4_1_1_1_4_2_2_2_1"/>
    <protectedRange sqref="Q71:R72" name="Range2_12_1_6_1_1_1_2_3_2_1_1_3_2"/>
    <protectedRange sqref="N71:P72" name="Range2_12_1_2_3_1_1_1_2_3_2_1_1_3_2"/>
    <protectedRange sqref="K71:M72" name="Range2_2_12_1_4_3_1_1_1_3_3_2_1_1_3_2"/>
    <protectedRange sqref="J71:J72" name="Range2_2_12_1_4_3_1_1_1_3_2_1_2_2_2"/>
    <protectedRange sqref="I71" name="Range2_2_12_1_4_3_1_1_1_3_3_1_1_3_1_1_1_1_1_1_2_2"/>
    <protectedRange sqref="I73:I79" name="Range2_2_12_1_7_1_1_2_2_1_1"/>
    <protectedRange sqref="I72" name="Range2_2_12_1_4_3_1_1_1_3_3_1_1_3_1_1_1_1_1_1_2_1_1"/>
    <protectedRange sqref="G79:H79" name="Range2_2_12_1_3_1_2_1_1_1_2_1_1_1_1_1_1_2_1_1_1_1_1_1_1_1_1"/>
    <protectedRange sqref="F77 G76:H78" name="Range2_2_12_1_3_3_1_1_1_2_1_1_1_1_1_1_1_1_1_1_1_1_1_1_1_1"/>
    <protectedRange sqref="G73:H73" name="Range2_2_12_1_3_1_2_1_1_1_2_1_1_1_1_1_1_2_1_1_1_1_1_2_1"/>
    <protectedRange sqref="F73:F76" name="Range2_2_12_1_3_1_2_1_1_1_3_1_1_1_1_1_3_1_1_1_1_1_1_1_1_1"/>
    <protectedRange sqref="G74:H75" name="Range2_2_12_1_3_1_2_1_1_1_1_2_1_1_1_1_1_1_1_1_1_1_1"/>
    <protectedRange sqref="D73:E74" name="Range2_2_12_1_3_1_2_1_1_1_3_1_1_1_1_1_1_1_2_1_1_1_1_1_1_1"/>
    <protectedRange sqref="B83" name="Range2_12_5_1_1_2_1_4_1_1_1_2_1_1_1_1_1_1_1_1_1_2_1_1_1_1_1"/>
    <protectedRange sqref="B84" name="Range2_12_5_1_1_2_1_2_2_1_1_1_1_1"/>
    <protectedRange sqref="D77:E77" name="Range2_2_12_1_7_1_1_2_1_1"/>
    <protectedRange sqref="C77" name="Range2_1_1_2_1_1_1_1"/>
    <protectedRange sqref="D76" name="Range2_2_12_1_7_1_1_2_1_1_1_1_1_1"/>
    <protectedRange sqref="E76" name="Range2_2_12_1_1_1_1_1_1_1_1_1_1_1_1"/>
    <protectedRange sqref="C76" name="Range2_1_4_2_1_1_1_1_1_1_1_1_1"/>
    <protectedRange sqref="D75:E75" name="Range2_2_12_1_3_1_2_1_1_1_3_1_1_1_1_1_1_1_2_1_1_1_1_1_1_1_1"/>
    <protectedRange sqref="B82" name="Range2_12_5_1_1_2_1_2_2_1_1_1_1"/>
    <protectedRange sqref="S65:S70" name="Range2_12_5_1_1_5_1"/>
    <protectedRange sqref="N67:R70" name="Range2_12_1_6_1_1_1_1"/>
    <protectedRange sqref="J69:M70 L67:M68" name="Range2_2_12_1_7_1_1_2_2"/>
    <protectedRange sqref="I69:I70" name="Range2_2_12_1_7_1_1_2_2_1_1_1"/>
    <protectedRange sqref="B81" name="Range2_12_5_1_1_2_1_2_2_1_1_1_1_2_1_1_1"/>
    <protectedRange sqref="B80" name="Range2_12_5_1_1_2_1_2_2_1_1_1_1_2_1_1_1_2"/>
    <protectedRange sqref="B79" name="Range2_12_5_1_1_2_1_2_2_1_1_1_1_2_1_1_1_2_1_1"/>
    <protectedRange sqref="B41" name="Range2_12_5_1_1_1_1_1_2"/>
    <protectedRange sqref="G51:H52" name="Range2_2_12_1_3_1_1_1_1_1_4_1_1_2"/>
    <protectedRange sqref="E51:F52" name="Range2_2_12_1_7_1_1_3_1_1_2"/>
    <protectedRange sqref="R53:R54 S51:S52 S57:S63" name="Range2_12_5_1_1_2_3_1_1"/>
    <protectedRange sqref="P53:Q54 Q51:R52" name="Range2_12_1_6_1_1_1_1_2_1_2"/>
    <protectedRange sqref="M53:O54 N51:P52" name="Range2_12_1_2_3_1_1_1_1_2_1_2"/>
    <protectedRange sqref="I51:M52 K53:L54" name="Range2_2_12_1_4_3_1_1_1_1_2_1_2"/>
    <protectedRange sqref="D51:D52" name="Range2_2_12_1_3_1_2_1_1_1_2_1_2_1_2"/>
    <protectedRange sqref="Q57:R60" name="Range2_12_1_6_1_1_1_1_2_1_1_1"/>
    <protectedRange sqref="N57:P60" name="Range2_12_1_2_3_1_1_1_1_2_1_1_1"/>
    <protectedRange sqref="L57:M60" name="Range2_2_12_1_4_3_1_1_1_1_2_1_1_1"/>
    <protectedRange sqref="B78" name="Range2_12_5_1_1_2_1_2_2_1_1_1_1_2_1_1_1_2_1_1_1_2"/>
    <protectedRange sqref="N61:R66" name="Range2_12_1_6_1_1_1_1_1"/>
    <protectedRange sqref="J62:M62 L64:M66 L61:M61 K63:M63" name="Range2_2_12_1_7_1_1_2_2_1"/>
    <protectedRange sqref="G62:H62" name="Range2_2_12_1_3_1_2_1_1_1_2_1_1_1_1_1_1_2_1_1_1_1"/>
    <protectedRange sqref="I62" name="Range2_2_12_1_4_3_1_1_1_2_1_2_1_1_3_1_1_1_1_1_1_1_1"/>
    <protectedRange sqref="D62:E62" name="Range2_2_12_1_3_1_2_1_1_1_2_1_1_1_1_3_1_1_1_1_1_1_1"/>
    <protectedRange sqref="F62" name="Range2_2_12_1_3_1_2_1_1_1_3_1_1_1_1_1_3_1_1_1_1_1_1_1"/>
    <protectedRange sqref="G72:H72" name="Range2_2_12_1_3_1_2_1_1_1_1_2_1_1_1_1_1_1_2_1_1_2"/>
    <protectedRange sqref="F72" name="Range2_2_12_1_3_1_2_1_1_1_1_2_1_1_1_1_1_1_1_1_1_1_1_2"/>
    <protectedRange sqref="D72:E72" name="Range2_2_12_1_3_1_2_1_1_1_2_1_1_1_1_3_1_1_1_1_1_1_1_1_1_1_2"/>
    <protectedRange sqref="G71:H71" name="Range2_2_12_1_3_1_2_1_1_1_1_2_1_1_1_1_1_1_2_1_1_1_1"/>
    <protectedRange sqref="F71" name="Range2_2_12_1_3_1_2_1_1_1_1_2_1_1_1_1_1_1_1_1_1_1_1_1_1"/>
    <protectedRange sqref="D71:E71" name="Range2_2_12_1_3_1_2_1_1_1_2_1_1_1_1_3_1_1_1_1_1_1_1_1_1_1_1_1"/>
    <protectedRange sqref="D70" name="Range2_2_12_1_7_1_1_1_1"/>
    <protectedRange sqref="E70:F70" name="Range2_2_12_1_1_1_1_1_2_1"/>
    <protectedRange sqref="C70" name="Range2_1_4_2_1_1_1_1_1"/>
    <protectedRange sqref="G70:H70" name="Range2_2_12_1_3_1_2_1_1_1_2_1_1_1_1_1_1_2_1_1_1_1_1_1_1_1_1_1_1"/>
    <protectedRange sqref="F69:H69" name="Range2_2_12_1_3_3_1_1_1_2_1_1_1_1_1_1_1_1_1_1_1_1_1_1_1_1_1_2"/>
    <protectedRange sqref="D69:E69" name="Range2_2_12_1_7_1_1_2_1_1_1_2"/>
    <protectedRange sqref="C69" name="Range2_1_1_2_1_1_1_1_1_2"/>
    <protectedRange sqref="B76" name="Range2_12_5_1_1_2_1_4_1_1_1_2_1_1_1_1_1_1_1_1_1_2_1_1_1_1_2_1_1_1_2_1_1_1_2_2_2_1"/>
    <protectedRange sqref="B77" name="Range2_12_5_1_1_2_1_2_2_1_1_1_1_2_1_1_1_2_1_1_1_2_2_2_1"/>
    <protectedRange sqref="J68:K68" name="Range2_2_12_1_4_3_1_1_1_3_3_1_1_3_1_1_1_1_1_1_1_1"/>
    <protectedRange sqref="K66:K67" name="Range2_2_12_1_4_3_1_1_1_3_3_2_1_1_3_2_1"/>
    <protectedRange sqref="I68" name="Range2_2_12_1_7_1_1_2_2_1_1_2"/>
    <protectedRange sqref="G68:H68" name="Range2_2_12_1_3_1_2_1_1_1_2_1_1_1_1_1_1_2_1_1_1_1_1_2_1_1"/>
    <protectedRange sqref="F68" name="Range2_2_12_1_3_1_2_1_1_1_3_1_1_1_1_1_3_1_1_1_1_1_1_1_1_1_2"/>
    <protectedRange sqref="D68:E68" name="Range2_2_12_1_3_1_2_1_1_1_3_1_1_1_1_1_1_1_2_1_1_1_1_1_1_1_2"/>
    <protectedRange sqref="K64:K65" name="Range2_2_12_1_7_1_1_2_2_2"/>
    <protectedRange sqref="B72" name="Range2_12_5_1_1_2_1_4_1_1_1_2_1_1_1_1_1_1_1_1_1_2_1_1_1_1_2_1_1_1_2_1_1_1_2_2_2_1_1"/>
    <protectedRange sqref="B73" name="Range2_12_5_1_1_2_1_2_2_1_1_1_1_2_1_1_1_2_1_1_1_2_2_2_1_1"/>
    <protectedRange sqref="B69" name="Range2_12_5_1_1_2_1_4_1_1_1_2_1_1_1_1_1_1_1_1_1_2_1_1_1_1_2_1_1_1_2_1_1_1_2_2_2_1_1_1"/>
    <protectedRange sqref="B70" name="Range2_12_5_1_1_2_1_2_2_1_1_1_1_2_1_1_1_2_1_1_1_2_2_2_1_1_1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0" name="Range2_12_1_6_1_1_1_2_3_2_1_1_1_1_1"/>
    <protectedRange sqref="N50:P50" name="Range2_12_1_2_3_1_1_1_2_3_2_1_1_1_1_1"/>
    <protectedRange sqref="K50:M50" name="Range2_2_12_1_4_3_1_1_1_3_3_2_1_1_1_1_1"/>
    <protectedRange sqref="J50" name="Range2_2_12_1_4_3_1_1_1_3_2_1_2_1_1_1"/>
    <protectedRange sqref="I50" name="Range2_2_12_1_4_2_1_1_1_4_1_2_1_1_1_2_1_1_1"/>
    <protectedRange sqref="C42:C43" name="Range2_1_2_1_1_1_1_1_1_2"/>
    <protectedRange sqref="Q32:Q34" name="Range1_16_3_1_1_1"/>
    <protectedRange sqref="T55:T56" name="Range2_12_5_1_1_1"/>
    <protectedRange sqref="S55:S56" name="Range2_12_5_1_1_2_3_1_1_1"/>
    <protectedRange sqref="Q55:R56" name="Range2_12_1_6_1_1_1_1_2_1_1_1_1"/>
    <protectedRange sqref="N55:P56" name="Range2_12_1_2_3_1_1_1_1_2_1_1_1_1"/>
    <protectedRange sqref="L55:M56" name="Range2_2_12_1_4_3_1_1_1_1_2_1_1_1_1"/>
    <protectedRange sqref="I53:J54" name="Range2_2_12_1_7_1_1_2_2_3"/>
    <protectedRange sqref="F53:G54" name="Range2_2_12_1_3_1_2_1_1_1_2_1_1_1_1_1_1_2_1_1_1"/>
    <protectedRange sqref="H53:H54" name="Range2_2_12_1_4_3_1_1_1_2_1_2_1_1_3_1_1_1_1_1_1_1"/>
    <protectedRange sqref="C53:D54" name="Range2_2_12_1_3_1_2_1_1_1_2_1_1_1_1_3_1_1_1_1_1_1"/>
    <protectedRange sqref="E53:E54" name="Range2_2_12_1_3_1_2_1_1_1_3_1_1_1_1_1_3_1_1_1_1_1_1"/>
    <protectedRange sqref="AG10" name="Range1_18_1_1_1_1"/>
    <protectedRange sqref="Q10" name="Range1_17_1_1_1_2"/>
    <protectedRange sqref="F11:F34" name="Range1_16_3_1_1_2"/>
    <protectedRange sqref="W11:W34" name="Range1_16_3_1_1_4"/>
    <protectedRange sqref="X17:Y31 AA17:AA31 AB34 X32:AA34" name="Range1_16_3_1_1_6"/>
    <protectedRange sqref="B42" name="Range2_12_5_1_1_1_1_1_2_1"/>
    <protectedRange sqref="B43" name="Range2_12_5_1_1_1_2_1_1_1"/>
    <protectedRange sqref="B44:B49" name="Range2_12_5_1_1_1_1_1_1_1_1"/>
    <protectedRange sqref="B50:B53 B55" name="Range2_12_5_1_1_1_2_2_1_1"/>
    <protectedRange sqref="B54" name="Range2_12_5_1_1_1_2_2_1_1_1_1_1_1_1_1_1_1_1_2_1_1_1"/>
    <protectedRange sqref="B56" name="Range2_12_5_1_1_1_2_2_1_1_1_1_1_1_1_1_1_1_1_2_2_1_1"/>
    <protectedRange sqref="B57" name="Range2_12_5_1_1_1_2_2_1_1_1_1_1_1_1_1_1_1_1_1_1_1_1_1"/>
    <protectedRange sqref="G55:H60" name="Range2_2_12_1_3_1_1_1_1_1_4_1_1_1_1_2"/>
    <protectedRange sqref="E55:F60" name="Range2_2_12_1_7_1_1_3_1_1_1_1_2"/>
    <protectedRange sqref="I55:K60" name="Range2_2_12_1_4_3_1_1_1_1_2_1_1_1_2"/>
    <protectedRange sqref="D55:D60" name="Range2_2_12_1_3_1_2_1_1_1_2_1_2_1_1_1_2"/>
    <protectedRange sqref="J61:K61" name="Range2_2_12_1_7_1_1_2_2_1_2"/>
    <protectedRange sqref="I61" name="Range2_2_12_1_7_1_1_2_2_1_1_1_1_1"/>
    <protectedRange sqref="G61:H61" name="Range2_2_12_1_3_3_1_1_1_2_1_1_1_1_1_1_1_1_1_1_1_1_1_1_1_1_1_1_1"/>
    <protectedRange sqref="F61" name="Range2_2_12_1_3_1_2_1_1_1_3_1_1_1_1_1_3_1_1_1_1_1_1_1_1_1_1_1"/>
    <protectedRange sqref="D61" name="Range2_2_12_1_7_1_1_2_1_1_1_1_1_1_1_1"/>
    <protectedRange sqref="E61" name="Range2_2_12_1_1_1_1_1_1_1_1_1_1_1_1_1_1"/>
    <protectedRange sqref="C61" name="Range2_1_4_2_1_1_1_1_1_1_1_1_1_1_1"/>
    <protectedRange sqref="B59" name="Range2_12_5_1_1_1_2_1_1_1_2_2"/>
    <protectedRange sqref="B58 B61" name="Range2_12_5_1_1_1_2_2_1_1_1_1_1_1_1_1_1_1_1_2_1_1_1_2_2"/>
    <protectedRange sqref="G67:H67" name="Range2_2_12_1_3_1_1_1_1_1_4_1_1_1_1_2_1"/>
    <protectedRange sqref="E67:F67" name="Range2_2_12_1_7_1_1_3_1_1_1_1_2_1"/>
    <protectedRange sqref="I67:J67" name="Range2_2_12_1_4_3_1_1_1_1_2_1_1_1_2_1"/>
    <protectedRange sqref="J63:J64" name="Range2_2_12_1_7_1_1_2_2_3_1"/>
    <protectedRange sqref="G63:H64" name="Range2_2_12_1_3_1_2_1_1_1_2_1_1_1_1_1_1_2_1_1_1_2"/>
    <protectedRange sqref="I63:I64" name="Range2_2_12_1_4_3_1_1_1_2_1_2_1_1_3_1_1_1_1_1_1_1_2"/>
    <protectedRange sqref="D63:E64" name="Range2_2_12_1_3_1_2_1_1_1_2_1_1_1_1_3_1_1_1_1_1_1_2"/>
    <protectedRange sqref="F63:F64" name="Range2_2_12_1_3_1_2_1_1_1_3_1_1_1_1_1_3_1_1_1_1_1_1_2"/>
    <protectedRange sqref="G65:H66" name="Range2_2_12_1_3_1_1_1_1_1_4_1_1_1_1_2_1_1"/>
    <protectedRange sqref="E65:F66" name="Range2_2_12_1_7_1_1_3_1_1_1_1_2_1_1"/>
    <protectedRange sqref="I65:J66" name="Range2_2_12_1_4_3_1_1_1_1_2_1_1_1_2_1_1"/>
    <protectedRange sqref="D65:D66" name="Range2_2_12_1_3_1_2_1_1_1_2_1_2_1_1_1_2_1"/>
    <protectedRange sqref="B66" name="Range2_12_5_1_1_2_1_4_1_1_1_2_1_1_1_1_1_1_1_1_1_2_1_1_1_1_2_1_1_1_2_1_1_1_2_2_2_1_1_1_1_1_1"/>
    <protectedRange sqref="D67" name="Range2_2_12_1_3_1_2_1_1_1_2_1_2_1_1_1_2_1_1"/>
    <protectedRange sqref="B67" name="Range2_12_5_1_1_2_1_2_2_1_1_1_1_2_1_1_1_2_1_1_1_2_2_2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11 X12:Y16 AA12:AA16 AC12:AE34 Z12:Z31 AB12:AB33">
    <cfRule type="containsText" dxfId="917" priority="17" operator="containsText" text="N/A">
      <formula>NOT(ISERROR(SEARCH("N/A",X11)))</formula>
    </cfRule>
    <cfRule type="cellIs" dxfId="916" priority="35" operator="equal">
      <formula>0</formula>
    </cfRule>
  </conditionalFormatting>
  <conditionalFormatting sqref="X11:AE11 X12:Y16 AA12:AA16 AC12:AE34 Z12:Z31 AB12:AB33">
    <cfRule type="cellIs" dxfId="915" priority="34" operator="greaterThanOrEqual">
      <formula>1185</formula>
    </cfRule>
  </conditionalFormatting>
  <conditionalFormatting sqref="X11:AE11 X12:Y16 AA12:AA16 AC12:AE34 Z12:Z31 AB12:AB33">
    <cfRule type="cellIs" dxfId="914" priority="33" operator="between">
      <formula>0.1</formula>
      <formula>1184</formula>
    </cfRule>
  </conditionalFormatting>
  <conditionalFormatting sqref="X8 AJ16:AJ34 AJ11:AO11 AJ12:AK15 AM12:AM15 AO12:AO34 AL12:AL34 AN12:AN33">
    <cfRule type="cellIs" dxfId="913" priority="32" operator="equal">
      <formula>0</formula>
    </cfRule>
  </conditionalFormatting>
  <conditionalFormatting sqref="X8 AJ16:AJ34 AJ11:AO11 AJ12:AK15 AM12:AM15 AO12:AO34 AL12:AL34 AN12:AN33">
    <cfRule type="cellIs" dxfId="912" priority="31" operator="greaterThan">
      <formula>1179</formula>
    </cfRule>
  </conditionalFormatting>
  <conditionalFormatting sqref="X8 AJ16:AJ34 AJ11:AO11 AJ12:AK15 AM12:AM15 AO12:AO34 AL12:AL34 AN12:AN33">
    <cfRule type="cellIs" dxfId="911" priority="30" operator="greaterThan">
      <formula>99</formula>
    </cfRule>
  </conditionalFormatting>
  <conditionalFormatting sqref="X8 AJ16:AJ34 AJ11:AO11 AJ12:AK15 AM12:AM15 AO12:AO34 AL12:AL34 AN12:AN33">
    <cfRule type="cellIs" dxfId="910" priority="29" operator="greaterThan">
      <formula>0.99</formula>
    </cfRule>
  </conditionalFormatting>
  <conditionalFormatting sqref="AB8">
    <cfRule type="cellIs" dxfId="909" priority="28" operator="equal">
      <formula>0</formula>
    </cfRule>
  </conditionalFormatting>
  <conditionalFormatting sqref="AB8">
    <cfRule type="cellIs" dxfId="908" priority="27" operator="greaterThan">
      <formula>1179</formula>
    </cfRule>
  </conditionalFormatting>
  <conditionalFormatting sqref="AB8">
    <cfRule type="cellIs" dxfId="907" priority="26" operator="greaterThan">
      <formula>99</formula>
    </cfRule>
  </conditionalFormatting>
  <conditionalFormatting sqref="AB8">
    <cfRule type="cellIs" dxfId="906" priority="25" operator="greaterThan">
      <formula>0.99</formula>
    </cfRule>
  </conditionalFormatting>
  <conditionalFormatting sqref="AQ11:AQ34">
    <cfRule type="cellIs" dxfId="905" priority="24" operator="equal">
      <formula>0</formula>
    </cfRule>
  </conditionalFormatting>
  <conditionalFormatting sqref="AQ11:AQ34">
    <cfRule type="cellIs" dxfId="904" priority="23" operator="greaterThan">
      <formula>1179</formula>
    </cfRule>
  </conditionalFormatting>
  <conditionalFormatting sqref="AQ11:AQ34">
    <cfRule type="cellIs" dxfId="903" priority="22" operator="greaterThan">
      <formula>99</formula>
    </cfRule>
  </conditionalFormatting>
  <conditionalFormatting sqref="AQ11:AQ34">
    <cfRule type="cellIs" dxfId="902" priority="21" operator="greaterThan">
      <formula>0.99</formula>
    </cfRule>
  </conditionalFormatting>
  <conditionalFormatting sqref="AI11:AI34">
    <cfRule type="cellIs" dxfId="901" priority="20" operator="greaterThan">
      <formula>$AI$8</formula>
    </cfRule>
  </conditionalFormatting>
  <conditionalFormatting sqref="AH11:AH34">
    <cfRule type="cellIs" dxfId="900" priority="18" operator="greaterThan">
      <formula>$AH$8</formula>
    </cfRule>
    <cfRule type="cellIs" dxfId="899" priority="19" operator="greaterThan">
      <formula>$AH$8</formula>
    </cfRule>
  </conditionalFormatting>
  <conditionalFormatting sqref="AP11:AP34">
    <cfRule type="cellIs" dxfId="898" priority="16" operator="equal">
      <formula>0</formula>
    </cfRule>
  </conditionalFormatting>
  <conditionalFormatting sqref="AP11:AP34">
    <cfRule type="cellIs" dxfId="897" priority="15" operator="greaterThan">
      <formula>1179</formula>
    </cfRule>
  </conditionalFormatting>
  <conditionalFormatting sqref="AP11:AP34">
    <cfRule type="cellIs" dxfId="896" priority="14" operator="greaterThan">
      <formula>99</formula>
    </cfRule>
  </conditionalFormatting>
  <conditionalFormatting sqref="AP11:AP34">
    <cfRule type="cellIs" dxfId="895" priority="13" operator="greaterThan">
      <formula>0.99</formula>
    </cfRule>
  </conditionalFormatting>
  <conditionalFormatting sqref="X17:Y31 AA17:AA31 AB34 X32:AA34">
    <cfRule type="containsText" dxfId="894" priority="9" operator="containsText" text="N/A">
      <formula>NOT(ISERROR(SEARCH("N/A",X17)))</formula>
    </cfRule>
    <cfRule type="cellIs" dxfId="893" priority="12" operator="equal">
      <formula>0</formula>
    </cfRule>
  </conditionalFormatting>
  <conditionalFormatting sqref="X17:Y31 AA17:AA31 AB34 X32:AA34">
    <cfRule type="cellIs" dxfId="892" priority="11" operator="greaterThanOrEqual">
      <formula>1185</formula>
    </cfRule>
  </conditionalFormatting>
  <conditionalFormatting sqref="X17:Y31 AA17:AA31 AB34 X32:AA34">
    <cfRule type="cellIs" dxfId="891" priority="10" operator="between">
      <formula>0.1</formula>
      <formula>1184</formula>
    </cfRule>
  </conditionalFormatting>
  <conditionalFormatting sqref="AK33:AK34 AM34:AN34 AM16:AM33">
    <cfRule type="cellIs" dxfId="890" priority="8" operator="equal">
      <formula>0</formula>
    </cfRule>
  </conditionalFormatting>
  <conditionalFormatting sqref="AK33:AK34 AM34:AN34 AM16:AM33">
    <cfRule type="cellIs" dxfId="889" priority="7" operator="greaterThan">
      <formula>1179</formula>
    </cfRule>
  </conditionalFormatting>
  <conditionalFormatting sqref="AK33:AK34 AM34:AN34 AM16:AM33">
    <cfRule type="cellIs" dxfId="888" priority="6" operator="greaterThan">
      <formula>99</formula>
    </cfRule>
  </conditionalFormatting>
  <conditionalFormatting sqref="AK33:AK34 AM34:AN34 AM16:AM33">
    <cfRule type="cellIs" dxfId="887" priority="5" operator="greaterThan">
      <formula>0.99</formula>
    </cfRule>
  </conditionalFormatting>
  <conditionalFormatting sqref="AK16:AK32">
    <cfRule type="cellIs" dxfId="886" priority="4" operator="equal">
      <formula>0</formula>
    </cfRule>
  </conditionalFormatting>
  <conditionalFormatting sqref="AK16:AK32">
    <cfRule type="cellIs" dxfId="885" priority="3" operator="greaterThan">
      <formula>1179</formula>
    </cfRule>
  </conditionalFormatting>
  <conditionalFormatting sqref="AK16:AK32">
    <cfRule type="cellIs" dxfId="884" priority="2" operator="greaterThan">
      <formula>99</formula>
    </cfRule>
  </conditionalFormatting>
  <conditionalFormatting sqref="AK16:AK32">
    <cfRule type="cellIs" dxfId="88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3"/>
  <sheetViews>
    <sheetView showGridLines="0" topLeftCell="A43" zoomScaleNormal="100" workbookViewId="0">
      <selection activeCell="B51" sqref="B51:B53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132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65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69" t="s">
        <v>10</v>
      </c>
      <c r="I7" s="168" t="s">
        <v>11</v>
      </c>
      <c r="J7" s="168" t="s">
        <v>12</v>
      </c>
      <c r="K7" s="168" t="s">
        <v>13</v>
      </c>
      <c r="L7" s="11"/>
      <c r="M7" s="11"/>
      <c r="N7" s="11"/>
      <c r="O7" s="169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68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68" t="s">
        <v>22</v>
      </c>
      <c r="AG7" s="168" t="s">
        <v>23</v>
      </c>
      <c r="AH7" s="168" t="s">
        <v>24</v>
      </c>
      <c r="AI7" s="168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68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42070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26280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68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66" t="s">
        <v>51</v>
      </c>
      <c r="V9" s="166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64" t="s">
        <v>55</v>
      </c>
      <c r="AG9" s="164" t="s">
        <v>56</v>
      </c>
      <c r="AH9" s="251" t="s">
        <v>57</v>
      </c>
      <c r="AI9" s="266" t="s">
        <v>58</v>
      </c>
      <c r="AJ9" s="166" t="s">
        <v>59</v>
      </c>
      <c r="AK9" s="166" t="s">
        <v>60</v>
      </c>
      <c r="AL9" s="166" t="s">
        <v>61</v>
      </c>
      <c r="AM9" s="166" t="s">
        <v>62</v>
      </c>
      <c r="AN9" s="166" t="s">
        <v>63</v>
      </c>
      <c r="AO9" s="166" t="s">
        <v>64</v>
      </c>
      <c r="AP9" s="166" t="s">
        <v>65</v>
      </c>
      <c r="AQ9" s="268" t="s">
        <v>66</v>
      </c>
      <c r="AR9" s="166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66" t="s">
        <v>72</v>
      </c>
      <c r="C10" s="166" t="s">
        <v>73</v>
      </c>
      <c r="D10" s="166" t="s">
        <v>74</v>
      </c>
      <c r="E10" s="166" t="s">
        <v>75</v>
      </c>
      <c r="F10" s="166" t="s">
        <v>74</v>
      </c>
      <c r="G10" s="166" t="s">
        <v>75</v>
      </c>
      <c r="H10" s="277"/>
      <c r="I10" s="166" t="s">
        <v>75</v>
      </c>
      <c r="J10" s="166" t="s">
        <v>75</v>
      </c>
      <c r="K10" s="166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6'!Q34</f>
        <v>27981599</v>
      </c>
      <c r="R10" s="259"/>
      <c r="S10" s="260"/>
      <c r="T10" s="261"/>
      <c r="U10" s="166" t="s">
        <v>75</v>
      </c>
      <c r="V10" s="166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6'!AG34</f>
        <v>35248984</v>
      </c>
      <c r="AH10" s="251"/>
      <c r="AI10" s="267"/>
      <c r="AJ10" s="166" t="s">
        <v>84</v>
      </c>
      <c r="AK10" s="166" t="s">
        <v>84</v>
      </c>
      <c r="AL10" s="166" t="s">
        <v>84</v>
      </c>
      <c r="AM10" s="166" t="s">
        <v>84</v>
      </c>
      <c r="AN10" s="166" t="s">
        <v>84</v>
      </c>
      <c r="AO10" s="166" t="s">
        <v>84</v>
      </c>
      <c r="AP10" s="145">
        <f>'MAR 6'!AP34</f>
        <v>7865698</v>
      </c>
      <c r="AQ10" s="269"/>
      <c r="AR10" s="167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10</v>
      </c>
      <c r="E11" s="40">
        <f>D11/1.42</f>
        <v>7.042253521126761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116</v>
      </c>
      <c r="P11" s="119">
        <v>92</v>
      </c>
      <c r="Q11" s="119">
        <v>27985411</v>
      </c>
      <c r="R11" s="45">
        <f>Q11-Q10</f>
        <v>3812</v>
      </c>
      <c r="S11" s="46">
        <f>R11*24/1000</f>
        <v>91.488</v>
      </c>
      <c r="T11" s="46">
        <f>R11/1000</f>
        <v>3.8119999999999998</v>
      </c>
      <c r="U11" s="120">
        <v>5.3</v>
      </c>
      <c r="V11" s="120">
        <f>U11</f>
        <v>5.3</v>
      </c>
      <c r="W11" s="121" t="s">
        <v>127</v>
      </c>
      <c r="X11" s="123">
        <v>0</v>
      </c>
      <c r="Y11" s="123">
        <v>0</v>
      </c>
      <c r="Z11" s="123">
        <v>1062</v>
      </c>
      <c r="AA11" s="123">
        <v>0</v>
      </c>
      <c r="AB11" s="123">
        <v>1068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35249634</v>
      </c>
      <c r="AH11" s="48">
        <f>IF(ISBLANK(AG11),"-",AG11-AG10)</f>
        <v>650</v>
      </c>
      <c r="AI11" s="49">
        <f>AH11/T11</f>
        <v>170.51416579223505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0.4</v>
      </c>
      <c r="AP11" s="123">
        <v>7866648</v>
      </c>
      <c r="AQ11" s="123">
        <f>AP11-AP10</f>
        <v>950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11</v>
      </c>
      <c r="E12" s="40">
        <f t="shared" ref="E12:E34" si="0">D12/1.42</f>
        <v>7.746478873239437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114</v>
      </c>
      <c r="P12" s="119">
        <v>91</v>
      </c>
      <c r="Q12" s="119">
        <v>27989165</v>
      </c>
      <c r="R12" s="45">
        <f t="shared" ref="R12:R34" si="3">Q12-Q11</f>
        <v>3754</v>
      </c>
      <c r="S12" s="46">
        <f t="shared" ref="S12:S34" si="4">R12*24/1000</f>
        <v>90.096000000000004</v>
      </c>
      <c r="T12" s="46">
        <f t="shared" ref="T12:T34" si="5">R12/1000</f>
        <v>3.754</v>
      </c>
      <c r="U12" s="120">
        <v>6.3</v>
      </c>
      <c r="V12" s="120">
        <f t="shared" ref="V12:V34" si="6">U12</f>
        <v>6.3</v>
      </c>
      <c r="W12" s="121" t="s">
        <v>127</v>
      </c>
      <c r="X12" s="123">
        <v>0</v>
      </c>
      <c r="Y12" s="123">
        <v>0</v>
      </c>
      <c r="Z12" s="123">
        <v>1026</v>
      </c>
      <c r="AA12" s="123">
        <v>0</v>
      </c>
      <c r="AB12" s="123">
        <v>1068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35250236</v>
      </c>
      <c r="AH12" s="48">
        <f>IF(ISBLANK(AG12),"-",AG12-AG11)</f>
        <v>602</v>
      </c>
      <c r="AI12" s="49">
        <f t="shared" ref="AI12:AI34" si="7">AH12/T12</f>
        <v>160.36228023441663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0.4</v>
      </c>
      <c r="AP12" s="123">
        <v>7867672</v>
      </c>
      <c r="AQ12" s="123">
        <f>AP12-AP11</f>
        <v>1024</v>
      </c>
      <c r="AR12" s="52">
        <v>1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13</v>
      </c>
      <c r="E13" s="40">
        <f t="shared" si="0"/>
        <v>9.1549295774647899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113</v>
      </c>
      <c r="P13" s="119">
        <v>90</v>
      </c>
      <c r="Q13" s="119">
        <v>27992850</v>
      </c>
      <c r="R13" s="45">
        <f t="shared" si="3"/>
        <v>3685</v>
      </c>
      <c r="S13" s="46">
        <f t="shared" si="4"/>
        <v>88.44</v>
      </c>
      <c r="T13" s="46">
        <f t="shared" si="5"/>
        <v>3.6850000000000001</v>
      </c>
      <c r="U13" s="120">
        <v>7.6</v>
      </c>
      <c r="V13" s="120">
        <f t="shared" si="6"/>
        <v>7.6</v>
      </c>
      <c r="W13" s="121" t="s">
        <v>127</v>
      </c>
      <c r="X13" s="123">
        <v>0</v>
      </c>
      <c r="Y13" s="123">
        <v>0</v>
      </c>
      <c r="Z13" s="123">
        <v>1002</v>
      </c>
      <c r="AA13" s="123">
        <v>0</v>
      </c>
      <c r="AB13" s="123">
        <v>1068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35250822</v>
      </c>
      <c r="AH13" s="48">
        <f>IF(ISBLANK(AG13),"-",AG13-AG12)</f>
        <v>586</v>
      </c>
      <c r="AI13" s="49">
        <f t="shared" si="7"/>
        <v>159.02306648575305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0.4</v>
      </c>
      <c r="AP13" s="123">
        <v>7868890</v>
      </c>
      <c r="AQ13" s="123">
        <f>AP13-AP12</f>
        <v>1218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14</v>
      </c>
      <c r="E14" s="40">
        <f t="shared" si="0"/>
        <v>9.8591549295774659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111</v>
      </c>
      <c r="P14" s="119">
        <v>89</v>
      </c>
      <c r="Q14" s="119">
        <v>27996402</v>
      </c>
      <c r="R14" s="45">
        <f t="shared" si="3"/>
        <v>3552</v>
      </c>
      <c r="S14" s="46">
        <f t="shared" si="4"/>
        <v>85.248000000000005</v>
      </c>
      <c r="T14" s="46">
        <f t="shared" si="5"/>
        <v>3.552</v>
      </c>
      <c r="U14" s="120">
        <v>8.8000000000000007</v>
      </c>
      <c r="V14" s="120">
        <f t="shared" si="6"/>
        <v>8.8000000000000007</v>
      </c>
      <c r="W14" s="121" t="s">
        <v>127</v>
      </c>
      <c r="X14" s="123">
        <v>0</v>
      </c>
      <c r="Y14" s="123">
        <v>0</v>
      </c>
      <c r="Z14" s="123">
        <v>986</v>
      </c>
      <c r="AA14" s="123">
        <v>0</v>
      </c>
      <c r="AB14" s="123">
        <v>1068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35251396</v>
      </c>
      <c r="AH14" s="48">
        <f t="shared" ref="AH14:AH34" si="8">IF(ISBLANK(AG14),"-",AG14-AG13)</f>
        <v>574</v>
      </c>
      <c r="AI14" s="49">
        <f t="shared" si="7"/>
        <v>161.59909909909911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0.4</v>
      </c>
      <c r="AP14" s="123">
        <v>7870014</v>
      </c>
      <c r="AQ14" s="123">
        <f>AP14-AP13</f>
        <v>1124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17</v>
      </c>
      <c r="E15" s="40">
        <f t="shared" si="0"/>
        <v>11.971830985915494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95</v>
      </c>
      <c r="P15" s="119">
        <v>91</v>
      </c>
      <c r="Q15" s="119">
        <v>28000152</v>
      </c>
      <c r="R15" s="45">
        <f t="shared" si="3"/>
        <v>3750</v>
      </c>
      <c r="S15" s="46">
        <f t="shared" si="4"/>
        <v>90</v>
      </c>
      <c r="T15" s="46">
        <f t="shared" si="5"/>
        <v>3.75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1017</v>
      </c>
      <c r="AA15" s="123">
        <v>0</v>
      </c>
      <c r="AB15" s="123">
        <v>1008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35251976</v>
      </c>
      <c r="AH15" s="48">
        <f t="shared" si="8"/>
        <v>580</v>
      </c>
      <c r="AI15" s="49">
        <f t="shared" si="7"/>
        <v>154.66666666666666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0.4</v>
      </c>
      <c r="AP15" s="123">
        <v>7870616</v>
      </c>
      <c r="AQ15" s="123">
        <f>AP15-AP14</f>
        <v>602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25</v>
      </c>
      <c r="E16" s="40">
        <f t="shared" si="0"/>
        <v>17.605633802816904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113</v>
      </c>
      <c r="P16" s="119">
        <v>109</v>
      </c>
      <c r="Q16" s="119">
        <v>28004433</v>
      </c>
      <c r="R16" s="45">
        <f t="shared" si="3"/>
        <v>4281</v>
      </c>
      <c r="S16" s="46">
        <f t="shared" si="4"/>
        <v>102.744</v>
      </c>
      <c r="T16" s="46">
        <f t="shared" si="5"/>
        <v>4.2809999999999997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1011</v>
      </c>
      <c r="AA16" s="123">
        <v>0</v>
      </c>
      <c r="AB16" s="123">
        <v>1008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35252556</v>
      </c>
      <c r="AH16" s="48">
        <f t="shared" si="8"/>
        <v>580</v>
      </c>
      <c r="AI16" s="49">
        <f t="shared" si="7"/>
        <v>135.48236393366037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7870616</v>
      </c>
      <c r="AQ16" s="123">
        <f t="shared" ref="AQ16:AQ34" si="10">AP16-AP15</f>
        <v>0</v>
      </c>
      <c r="AR16" s="52">
        <v>1.17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9</v>
      </c>
      <c r="E17" s="40">
        <f t="shared" si="0"/>
        <v>6.3380281690140849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141</v>
      </c>
      <c r="P17" s="119">
        <v>146</v>
      </c>
      <c r="Q17" s="119">
        <v>28010493</v>
      </c>
      <c r="R17" s="45">
        <f t="shared" si="3"/>
        <v>6060</v>
      </c>
      <c r="S17" s="46">
        <f t="shared" si="4"/>
        <v>145.44</v>
      </c>
      <c r="T17" s="46">
        <f t="shared" si="5"/>
        <v>6.06</v>
      </c>
      <c r="U17" s="120">
        <v>9.5</v>
      </c>
      <c r="V17" s="120">
        <f t="shared" si="6"/>
        <v>9.5</v>
      </c>
      <c r="W17" s="121" t="s">
        <v>135</v>
      </c>
      <c r="X17" s="123">
        <v>0</v>
      </c>
      <c r="Y17" s="123">
        <v>992</v>
      </c>
      <c r="Z17" s="123">
        <v>1196</v>
      </c>
      <c r="AA17" s="123">
        <v>1185</v>
      </c>
      <c r="AB17" s="123">
        <v>1198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35253832</v>
      </c>
      <c r="AH17" s="48">
        <f t="shared" si="8"/>
        <v>1276</v>
      </c>
      <c r="AI17" s="49">
        <f t="shared" si="7"/>
        <v>210.56105610561056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7870616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136</v>
      </c>
      <c r="P18" s="119">
        <v>154</v>
      </c>
      <c r="Q18" s="119">
        <v>28016554</v>
      </c>
      <c r="R18" s="45">
        <f t="shared" si="3"/>
        <v>6061</v>
      </c>
      <c r="S18" s="46">
        <f t="shared" si="4"/>
        <v>145.464</v>
      </c>
      <c r="T18" s="46">
        <f t="shared" si="5"/>
        <v>6.0609999999999999</v>
      </c>
      <c r="U18" s="120">
        <v>9.1999999999999993</v>
      </c>
      <c r="V18" s="120">
        <f t="shared" si="6"/>
        <v>9.1999999999999993</v>
      </c>
      <c r="W18" s="121" t="s">
        <v>135</v>
      </c>
      <c r="X18" s="123">
        <v>0</v>
      </c>
      <c r="Y18" s="123">
        <v>1075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35255168</v>
      </c>
      <c r="AH18" s="48">
        <f t="shared" si="8"/>
        <v>1336</v>
      </c>
      <c r="AI18" s="49">
        <f t="shared" si="7"/>
        <v>220.42567233129847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7870616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7</v>
      </c>
      <c r="E19" s="40">
        <f t="shared" si="0"/>
        <v>4.9295774647887329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133</v>
      </c>
      <c r="P19" s="119">
        <v>149</v>
      </c>
      <c r="Q19" s="119">
        <v>28022713</v>
      </c>
      <c r="R19" s="45">
        <f t="shared" si="3"/>
        <v>6159</v>
      </c>
      <c r="S19" s="46">
        <f t="shared" si="4"/>
        <v>147.816</v>
      </c>
      <c r="T19" s="46">
        <f t="shared" si="5"/>
        <v>6.1589999999999998</v>
      </c>
      <c r="U19" s="120">
        <v>8.4</v>
      </c>
      <c r="V19" s="120">
        <f t="shared" si="6"/>
        <v>8.4</v>
      </c>
      <c r="W19" s="121" t="s">
        <v>135</v>
      </c>
      <c r="X19" s="123">
        <v>0</v>
      </c>
      <c r="Y19" s="123">
        <v>1131</v>
      </c>
      <c r="Z19" s="123">
        <v>1195</v>
      </c>
      <c r="AA19" s="123">
        <v>1185</v>
      </c>
      <c r="AB19" s="123">
        <v>1197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35256543</v>
      </c>
      <c r="AH19" s="48">
        <f t="shared" si="8"/>
        <v>1375</v>
      </c>
      <c r="AI19" s="49">
        <f t="shared" si="7"/>
        <v>223.25052768306543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7870616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7</v>
      </c>
      <c r="E20" s="40">
        <f t="shared" si="0"/>
        <v>4.9295774647887329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132</v>
      </c>
      <c r="P20" s="119">
        <v>150</v>
      </c>
      <c r="Q20" s="119">
        <v>28029050</v>
      </c>
      <c r="R20" s="45">
        <f t="shared" si="3"/>
        <v>6337</v>
      </c>
      <c r="S20" s="46">
        <f t="shared" si="4"/>
        <v>152.08799999999999</v>
      </c>
      <c r="T20" s="46">
        <f t="shared" si="5"/>
        <v>6.3369999999999997</v>
      </c>
      <c r="U20" s="120">
        <v>7.5</v>
      </c>
      <c r="V20" s="120">
        <f t="shared" si="6"/>
        <v>7.5</v>
      </c>
      <c r="W20" s="121" t="s">
        <v>135</v>
      </c>
      <c r="X20" s="123">
        <v>0</v>
      </c>
      <c r="Y20" s="123">
        <v>1189</v>
      </c>
      <c r="Z20" s="123">
        <v>1196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35257956</v>
      </c>
      <c r="AH20" s="48">
        <f>IF(ISBLANK(AG20),"-",AG20-AG19)</f>
        <v>1413</v>
      </c>
      <c r="AI20" s="49">
        <f t="shared" si="7"/>
        <v>222.97617169007418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7870616</v>
      </c>
      <c r="AQ20" s="123">
        <f t="shared" si="10"/>
        <v>0</v>
      </c>
      <c r="AR20" s="52">
        <v>1.1399999999999999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136</v>
      </c>
      <c r="P21" s="119">
        <v>148</v>
      </c>
      <c r="Q21" s="119">
        <v>28035431</v>
      </c>
      <c r="R21" s="45">
        <f>Q21-Q20</f>
        <v>6381</v>
      </c>
      <c r="S21" s="46">
        <f t="shared" si="4"/>
        <v>153.14400000000001</v>
      </c>
      <c r="T21" s="46">
        <f t="shared" si="5"/>
        <v>6.3810000000000002</v>
      </c>
      <c r="U21" s="120">
        <v>6.7</v>
      </c>
      <c r="V21" s="120">
        <f t="shared" si="6"/>
        <v>6.7</v>
      </c>
      <c r="W21" s="121" t="s">
        <v>135</v>
      </c>
      <c r="X21" s="123">
        <v>0</v>
      </c>
      <c r="Y21" s="123">
        <v>1095</v>
      </c>
      <c r="Z21" s="123">
        <v>1195</v>
      </c>
      <c r="AA21" s="123">
        <v>1185</v>
      </c>
      <c r="AB21" s="123">
        <v>1199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35259376</v>
      </c>
      <c r="AH21" s="48">
        <f t="shared" si="8"/>
        <v>1420</v>
      </c>
      <c r="AI21" s="49">
        <f t="shared" si="7"/>
        <v>222.53565271900956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7870616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6</v>
      </c>
      <c r="E22" s="40">
        <f t="shared" si="0"/>
        <v>4.2253521126760569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130</v>
      </c>
      <c r="P22" s="119">
        <v>149</v>
      </c>
      <c r="Q22" s="119">
        <v>28041491</v>
      </c>
      <c r="R22" s="45">
        <f t="shared" si="3"/>
        <v>6060</v>
      </c>
      <c r="S22" s="46">
        <f t="shared" si="4"/>
        <v>145.44</v>
      </c>
      <c r="T22" s="46">
        <f t="shared" si="5"/>
        <v>6.06</v>
      </c>
      <c r="U22" s="120">
        <v>5.8</v>
      </c>
      <c r="V22" s="120">
        <f t="shared" si="6"/>
        <v>5.8</v>
      </c>
      <c r="W22" s="121" t="s">
        <v>135</v>
      </c>
      <c r="X22" s="123">
        <v>0</v>
      </c>
      <c r="Y22" s="123">
        <v>1199</v>
      </c>
      <c r="Z22" s="123">
        <v>1196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35260772</v>
      </c>
      <c r="AH22" s="48">
        <f t="shared" si="8"/>
        <v>1396</v>
      </c>
      <c r="AI22" s="49">
        <f t="shared" si="7"/>
        <v>230.36303630363037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7870616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5</v>
      </c>
      <c r="E23" s="40">
        <f t="shared" si="0"/>
        <v>3.5211267605633805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131</v>
      </c>
      <c r="P23" s="119">
        <v>146</v>
      </c>
      <c r="Q23" s="119">
        <v>28047696</v>
      </c>
      <c r="R23" s="45">
        <f t="shared" si="3"/>
        <v>6205</v>
      </c>
      <c r="S23" s="46">
        <f t="shared" si="4"/>
        <v>148.91999999999999</v>
      </c>
      <c r="T23" s="46">
        <f t="shared" si="5"/>
        <v>6.2050000000000001</v>
      </c>
      <c r="U23" s="120">
        <v>5.0999999999999996</v>
      </c>
      <c r="V23" s="120">
        <f t="shared" si="6"/>
        <v>5.0999999999999996</v>
      </c>
      <c r="W23" s="121" t="s">
        <v>135</v>
      </c>
      <c r="X23" s="123">
        <v>0</v>
      </c>
      <c r="Y23" s="123">
        <v>1119</v>
      </c>
      <c r="Z23" s="123">
        <v>1196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35262184</v>
      </c>
      <c r="AH23" s="48">
        <f t="shared" si="8"/>
        <v>1412</v>
      </c>
      <c r="AI23" s="49">
        <f t="shared" si="7"/>
        <v>227.55842062852537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7870616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5</v>
      </c>
      <c r="E24" s="40">
        <f t="shared" si="0"/>
        <v>3.5211267605633805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133</v>
      </c>
      <c r="P24" s="119">
        <v>145</v>
      </c>
      <c r="Q24" s="119">
        <v>28053718</v>
      </c>
      <c r="R24" s="45">
        <f t="shared" si="3"/>
        <v>6022</v>
      </c>
      <c r="S24" s="46">
        <f t="shared" si="4"/>
        <v>144.52799999999999</v>
      </c>
      <c r="T24" s="46">
        <f t="shared" si="5"/>
        <v>6.0220000000000002</v>
      </c>
      <c r="U24" s="120">
        <v>4.3</v>
      </c>
      <c r="V24" s="120">
        <f t="shared" si="6"/>
        <v>4.3</v>
      </c>
      <c r="W24" s="121" t="s">
        <v>135</v>
      </c>
      <c r="X24" s="123">
        <v>0</v>
      </c>
      <c r="Y24" s="123">
        <v>1124</v>
      </c>
      <c r="Z24" s="123">
        <v>1195</v>
      </c>
      <c r="AA24" s="123">
        <v>1185</v>
      </c>
      <c r="AB24" s="123">
        <v>1198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35263580</v>
      </c>
      <c r="AH24" s="48">
        <f t="shared" si="8"/>
        <v>1396</v>
      </c>
      <c r="AI24" s="49">
        <f t="shared" si="7"/>
        <v>231.81667220192625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7870616</v>
      </c>
      <c r="AQ24" s="123">
        <f t="shared" si="10"/>
        <v>0</v>
      </c>
      <c r="AR24" s="52">
        <v>1.08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5</v>
      </c>
      <c r="E25" s="40">
        <f t="shared" si="0"/>
        <v>3.5211267605633805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130</v>
      </c>
      <c r="P25" s="119">
        <v>142</v>
      </c>
      <c r="Q25" s="119">
        <v>28059650</v>
      </c>
      <c r="R25" s="45">
        <f t="shared" si="3"/>
        <v>5932</v>
      </c>
      <c r="S25" s="46">
        <f t="shared" si="4"/>
        <v>142.36799999999999</v>
      </c>
      <c r="T25" s="46">
        <f t="shared" si="5"/>
        <v>5.9320000000000004</v>
      </c>
      <c r="U25" s="120">
        <v>3.8</v>
      </c>
      <c r="V25" s="120">
        <f t="shared" si="6"/>
        <v>3.8</v>
      </c>
      <c r="W25" s="121" t="s">
        <v>135</v>
      </c>
      <c r="X25" s="123">
        <v>0</v>
      </c>
      <c r="Y25" s="123">
        <v>1093</v>
      </c>
      <c r="Z25" s="123">
        <v>1195</v>
      </c>
      <c r="AA25" s="123">
        <v>1185</v>
      </c>
      <c r="AB25" s="123">
        <v>1198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35264932</v>
      </c>
      <c r="AH25" s="48">
        <f t="shared" si="8"/>
        <v>1352</v>
      </c>
      <c r="AI25" s="49">
        <f t="shared" si="7"/>
        <v>227.91638570465273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7870616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5</v>
      </c>
      <c r="E26" s="40">
        <f t="shared" si="0"/>
        <v>3.5211267605633805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129</v>
      </c>
      <c r="P26" s="119">
        <v>139</v>
      </c>
      <c r="Q26" s="119">
        <v>28065438</v>
      </c>
      <c r="R26" s="45">
        <f t="shared" si="3"/>
        <v>5788</v>
      </c>
      <c r="S26" s="46">
        <f t="shared" si="4"/>
        <v>138.91200000000001</v>
      </c>
      <c r="T26" s="46">
        <f t="shared" si="5"/>
        <v>5.7880000000000003</v>
      </c>
      <c r="U26" s="120">
        <v>3.5</v>
      </c>
      <c r="V26" s="120">
        <f t="shared" si="6"/>
        <v>3.5</v>
      </c>
      <c r="W26" s="121" t="s">
        <v>135</v>
      </c>
      <c r="X26" s="123">
        <v>0</v>
      </c>
      <c r="Y26" s="123">
        <v>1072</v>
      </c>
      <c r="Z26" s="123">
        <v>1195</v>
      </c>
      <c r="AA26" s="123">
        <v>1185</v>
      </c>
      <c r="AB26" s="123">
        <v>1198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35266256</v>
      </c>
      <c r="AH26" s="48">
        <f t="shared" si="8"/>
        <v>1324</v>
      </c>
      <c r="AI26" s="49">
        <f t="shared" si="7"/>
        <v>228.74913614374566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7870616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4</v>
      </c>
      <c r="E27" s="40">
        <f t="shared" si="0"/>
        <v>2.8169014084507045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126</v>
      </c>
      <c r="P27" s="119">
        <v>140</v>
      </c>
      <c r="Q27" s="119">
        <v>28071246</v>
      </c>
      <c r="R27" s="45">
        <f t="shared" si="3"/>
        <v>5808</v>
      </c>
      <c r="S27" s="46">
        <f t="shared" si="4"/>
        <v>139.392</v>
      </c>
      <c r="T27" s="46">
        <f t="shared" si="5"/>
        <v>5.8079999999999998</v>
      </c>
      <c r="U27" s="120">
        <v>2.9</v>
      </c>
      <c r="V27" s="120">
        <f t="shared" si="6"/>
        <v>2.9</v>
      </c>
      <c r="W27" s="121" t="s">
        <v>135</v>
      </c>
      <c r="X27" s="123">
        <v>0</v>
      </c>
      <c r="Y27" s="123">
        <v>1141</v>
      </c>
      <c r="Z27" s="123">
        <v>1195</v>
      </c>
      <c r="AA27" s="123">
        <v>1185</v>
      </c>
      <c r="AB27" s="123">
        <v>1198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35267604</v>
      </c>
      <c r="AH27" s="48">
        <f t="shared" si="8"/>
        <v>1348</v>
      </c>
      <c r="AI27" s="49">
        <f t="shared" si="7"/>
        <v>232.09366391184574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7870616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131</v>
      </c>
      <c r="P28" s="119">
        <v>136</v>
      </c>
      <c r="Q28" s="119">
        <v>28077007</v>
      </c>
      <c r="R28" s="45">
        <f t="shared" si="3"/>
        <v>5761</v>
      </c>
      <c r="S28" s="46">
        <f t="shared" si="4"/>
        <v>138.26400000000001</v>
      </c>
      <c r="T28" s="46">
        <f t="shared" si="5"/>
        <v>5.7610000000000001</v>
      </c>
      <c r="U28" s="120">
        <v>2.5</v>
      </c>
      <c r="V28" s="120">
        <f t="shared" si="6"/>
        <v>2.5</v>
      </c>
      <c r="W28" s="121" t="s">
        <v>135</v>
      </c>
      <c r="X28" s="123">
        <v>0</v>
      </c>
      <c r="Y28" s="123">
        <v>1062</v>
      </c>
      <c r="Z28" s="123">
        <v>1185</v>
      </c>
      <c r="AA28" s="123">
        <v>1185</v>
      </c>
      <c r="AB28" s="123">
        <v>1189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35268934</v>
      </c>
      <c r="AH28" s="48">
        <f t="shared" si="8"/>
        <v>1330</v>
      </c>
      <c r="AI28" s="49">
        <f t="shared" si="7"/>
        <v>230.86269744835965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7870616</v>
      </c>
      <c r="AQ28" s="123">
        <f t="shared" si="10"/>
        <v>0</v>
      </c>
      <c r="AR28" s="52">
        <v>0.99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130</v>
      </c>
      <c r="P29" s="119">
        <v>137</v>
      </c>
      <c r="Q29" s="119">
        <v>28082708</v>
      </c>
      <c r="R29" s="45">
        <f t="shared" si="3"/>
        <v>5701</v>
      </c>
      <c r="S29" s="46">
        <f t="shared" si="4"/>
        <v>136.82400000000001</v>
      </c>
      <c r="T29" s="46">
        <f t="shared" si="5"/>
        <v>5.7009999999999996</v>
      </c>
      <c r="U29" s="120">
        <v>2.1</v>
      </c>
      <c r="V29" s="120">
        <f t="shared" si="6"/>
        <v>2.1</v>
      </c>
      <c r="W29" s="121" t="s">
        <v>135</v>
      </c>
      <c r="X29" s="123">
        <v>0</v>
      </c>
      <c r="Y29" s="123">
        <v>1051</v>
      </c>
      <c r="Z29" s="123">
        <v>1185</v>
      </c>
      <c r="AA29" s="123">
        <v>1185</v>
      </c>
      <c r="AB29" s="123">
        <v>1189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35270248</v>
      </c>
      <c r="AH29" s="48">
        <f t="shared" si="8"/>
        <v>1314</v>
      </c>
      <c r="AI29" s="49">
        <f t="shared" si="7"/>
        <v>230.48587967023332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7870616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4</v>
      </c>
      <c r="E30" s="40">
        <f t="shared" si="0"/>
        <v>2.8169014084507045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132</v>
      </c>
      <c r="P30" s="119">
        <v>130</v>
      </c>
      <c r="Q30" s="119">
        <v>28088247</v>
      </c>
      <c r="R30" s="45">
        <f t="shared" si="3"/>
        <v>5539</v>
      </c>
      <c r="S30" s="46">
        <f t="shared" si="4"/>
        <v>132.93600000000001</v>
      </c>
      <c r="T30" s="46">
        <f t="shared" si="5"/>
        <v>5.5389999999999997</v>
      </c>
      <c r="U30" s="120">
        <v>1.9</v>
      </c>
      <c r="V30" s="120">
        <f t="shared" si="6"/>
        <v>1.9</v>
      </c>
      <c r="W30" s="121" t="s">
        <v>135</v>
      </c>
      <c r="X30" s="123">
        <v>0</v>
      </c>
      <c r="Y30" s="123">
        <v>998</v>
      </c>
      <c r="Z30" s="123">
        <v>1165</v>
      </c>
      <c r="AA30" s="123">
        <v>1185</v>
      </c>
      <c r="AB30" s="123">
        <v>1169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35271494</v>
      </c>
      <c r="AH30" s="48">
        <f t="shared" si="8"/>
        <v>1246</v>
      </c>
      <c r="AI30" s="49">
        <f t="shared" si="7"/>
        <v>224.95035204910636</v>
      </c>
      <c r="AJ30" s="102">
        <v>0</v>
      </c>
      <c r="AK30" s="102">
        <v>1</v>
      </c>
      <c r="AL30" s="102">
        <v>1</v>
      </c>
      <c r="AM30" s="102">
        <v>1</v>
      </c>
      <c r="AN30" s="102">
        <v>1</v>
      </c>
      <c r="AO30" s="102">
        <v>0</v>
      </c>
      <c r="AP30" s="123">
        <v>7870616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6</v>
      </c>
      <c r="E31" s="40">
        <f t="shared" si="0"/>
        <v>4.2253521126760569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129</v>
      </c>
      <c r="P31" s="119">
        <v>125</v>
      </c>
      <c r="Q31" s="119">
        <v>28093643</v>
      </c>
      <c r="R31" s="45">
        <f t="shared" si="3"/>
        <v>5396</v>
      </c>
      <c r="S31" s="46">
        <f t="shared" si="4"/>
        <v>129.50399999999999</v>
      </c>
      <c r="T31" s="46">
        <f t="shared" si="5"/>
        <v>5.3959999999999999</v>
      </c>
      <c r="U31" s="120">
        <v>1.7</v>
      </c>
      <c r="V31" s="120">
        <f t="shared" si="6"/>
        <v>1.7</v>
      </c>
      <c r="W31" s="121" t="s">
        <v>135</v>
      </c>
      <c r="X31" s="123">
        <v>0</v>
      </c>
      <c r="Y31" s="123">
        <v>1009</v>
      </c>
      <c r="Z31" s="123">
        <v>1125</v>
      </c>
      <c r="AA31" s="123">
        <v>1185</v>
      </c>
      <c r="AB31" s="123">
        <v>1128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35272700</v>
      </c>
      <c r="AH31" s="48">
        <f t="shared" si="8"/>
        <v>1206</v>
      </c>
      <c r="AI31" s="49">
        <f t="shared" si="7"/>
        <v>223.4988880652335</v>
      </c>
      <c r="AJ31" s="102">
        <v>0</v>
      </c>
      <c r="AK31" s="102">
        <v>1</v>
      </c>
      <c r="AL31" s="102">
        <v>1</v>
      </c>
      <c r="AM31" s="102">
        <v>1</v>
      </c>
      <c r="AN31" s="102">
        <v>1</v>
      </c>
      <c r="AO31" s="102">
        <v>0</v>
      </c>
      <c r="AP31" s="123">
        <v>7870616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12</v>
      </c>
      <c r="E32" s="40">
        <f t="shared" si="0"/>
        <v>8.4507042253521139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120</v>
      </c>
      <c r="P32" s="119">
        <v>123</v>
      </c>
      <c r="Q32" s="119">
        <v>28098812</v>
      </c>
      <c r="R32" s="45">
        <f t="shared" si="3"/>
        <v>5169</v>
      </c>
      <c r="S32" s="46">
        <f t="shared" si="4"/>
        <v>124.056</v>
      </c>
      <c r="T32" s="46">
        <f t="shared" si="5"/>
        <v>5.1689999999999996</v>
      </c>
      <c r="U32" s="120">
        <v>1.4</v>
      </c>
      <c r="V32" s="120">
        <f t="shared" si="6"/>
        <v>1.4</v>
      </c>
      <c r="W32" s="121" t="s">
        <v>136</v>
      </c>
      <c r="X32" s="123">
        <v>0</v>
      </c>
      <c r="Y32" s="123">
        <v>1018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35273732</v>
      </c>
      <c r="AH32" s="48">
        <f t="shared" si="8"/>
        <v>1032</v>
      </c>
      <c r="AI32" s="49">
        <f t="shared" si="7"/>
        <v>199.65177016831109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7870616</v>
      </c>
      <c r="AQ32" s="123">
        <f t="shared" si="10"/>
        <v>0</v>
      </c>
      <c r="AR32" s="52">
        <v>1.02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6</v>
      </c>
      <c r="E33" s="40">
        <f t="shared" si="0"/>
        <v>4.2253521126760569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130</v>
      </c>
      <c r="P33" s="119">
        <v>105</v>
      </c>
      <c r="Q33" s="119">
        <v>28103238</v>
      </c>
      <c r="R33" s="45">
        <f t="shared" si="3"/>
        <v>4426</v>
      </c>
      <c r="S33" s="46">
        <f t="shared" si="4"/>
        <v>106.224</v>
      </c>
      <c r="T33" s="46">
        <f t="shared" si="5"/>
        <v>4.4260000000000002</v>
      </c>
      <c r="U33" s="120">
        <v>2.2000000000000002</v>
      </c>
      <c r="V33" s="120">
        <f t="shared" si="6"/>
        <v>2.2000000000000002</v>
      </c>
      <c r="W33" s="121" t="s">
        <v>127</v>
      </c>
      <c r="X33" s="123">
        <v>0</v>
      </c>
      <c r="Y33" s="123">
        <v>0</v>
      </c>
      <c r="Z33" s="123">
        <v>1114</v>
      </c>
      <c r="AA33" s="123">
        <v>0</v>
      </c>
      <c r="AB33" s="123">
        <v>1149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35274532</v>
      </c>
      <c r="AH33" s="48">
        <f t="shared" si="8"/>
        <v>800</v>
      </c>
      <c r="AI33" s="49">
        <f t="shared" si="7"/>
        <v>180.75011296882059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0.35</v>
      </c>
      <c r="AP33" s="123">
        <v>7871445</v>
      </c>
      <c r="AQ33" s="123">
        <f t="shared" si="10"/>
        <v>829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9</v>
      </c>
      <c r="E34" s="40">
        <f t="shared" si="0"/>
        <v>6.3380281690140849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127</v>
      </c>
      <c r="P34" s="119">
        <v>98</v>
      </c>
      <c r="Q34" s="119">
        <v>28107452</v>
      </c>
      <c r="R34" s="45">
        <f t="shared" si="3"/>
        <v>4214</v>
      </c>
      <c r="S34" s="46">
        <f t="shared" si="4"/>
        <v>101.136</v>
      </c>
      <c r="T34" s="46">
        <f t="shared" si="5"/>
        <v>4.2140000000000004</v>
      </c>
      <c r="U34" s="120">
        <v>3.1</v>
      </c>
      <c r="V34" s="120">
        <f t="shared" si="6"/>
        <v>3.1</v>
      </c>
      <c r="W34" s="121" t="s">
        <v>127</v>
      </c>
      <c r="X34" s="123">
        <v>0</v>
      </c>
      <c r="Y34" s="123">
        <v>0</v>
      </c>
      <c r="Z34" s="123">
        <v>1085</v>
      </c>
      <c r="AA34" s="123">
        <v>0</v>
      </c>
      <c r="AB34" s="123">
        <v>1109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35275264</v>
      </c>
      <c r="AH34" s="48">
        <f t="shared" si="8"/>
        <v>732</v>
      </c>
      <c r="AI34" s="49">
        <f t="shared" si="7"/>
        <v>173.70669197911721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0.35</v>
      </c>
      <c r="AP34" s="123">
        <v>7872409</v>
      </c>
      <c r="AQ34" s="123">
        <f t="shared" si="10"/>
        <v>964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126</v>
      </c>
      <c r="Q35" s="63">
        <f>Q34-Q10</f>
        <v>125853</v>
      </c>
      <c r="R35" s="64">
        <f>SUM(R11:R34)</f>
        <v>125853</v>
      </c>
      <c r="S35" s="124">
        <f>AVERAGE(S11:S34)</f>
        <v>125.85300000000001</v>
      </c>
      <c r="T35" s="124">
        <f>SUM(T11:T34)</f>
        <v>125.85299999999998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26280</v>
      </c>
      <c r="AH35" s="66">
        <f>SUM(AH11:AH34)</f>
        <v>26280</v>
      </c>
      <c r="AI35" s="67">
        <f>$AH$35/$T35</f>
        <v>208.81504612524139</v>
      </c>
      <c r="AJ35" s="93"/>
      <c r="AK35" s="94"/>
      <c r="AL35" s="94"/>
      <c r="AM35" s="94"/>
      <c r="AN35" s="95"/>
      <c r="AO35" s="68"/>
      <c r="AP35" s="69">
        <f>AP34-AP10</f>
        <v>6711</v>
      </c>
      <c r="AQ35" s="70">
        <f>SUM(AQ11:AQ34)</f>
        <v>6711</v>
      </c>
      <c r="AR35" s="71">
        <f>AVERAGE(AR11:AR34)</f>
        <v>1.0666666666666667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168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141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216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217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218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16" t="s">
        <v>140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128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219</v>
      </c>
      <c r="C50" s="110"/>
      <c r="D50" s="110"/>
      <c r="E50" s="110"/>
      <c r="F50" s="110"/>
      <c r="G50" s="110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93" t="s">
        <v>221</v>
      </c>
      <c r="C51" s="177"/>
      <c r="D51" s="177"/>
      <c r="E51" s="177"/>
      <c r="F51" s="177"/>
      <c r="G51" s="177"/>
      <c r="H51" s="177"/>
      <c r="I51" s="194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93" t="s">
        <v>222</v>
      </c>
      <c r="C52" s="177"/>
      <c r="D52" s="177"/>
      <c r="E52" s="177"/>
      <c r="F52" s="177"/>
      <c r="G52" s="177"/>
      <c r="H52" s="177"/>
      <c r="I52" s="194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93" t="s">
        <v>223</v>
      </c>
      <c r="C53" s="177"/>
      <c r="D53" s="177"/>
      <c r="E53" s="177"/>
      <c r="F53" s="177"/>
      <c r="G53" s="177"/>
      <c r="H53" s="177"/>
      <c r="I53" s="194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225</v>
      </c>
      <c r="C54" s="88"/>
      <c r="D54" s="88"/>
      <c r="E54" s="88"/>
      <c r="F54" s="88"/>
      <c r="G54" s="88"/>
      <c r="H54" s="88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09" t="s">
        <v>226</v>
      </c>
      <c r="C55" s="110"/>
      <c r="D55" s="110"/>
      <c r="E55" s="115"/>
      <c r="F55" s="115"/>
      <c r="G55" s="115"/>
      <c r="H55" s="110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16" t="s">
        <v>150</v>
      </c>
      <c r="C56" s="110"/>
      <c r="D56" s="110"/>
      <c r="E56" s="115"/>
      <c r="F56" s="115"/>
      <c r="G56" s="115"/>
      <c r="H56" s="110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16" t="s">
        <v>151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12" t="s">
        <v>220</v>
      </c>
      <c r="C58" s="110"/>
      <c r="D58" s="110"/>
      <c r="E58" s="110"/>
      <c r="F58" s="110"/>
      <c r="G58" s="110"/>
      <c r="H58" s="110"/>
      <c r="I58" s="125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195" t="s">
        <v>224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109" t="s">
        <v>156</v>
      </c>
      <c r="C60" s="110"/>
      <c r="D60" s="110"/>
      <c r="E60" s="110"/>
      <c r="F60" s="110"/>
      <c r="G60" s="110"/>
      <c r="H60" s="110"/>
      <c r="I60" s="125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116" t="s">
        <v>153</v>
      </c>
      <c r="C61" s="110"/>
      <c r="D61" s="110"/>
      <c r="E61" s="110"/>
      <c r="F61" s="110"/>
      <c r="G61" s="110"/>
      <c r="H61" s="110"/>
      <c r="I61" s="125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5" t="s">
        <v>154</v>
      </c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89" t="s">
        <v>182</v>
      </c>
      <c r="C63" s="110"/>
      <c r="D63" s="110"/>
      <c r="E63" s="115"/>
      <c r="F63" s="115"/>
      <c r="G63" s="115"/>
      <c r="H63" s="110"/>
      <c r="I63" s="111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9" t="s">
        <v>155</v>
      </c>
      <c r="C64" s="110"/>
      <c r="D64" s="110"/>
      <c r="E64" s="115"/>
      <c r="F64" s="115"/>
      <c r="G64" s="115"/>
      <c r="H64" s="110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5"/>
      <c r="C65" s="116"/>
      <c r="D65" s="110"/>
      <c r="E65" s="88"/>
      <c r="F65" s="110"/>
      <c r="G65" s="110"/>
      <c r="H65" s="110"/>
      <c r="I65" s="110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116"/>
      <c r="C66" s="112"/>
      <c r="D66" s="110"/>
      <c r="E66" s="88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4"/>
      <c r="T66" s="113"/>
      <c r="U66" s="113"/>
      <c r="V66" s="113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5"/>
      <c r="C67" s="110"/>
      <c r="D67" s="110"/>
      <c r="E67" s="110"/>
      <c r="F67" s="110"/>
      <c r="G67" s="110"/>
      <c r="H67" s="110"/>
      <c r="I67" s="125"/>
      <c r="J67" s="111"/>
      <c r="K67" s="111"/>
      <c r="L67" s="111"/>
      <c r="M67" s="111"/>
      <c r="N67" s="111"/>
      <c r="O67" s="111"/>
      <c r="P67" s="111"/>
      <c r="Q67" s="111"/>
      <c r="R67" s="111"/>
      <c r="S67" s="114"/>
      <c r="T67" s="113"/>
      <c r="U67" s="113"/>
      <c r="V67" s="113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0"/>
      <c r="D68" s="110"/>
      <c r="E68" s="110"/>
      <c r="F68" s="110"/>
      <c r="G68" s="110"/>
      <c r="H68" s="110"/>
      <c r="I68" s="125"/>
      <c r="J68" s="111"/>
      <c r="K68" s="111"/>
      <c r="L68" s="111"/>
      <c r="M68" s="111"/>
      <c r="N68" s="111"/>
      <c r="O68" s="111"/>
      <c r="P68" s="111"/>
      <c r="Q68" s="111"/>
      <c r="R68" s="111"/>
      <c r="S68" s="114"/>
      <c r="T68" s="113"/>
      <c r="U68" s="113"/>
      <c r="V68" s="113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2"/>
      <c r="D69" s="110"/>
      <c r="E69" s="110"/>
      <c r="F69" s="110"/>
      <c r="G69" s="110"/>
      <c r="H69" s="110"/>
      <c r="I69" s="110"/>
      <c r="J69" s="111"/>
      <c r="K69" s="111"/>
      <c r="L69" s="111"/>
      <c r="M69" s="111"/>
      <c r="N69" s="111"/>
      <c r="O69" s="111"/>
      <c r="P69" s="111"/>
      <c r="Q69" s="111"/>
      <c r="R69" s="111"/>
      <c r="S69" s="114"/>
      <c r="T69" s="113"/>
      <c r="U69" s="113"/>
      <c r="V69" s="113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85"/>
      <c r="C70" s="112"/>
      <c r="D70" s="110"/>
      <c r="E70" s="88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3"/>
      <c r="U70" s="113"/>
      <c r="V70" s="113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9"/>
      <c r="C71" s="110"/>
      <c r="D71" s="110"/>
      <c r="E71" s="110"/>
      <c r="F71" s="110"/>
      <c r="G71" s="88"/>
      <c r="H71" s="88"/>
      <c r="I71" s="125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3"/>
      <c r="U71" s="113"/>
      <c r="V71" s="113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10"/>
      <c r="D72" s="110"/>
      <c r="E72" s="110"/>
      <c r="F72" s="110"/>
      <c r="G72" s="88"/>
      <c r="H72" s="88"/>
      <c r="I72" s="117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116"/>
      <c r="C73" s="116"/>
      <c r="D73" s="110"/>
      <c r="E73" s="88"/>
      <c r="F73" s="110"/>
      <c r="G73" s="110"/>
      <c r="H73" s="110"/>
      <c r="I73" s="110"/>
      <c r="J73" s="111"/>
      <c r="K73" s="111"/>
      <c r="L73" s="111"/>
      <c r="M73" s="111"/>
      <c r="N73" s="111"/>
      <c r="O73" s="111"/>
      <c r="P73" s="111"/>
      <c r="Q73" s="111"/>
      <c r="R73" s="111"/>
      <c r="S73" s="111"/>
      <c r="T73" s="113"/>
      <c r="U73" s="113"/>
      <c r="V73" s="113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5"/>
      <c r="C74" s="112"/>
      <c r="D74" s="110"/>
      <c r="E74" s="110"/>
      <c r="F74" s="110"/>
      <c r="G74" s="110"/>
      <c r="H74" s="110"/>
      <c r="I74" s="110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3"/>
      <c r="U74" s="113"/>
      <c r="V74" s="113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12"/>
      <c r="D75" s="110"/>
      <c r="E75" s="88"/>
      <c r="F75" s="110"/>
      <c r="G75" s="110"/>
      <c r="H75" s="110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3"/>
      <c r="U75" s="113"/>
      <c r="V75" s="113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0"/>
      <c r="D76" s="110"/>
      <c r="E76" s="110"/>
      <c r="F76" s="110"/>
      <c r="G76" s="88"/>
      <c r="H76" s="88"/>
      <c r="I76" s="125"/>
      <c r="J76" s="111"/>
      <c r="K76" s="111"/>
      <c r="L76" s="111"/>
      <c r="M76" s="111"/>
      <c r="N76" s="111"/>
      <c r="O76" s="111"/>
      <c r="P76" s="111"/>
      <c r="Q76" s="111"/>
      <c r="R76" s="111"/>
      <c r="S76" s="114"/>
      <c r="T76" s="113"/>
      <c r="U76" s="113"/>
      <c r="V76" s="113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0"/>
      <c r="D77" s="110"/>
      <c r="E77" s="110"/>
      <c r="F77" s="110"/>
      <c r="G77" s="88"/>
      <c r="H77" s="88"/>
      <c r="I77" s="117"/>
      <c r="J77" s="111"/>
      <c r="K77" s="111"/>
      <c r="L77" s="111"/>
      <c r="M77" s="111"/>
      <c r="N77" s="111"/>
      <c r="O77" s="111"/>
      <c r="P77" s="111"/>
      <c r="Q77" s="111"/>
      <c r="R77" s="111"/>
      <c r="S77" s="114"/>
      <c r="T77" s="114"/>
      <c r="U77" s="114"/>
      <c r="V77" s="114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6"/>
      <c r="D78" s="110"/>
      <c r="E78" s="88"/>
      <c r="F78" s="110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114"/>
      <c r="V78" s="114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6"/>
      <c r="D79" s="110"/>
      <c r="E79" s="88"/>
      <c r="F79" s="110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6"/>
      <c r="D80" s="110"/>
      <c r="E80" s="88"/>
      <c r="F80" s="110"/>
      <c r="G80" s="110"/>
      <c r="H80" s="110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89"/>
      <c r="C81" s="112"/>
      <c r="D81" s="110"/>
      <c r="E81" s="88"/>
      <c r="F81" s="110"/>
      <c r="G81" s="110"/>
      <c r="H81" s="110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89"/>
      <c r="C82" s="112"/>
      <c r="D82" s="110"/>
      <c r="E82" s="110"/>
      <c r="F82" s="110"/>
      <c r="G82" s="110"/>
      <c r="H82" s="110"/>
      <c r="I82" s="110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4"/>
      <c r="U82" s="78"/>
      <c r="V82" s="78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V82" s="105"/>
      <c r="AW82" s="101"/>
      <c r="AX82" s="101"/>
      <c r="AY82" s="101"/>
    </row>
    <row r="83" spans="1:51" x14ac:dyDescent="0.25">
      <c r="B83" s="89"/>
      <c r="C83" s="112"/>
      <c r="D83" s="110"/>
      <c r="E83" s="110"/>
      <c r="F83" s="110"/>
      <c r="G83" s="110"/>
      <c r="H83" s="110"/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4"/>
      <c r="U83" s="78"/>
      <c r="V83" s="78"/>
      <c r="W83" s="106"/>
      <c r="X83" s="106"/>
      <c r="Y83" s="106"/>
      <c r="Z83" s="10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V83" s="105"/>
      <c r="AW83" s="101"/>
      <c r="AX83" s="101"/>
      <c r="AY83" s="101"/>
    </row>
    <row r="84" spans="1:51" x14ac:dyDescent="0.25">
      <c r="B84" s="89"/>
      <c r="C84" s="112"/>
      <c r="D84" s="110"/>
      <c r="E84" s="88"/>
      <c r="F84" s="110"/>
      <c r="G84" s="110"/>
      <c r="H84" s="110"/>
      <c r="I84" s="110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4"/>
      <c r="U84" s="78"/>
      <c r="V84" s="78"/>
      <c r="W84" s="106"/>
      <c r="X84" s="106"/>
      <c r="Y84" s="106"/>
      <c r="Z84" s="106"/>
      <c r="AA84" s="106"/>
      <c r="AB84" s="106"/>
      <c r="AC84" s="106"/>
      <c r="AD84" s="106"/>
      <c r="AE84" s="106"/>
      <c r="AM84" s="107"/>
      <c r="AN84" s="107"/>
      <c r="AO84" s="107"/>
      <c r="AP84" s="107"/>
      <c r="AQ84" s="107"/>
      <c r="AR84" s="107"/>
      <c r="AS84" s="108"/>
      <c r="AV84" s="105"/>
      <c r="AW84" s="101"/>
      <c r="AX84" s="101"/>
      <c r="AY84" s="101"/>
    </row>
    <row r="85" spans="1:51" x14ac:dyDescent="0.25">
      <c r="B85" s="89"/>
      <c r="C85" s="112"/>
      <c r="D85" s="110"/>
      <c r="E85" s="110"/>
      <c r="F85" s="110"/>
      <c r="G85" s="110"/>
      <c r="H85" s="110"/>
      <c r="I85" s="110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4"/>
      <c r="U85" s="78"/>
      <c r="V85" s="78"/>
      <c r="W85" s="106"/>
      <c r="X85" s="106"/>
      <c r="Y85" s="106"/>
      <c r="Z85" s="106"/>
      <c r="AA85" s="106"/>
      <c r="AB85" s="106"/>
      <c r="AC85" s="106"/>
      <c r="AD85" s="106"/>
      <c r="AE85" s="106"/>
      <c r="AM85" s="107"/>
      <c r="AN85" s="107"/>
      <c r="AO85" s="107"/>
      <c r="AP85" s="107"/>
      <c r="AQ85" s="107"/>
      <c r="AR85" s="107"/>
      <c r="AS85" s="108"/>
      <c r="AV85" s="105"/>
      <c r="AW85" s="101"/>
      <c r="AX85" s="101"/>
      <c r="AY85" s="101"/>
    </row>
    <row r="86" spans="1:51" x14ac:dyDescent="0.25">
      <c r="B86" s="89"/>
      <c r="C86" s="109"/>
      <c r="D86" s="110"/>
      <c r="E86" s="110"/>
      <c r="F86" s="110"/>
      <c r="G86" s="110"/>
      <c r="H86" s="110"/>
      <c r="I86" s="110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4"/>
      <c r="U86" s="78"/>
      <c r="V86" s="78"/>
      <c r="W86" s="106"/>
      <c r="X86" s="106"/>
      <c r="Y86" s="106"/>
      <c r="Z86" s="86"/>
      <c r="AA86" s="106"/>
      <c r="AB86" s="106"/>
      <c r="AC86" s="106"/>
      <c r="AD86" s="106"/>
      <c r="AE86" s="106"/>
      <c r="AM86" s="107"/>
      <c r="AN86" s="107"/>
      <c r="AO86" s="107"/>
      <c r="AP86" s="107"/>
      <c r="AQ86" s="107"/>
      <c r="AR86" s="107"/>
      <c r="AS86" s="108"/>
      <c r="AV86" s="105"/>
      <c r="AW86" s="101"/>
      <c r="AX86" s="101"/>
      <c r="AY86" s="101"/>
    </row>
    <row r="87" spans="1:51" x14ac:dyDescent="0.25">
      <c r="B87" s="89"/>
      <c r="C87" s="109"/>
      <c r="D87" s="88"/>
      <c r="E87" s="110"/>
      <c r="F87" s="110"/>
      <c r="G87" s="110"/>
      <c r="H87" s="110"/>
      <c r="I87" s="88"/>
      <c r="J87" s="111"/>
      <c r="K87" s="111"/>
      <c r="L87" s="111"/>
      <c r="M87" s="111"/>
      <c r="N87" s="111"/>
      <c r="O87" s="111"/>
      <c r="P87" s="111"/>
      <c r="Q87" s="111"/>
      <c r="R87" s="111"/>
      <c r="S87" s="86"/>
      <c r="T87" s="86"/>
      <c r="U87" s="86"/>
      <c r="V87" s="86"/>
      <c r="W87" s="86"/>
      <c r="X87" s="86"/>
      <c r="Y87" s="86"/>
      <c r="Z87" s="79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105"/>
      <c r="AW87" s="101"/>
      <c r="AX87" s="101"/>
      <c r="AY87" s="101"/>
    </row>
    <row r="88" spans="1:51" x14ac:dyDescent="0.25">
      <c r="B88" s="89"/>
      <c r="C88" s="116"/>
      <c r="D88" s="88"/>
      <c r="E88" s="110"/>
      <c r="F88" s="110"/>
      <c r="G88" s="110"/>
      <c r="H88" s="110"/>
      <c r="I88" s="88"/>
      <c r="J88" s="86"/>
      <c r="K88" s="86"/>
      <c r="L88" s="86"/>
      <c r="M88" s="86"/>
      <c r="N88" s="86"/>
      <c r="O88" s="86"/>
      <c r="P88" s="86"/>
      <c r="Q88" s="86"/>
      <c r="R88" s="86"/>
      <c r="S88" s="86"/>
      <c r="T88" s="86"/>
      <c r="U88" s="86"/>
      <c r="V88" s="86"/>
      <c r="W88" s="79"/>
      <c r="X88" s="79"/>
      <c r="Y88" s="79"/>
      <c r="Z88" s="106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105"/>
      <c r="AW88" s="101"/>
      <c r="AX88" s="101"/>
      <c r="AY88" s="101"/>
    </row>
    <row r="89" spans="1:51" x14ac:dyDescent="0.25">
      <c r="B89" s="89"/>
      <c r="C89" s="116"/>
      <c r="D89" s="110"/>
      <c r="E89" s="88"/>
      <c r="F89" s="110"/>
      <c r="G89" s="110"/>
      <c r="H89" s="110"/>
      <c r="I89" s="110"/>
      <c r="J89" s="86"/>
      <c r="K89" s="86"/>
      <c r="L89" s="86"/>
      <c r="M89" s="86"/>
      <c r="N89" s="86"/>
      <c r="O89" s="86"/>
      <c r="P89" s="86"/>
      <c r="Q89" s="86"/>
      <c r="R89" s="86"/>
      <c r="S89" s="111"/>
      <c r="T89" s="114"/>
      <c r="U89" s="78"/>
      <c r="V89" s="78"/>
      <c r="W89" s="106"/>
      <c r="X89" s="106"/>
      <c r="Y89" s="106"/>
      <c r="Z89" s="106"/>
      <c r="AA89" s="106"/>
      <c r="AB89" s="106"/>
      <c r="AC89" s="106"/>
      <c r="AD89" s="106"/>
      <c r="AE89" s="106"/>
      <c r="AM89" s="107"/>
      <c r="AN89" s="107"/>
      <c r="AO89" s="107"/>
      <c r="AP89" s="107"/>
      <c r="AQ89" s="107"/>
      <c r="AR89" s="107"/>
      <c r="AS89" s="108"/>
      <c r="AV89" s="105"/>
      <c r="AW89" s="101"/>
      <c r="AX89" s="101"/>
      <c r="AY89" s="101"/>
    </row>
    <row r="90" spans="1:51" x14ac:dyDescent="0.25">
      <c r="B90" s="89"/>
      <c r="C90" s="112"/>
      <c r="D90" s="110"/>
      <c r="E90" s="88"/>
      <c r="F90" s="88"/>
      <c r="G90" s="110"/>
      <c r="H90" s="110"/>
      <c r="I90" s="110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4"/>
      <c r="U90" s="78"/>
      <c r="V90" s="78"/>
      <c r="W90" s="106"/>
      <c r="X90" s="106"/>
      <c r="Y90" s="106"/>
      <c r="Z90" s="106"/>
      <c r="AA90" s="106"/>
      <c r="AB90" s="106"/>
      <c r="AC90" s="106"/>
      <c r="AD90" s="106"/>
      <c r="AE90" s="106"/>
      <c r="AM90" s="107"/>
      <c r="AN90" s="107"/>
      <c r="AO90" s="107"/>
      <c r="AP90" s="107"/>
      <c r="AQ90" s="107"/>
      <c r="AR90" s="107"/>
      <c r="AS90" s="108"/>
      <c r="AV90" s="105"/>
      <c r="AW90" s="101"/>
      <c r="AX90" s="101"/>
      <c r="AY90" s="101"/>
    </row>
    <row r="91" spans="1:51" x14ac:dyDescent="0.25">
      <c r="B91" s="89"/>
      <c r="C91" s="112"/>
      <c r="D91" s="110"/>
      <c r="E91" s="110"/>
      <c r="F91" s="88"/>
      <c r="G91" s="88"/>
      <c r="H91" s="88"/>
      <c r="I91" s="110"/>
      <c r="J91" s="111"/>
      <c r="K91" s="111"/>
      <c r="L91" s="111"/>
      <c r="M91" s="111"/>
      <c r="N91" s="111"/>
      <c r="O91" s="111"/>
      <c r="P91" s="111"/>
      <c r="Q91" s="111"/>
      <c r="R91" s="111"/>
      <c r="S91" s="111"/>
      <c r="T91" s="114"/>
      <c r="U91" s="78"/>
      <c r="V91" s="78"/>
      <c r="W91" s="106"/>
      <c r="X91" s="106"/>
      <c r="Y91" s="106"/>
      <c r="Z91" s="106"/>
      <c r="AA91" s="106"/>
      <c r="AB91" s="106"/>
      <c r="AC91" s="106"/>
      <c r="AD91" s="106"/>
      <c r="AE91" s="106"/>
      <c r="AM91" s="107"/>
      <c r="AN91" s="107"/>
      <c r="AO91" s="107"/>
      <c r="AP91" s="107"/>
      <c r="AQ91" s="107"/>
      <c r="AR91" s="107"/>
      <c r="AS91" s="108"/>
      <c r="AV91" s="105"/>
      <c r="AW91" s="101"/>
      <c r="AX91" s="101"/>
      <c r="AY91" s="101"/>
    </row>
    <row r="92" spans="1:51" x14ac:dyDescent="0.25">
      <c r="B92" s="126"/>
      <c r="C92" s="86"/>
      <c r="D92" s="110"/>
      <c r="E92" s="110"/>
      <c r="F92" s="110"/>
      <c r="G92" s="88"/>
      <c r="H92" s="88"/>
      <c r="I92" s="110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4"/>
      <c r="U92" s="78"/>
      <c r="V92" s="78"/>
      <c r="W92" s="106"/>
      <c r="X92" s="106"/>
      <c r="Y92" s="106"/>
      <c r="Z92" s="106"/>
      <c r="AA92" s="106"/>
      <c r="AB92" s="106"/>
      <c r="AC92" s="106"/>
      <c r="AD92" s="106"/>
      <c r="AE92" s="106"/>
      <c r="AM92" s="107"/>
      <c r="AN92" s="107"/>
      <c r="AO92" s="107"/>
      <c r="AP92" s="107"/>
      <c r="AQ92" s="107"/>
      <c r="AR92" s="107"/>
      <c r="AS92" s="108"/>
      <c r="AV92" s="105"/>
      <c r="AW92" s="101"/>
      <c r="AX92" s="101"/>
      <c r="AY92" s="101"/>
    </row>
    <row r="93" spans="1:51" x14ac:dyDescent="0.25">
      <c r="B93" s="126"/>
      <c r="C93" s="116"/>
      <c r="D93" s="86"/>
      <c r="E93" s="110"/>
      <c r="F93" s="110"/>
      <c r="G93" s="110"/>
      <c r="H93" s="110"/>
      <c r="I93" s="86"/>
      <c r="J93" s="111"/>
      <c r="K93" s="111"/>
      <c r="L93" s="111"/>
      <c r="M93" s="111"/>
      <c r="N93" s="111"/>
      <c r="O93" s="111"/>
      <c r="P93" s="111"/>
      <c r="Q93" s="111"/>
      <c r="R93" s="111"/>
      <c r="S93" s="111"/>
      <c r="T93" s="114"/>
      <c r="U93" s="78"/>
      <c r="V93" s="78"/>
      <c r="W93" s="106"/>
      <c r="X93" s="106"/>
      <c r="Y93" s="106"/>
      <c r="Z93" s="106"/>
      <c r="AA93" s="106"/>
      <c r="AB93" s="106"/>
      <c r="AC93" s="106"/>
      <c r="AD93" s="106"/>
      <c r="AE93" s="106"/>
      <c r="AM93" s="107"/>
      <c r="AN93" s="107"/>
      <c r="AO93" s="107"/>
      <c r="AP93" s="107"/>
      <c r="AQ93" s="107"/>
      <c r="AR93" s="107"/>
      <c r="AS93" s="108"/>
      <c r="AV93" s="105"/>
      <c r="AW93" s="101"/>
      <c r="AX93" s="101"/>
      <c r="AY93" s="101"/>
    </row>
    <row r="94" spans="1:51" x14ac:dyDescent="0.25">
      <c r="B94" s="129"/>
      <c r="C94" s="132"/>
      <c r="D94" s="79"/>
      <c r="E94" s="127"/>
      <c r="F94" s="127"/>
      <c r="G94" s="127"/>
      <c r="H94" s="127"/>
      <c r="I94" s="79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33"/>
      <c r="U94" s="134"/>
      <c r="V94" s="134"/>
      <c r="W94" s="106"/>
      <c r="X94" s="106"/>
      <c r="Y94" s="106"/>
      <c r="Z94" s="106"/>
      <c r="AA94" s="106"/>
      <c r="AB94" s="106"/>
      <c r="AC94" s="106"/>
      <c r="AD94" s="106"/>
      <c r="AE94" s="106"/>
      <c r="AM94" s="107"/>
      <c r="AN94" s="107"/>
      <c r="AO94" s="107"/>
      <c r="AP94" s="107"/>
      <c r="AQ94" s="107"/>
      <c r="AR94" s="107"/>
      <c r="AS94" s="108"/>
      <c r="AU94" s="101"/>
      <c r="AV94" s="105"/>
      <c r="AW94" s="101"/>
      <c r="AX94" s="101"/>
      <c r="AY94" s="131"/>
    </row>
    <row r="95" spans="1:51" s="131" customFormat="1" x14ac:dyDescent="0.25">
      <c r="B95" s="129"/>
      <c r="C95" s="135"/>
      <c r="D95" s="127"/>
      <c r="E95" s="79"/>
      <c r="F95" s="127"/>
      <c r="G95" s="127"/>
      <c r="H95" s="127"/>
      <c r="I95" s="127"/>
      <c r="J95" s="128"/>
      <c r="K95" s="128"/>
      <c r="L95" s="128"/>
      <c r="M95" s="128"/>
      <c r="N95" s="128"/>
      <c r="O95" s="128"/>
      <c r="P95" s="128"/>
      <c r="Q95" s="128"/>
      <c r="R95" s="128"/>
      <c r="S95" s="128"/>
      <c r="T95" s="133"/>
      <c r="U95" s="134"/>
      <c r="V95" s="134"/>
      <c r="W95" s="106"/>
      <c r="X95" s="106"/>
      <c r="Y95" s="106"/>
      <c r="Z95" s="106"/>
      <c r="AA95" s="106"/>
      <c r="AB95" s="106"/>
      <c r="AC95" s="106"/>
      <c r="AD95" s="106"/>
      <c r="AE95" s="106"/>
      <c r="AM95" s="107"/>
      <c r="AN95" s="107"/>
      <c r="AO95" s="107"/>
      <c r="AP95" s="107"/>
      <c r="AQ95" s="107"/>
      <c r="AR95" s="107"/>
      <c r="AS95" s="108"/>
      <c r="AT95" s="19"/>
      <c r="AV95" s="105"/>
      <c r="AY95" s="101"/>
    </row>
    <row r="96" spans="1:51" x14ac:dyDescent="0.25">
      <c r="A96" s="106"/>
      <c r="B96" s="129"/>
      <c r="C96" s="130"/>
      <c r="D96" s="127"/>
      <c r="E96" s="79"/>
      <c r="F96" s="79"/>
      <c r="G96" s="127"/>
      <c r="H96" s="127"/>
      <c r="I96" s="107"/>
      <c r="J96" s="107"/>
      <c r="K96" s="107"/>
      <c r="L96" s="107"/>
      <c r="M96" s="107"/>
      <c r="N96" s="107"/>
      <c r="O96" s="108"/>
      <c r="P96" s="103"/>
      <c r="R96" s="105"/>
      <c r="AS96" s="101"/>
      <c r="AT96" s="101"/>
      <c r="AU96" s="101"/>
      <c r="AV96" s="101"/>
      <c r="AW96" s="101"/>
      <c r="AX96" s="101"/>
      <c r="AY96" s="101"/>
    </row>
    <row r="97" spans="1:51" x14ac:dyDescent="0.25">
      <c r="A97" s="106"/>
      <c r="B97" s="129"/>
      <c r="C97" s="131"/>
      <c r="D97" s="131"/>
      <c r="E97" s="131"/>
      <c r="F97" s="131"/>
      <c r="G97" s="79"/>
      <c r="H97" s="79"/>
      <c r="I97" s="107"/>
      <c r="J97" s="107"/>
      <c r="K97" s="107"/>
      <c r="L97" s="107"/>
      <c r="M97" s="107"/>
      <c r="N97" s="107"/>
      <c r="O97" s="108"/>
      <c r="P97" s="103"/>
      <c r="R97" s="103"/>
      <c r="AS97" s="101"/>
      <c r="AT97" s="101"/>
      <c r="AU97" s="101"/>
      <c r="AV97" s="101"/>
      <c r="AW97" s="101"/>
      <c r="AX97" s="101"/>
      <c r="AY97" s="101"/>
    </row>
    <row r="98" spans="1:51" x14ac:dyDescent="0.25">
      <c r="A98" s="106"/>
      <c r="B98" s="79"/>
      <c r="C98" s="131"/>
      <c r="D98" s="131"/>
      <c r="E98" s="131"/>
      <c r="F98" s="131"/>
      <c r="G98" s="79"/>
      <c r="H98" s="79"/>
      <c r="I98" s="107"/>
      <c r="J98" s="107"/>
      <c r="K98" s="107"/>
      <c r="L98" s="107"/>
      <c r="M98" s="107"/>
      <c r="N98" s="107"/>
      <c r="O98" s="108"/>
      <c r="P98" s="103"/>
      <c r="R98" s="103"/>
      <c r="AS98" s="101"/>
      <c r="AT98" s="101"/>
      <c r="AU98" s="101"/>
      <c r="AV98" s="101"/>
      <c r="AW98" s="101"/>
      <c r="AX98" s="101"/>
      <c r="AY98" s="101"/>
    </row>
    <row r="99" spans="1:51" x14ac:dyDescent="0.25">
      <c r="A99" s="106"/>
      <c r="B99" s="79"/>
      <c r="C99" s="131"/>
      <c r="D99" s="131"/>
      <c r="E99" s="131"/>
      <c r="F99" s="131"/>
      <c r="G99" s="131"/>
      <c r="H99" s="131"/>
      <c r="I99" s="107"/>
      <c r="J99" s="107"/>
      <c r="K99" s="107"/>
      <c r="L99" s="107"/>
      <c r="M99" s="107"/>
      <c r="N99" s="107"/>
      <c r="O99" s="108"/>
      <c r="P99" s="103"/>
      <c r="R99" s="103"/>
      <c r="AS99" s="101"/>
      <c r="AT99" s="101"/>
      <c r="AU99" s="101"/>
      <c r="AV99" s="101"/>
      <c r="AW99" s="101"/>
      <c r="AX99" s="101"/>
      <c r="AY99" s="101"/>
    </row>
    <row r="100" spans="1:51" x14ac:dyDescent="0.25">
      <c r="A100" s="106"/>
      <c r="B100" s="129"/>
      <c r="C100" s="131"/>
      <c r="D100" s="131"/>
      <c r="E100" s="131"/>
      <c r="F100" s="131"/>
      <c r="G100" s="131"/>
      <c r="H100" s="131"/>
      <c r="I100" s="107"/>
      <c r="J100" s="107"/>
      <c r="K100" s="107"/>
      <c r="L100" s="107"/>
      <c r="M100" s="107"/>
      <c r="N100" s="107"/>
      <c r="O100" s="108"/>
      <c r="P100" s="103"/>
      <c r="R100" s="103"/>
      <c r="AS100" s="101"/>
      <c r="AT100" s="101"/>
      <c r="AU100" s="101"/>
      <c r="AV100" s="101"/>
      <c r="AW100" s="101"/>
      <c r="AX100" s="101"/>
      <c r="AY100" s="101"/>
    </row>
    <row r="101" spans="1:51" x14ac:dyDescent="0.25">
      <c r="A101" s="106"/>
      <c r="C101" s="131"/>
      <c r="D101" s="131"/>
      <c r="E101" s="131"/>
      <c r="F101" s="131"/>
      <c r="G101" s="131"/>
      <c r="H101" s="131"/>
      <c r="I101" s="107"/>
      <c r="J101" s="107"/>
      <c r="K101" s="107"/>
      <c r="L101" s="107"/>
      <c r="M101" s="107"/>
      <c r="N101" s="107"/>
      <c r="O101" s="108"/>
      <c r="P101" s="103"/>
      <c r="R101" s="103"/>
      <c r="AS101" s="101"/>
      <c r="AT101" s="101"/>
      <c r="AU101" s="101"/>
      <c r="AV101" s="101"/>
      <c r="AW101" s="101"/>
      <c r="AX101" s="101"/>
      <c r="AY101" s="101"/>
    </row>
    <row r="102" spans="1:51" x14ac:dyDescent="0.25">
      <c r="A102" s="106"/>
      <c r="C102" s="131"/>
      <c r="D102" s="131"/>
      <c r="E102" s="131"/>
      <c r="F102" s="131"/>
      <c r="G102" s="131"/>
      <c r="H102" s="131"/>
      <c r="I102" s="107"/>
      <c r="J102" s="107"/>
      <c r="K102" s="107"/>
      <c r="L102" s="107"/>
      <c r="M102" s="107"/>
      <c r="N102" s="107"/>
      <c r="O102" s="108"/>
      <c r="P102" s="103"/>
      <c r="R102" s="79"/>
      <c r="AS102" s="101"/>
      <c r="AT102" s="101"/>
      <c r="AU102" s="101"/>
      <c r="AV102" s="101"/>
      <c r="AW102" s="101"/>
      <c r="AX102" s="101"/>
      <c r="AY102" s="101"/>
    </row>
    <row r="103" spans="1:51" x14ac:dyDescent="0.25">
      <c r="A103" s="106"/>
      <c r="I103" s="107"/>
      <c r="J103" s="107"/>
      <c r="K103" s="107"/>
      <c r="L103" s="107"/>
      <c r="M103" s="107"/>
      <c r="N103" s="107"/>
      <c r="O103" s="108"/>
      <c r="R103" s="103"/>
      <c r="AS103" s="101"/>
      <c r="AT103" s="101"/>
      <c r="AU103" s="101"/>
      <c r="AV103" s="101"/>
      <c r="AW103" s="101"/>
      <c r="AX103" s="101"/>
      <c r="AY103" s="101"/>
    </row>
    <row r="104" spans="1:51" x14ac:dyDescent="0.25">
      <c r="O104" s="108"/>
      <c r="R104" s="103"/>
      <c r="AS104" s="101"/>
      <c r="AT104" s="101"/>
      <c r="AU104" s="101"/>
      <c r="AV104" s="101"/>
      <c r="AW104" s="101"/>
      <c r="AX104" s="101"/>
      <c r="AY104" s="101"/>
    </row>
    <row r="105" spans="1:51" x14ac:dyDescent="0.25">
      <c r="O105" s="108"/>
      <c r="R105" s="103"/>
      <c r="AS105" s="101"/>
      <c r="AT105" s="101"/>
      <c r="AU105" s="101"/>
      <c r="AV105" s="101"/>
      <c r="AW105" s="101"/>
      <c r="AX105" s="101"/>
      <c r="AY105" s="101"/>
    </row>
    <row r="106" spans="1:51" x14ac:dyDescent="0.25">
      <c r="O106" s="108"/>
      <c r="R106" s="103"/>
      <c r="AS106" s="101"/>
      <c r="AT106" s="101"/>
      <c r="AU106" s="101"/>
      <c r="AV106" s="101"/>
      <c r="AW106" s="101"/>
      <c r="AX106" s="101"/>
      <c r="AY106" s="101"/>
    </row>
    <row r="107" spans="1:51" x14ac:dyDescent="0.25">
      <c r="O107" s="108"/>
      <c r="R107" s="103"/>
      <c r="AS107" s="101"/>
      <c r="AT107" s="101"/>
      <c r="AU107" s="101"/>
      <c r="AV107" s="101"/>
      <c r="AW107" s="101"/>
      <c r="AX107" s="101"/>
      <c r="AY107" s="101"/>
    </row>
    <row r="108" spans="1:51" x14ac:dyDescent="0.25">
      <c r="O108" s="108"/>
      <c r="AS108" s="101"/>
      <c r="AT108" s="101"/>
      <c r="AU108" s="101"/>
      <c r="AV108" s="101"/>
      <c r="AW108" s="101"/>
      <c r="AX108" s="101"/>
      <c r="AY108" s="101"/>
    </row>
    <row r="109" spans="1:51" x14ac:dyDescent="0.25">
      <c r="O109" s="108"/>
      <c r="AS109" s="101"/>
      <c r="AT109" s="101"/>
      <c r="AU109" s="101"/>
      <c r="AV109" s="101"/>
      <c r="AW109" s="101"/>
      <c r="AX109" s="101"/>
      <c r="AY109" s="101"/>
    </row>
    <row r="110" spans="1:51" x14ac:dyDescent="0.25">
      <c r="O110" s="108"/>
      <c r="AS110" s="101"/>
      <c r="AT110" s="101"/>
      <c r="AU110" s="101"/>
      <c r="AV110" s="101"/>
      <c r="AW110" s="101"/>
      <c r="AX110" s="101"/>
      <c r="AY110" s="101"/>
    </row>
    <row r="111" spans="1:51" x14ac:dyDescent="0.25">
      <c r="O111" s="108"/>
      <c r="AS111" s="101"/>
      <c r="AT111" s="101"/>
      <c r="AU111" s="101"/>
      <c r="AV111" s="101"/>
      <c r="AW111" s="101"/>
      <c r="AX111" s="101"/>
      <c r="AY111" s="101"/>
    </row>
    <row r="112" spans="1:51" x14ac:dyDescent="0.25">
      <c r="O112" s="108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08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08"/>
      <c r="Q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Q120" s="103"/>
      <c r="AS120" s="101"/>
      <c r="AT120" s="101"/>
      <c r="AU120" s="101"/>
      <c r="AV120" s="101"/>
      <c r="AW120" s="101"/>
      <c r="AX120" s="101"/>
      <c r="AY120" s="101"/>
    </row>
    <row r="121" spans="15:51" x14ac:dyDescent="0.25">
      <c r="O121" s="11"/>
      <c r="P121" s="103"/>
      <c r="Q121" s="103"/>
      <c r="AS121" s="101"/>
      <c r="AT121" s="101"/>
      <c r="AU121" s="101"/>
      <c r="AV121" s="101"/>
      <c r="AW121" s="101"/>
      <c r="AX121" s="101"/>
      <c r="AY121" s="101"/>
    </row>
    <row r="122" spans="15:51" x14ac:dyDescent="0.25">
      <c r="O122" s="11"/>
      <c r="P122" s="103"/>
      <c r="Q122" s="103"/>
      <c r="AS122" s="101"/>
      <c r="AT122" s="101"/>
      <c r="AU122" s="101"/>
      <c r="AV122" s="101"/>
      <c r="AW122" s="101"/>
      <c r="AX122" s="101"/>
      <c r="AY122" s="101"/>
    </row>
    <row r="123" spans="15:51" x14ac:dyDescent="0.25">
      <c r="O123" s="11"/>
      <c r="P123" s="103"/>
      <c r="Q123" s="103"/>
      <c r="AS123" s="101"/>
      <c r="AT123" s="101"/>
      <c r="AU123" s="101"/>
      <c r="AV123" s="101"/>
      <c r="AW123" s="101"/>
      <c r="AX123" s="101"/>
      <c r="AY123" s="101"/>
    </row>
    <row r="124" spans="15:51" x14ac:dyDescent="0.25">
      <c r="O124" s="11"/>
      <c r="P124" s="103"/>
      <c r="Q124" s="103"/>
      <c r="R124" s="103"/>
      <c r="S124" s="103"/>
      <c r="AS124" s="101"/>
      <c r="AT124" s="101"/>
      <c r="AU124" s="101"/>
      <c r="AV124" s="101"/>
      <c r="AW124" s="101"/>
      <c r="AX124" s="101"/>
      <c r="AY124" s="101"/>
    </row>
    <row r="125" spans="15:51" x14ac:dyDescent="0.25">
      <c r="O125" s="11"/>
      <c r="P125" s="103"/>
      <c r="Q125" s="103"/>
      <c r="R125" s="103"/>
      <c r="S125" s="103"/>
      <c r="T125" s="103"/>
      <c r="AS125" s="101"/>
      <c r="AT125" s="101"/>
      <c r="AU125" s="101"/>
      <c r="AV125" s="101"/>
      <c r="AW125" s="101"/>
      <c r="AX125" s="101"/>
      <c r="AY125" s="101"/>
    </row>
    <row r="126" spans="15:51" x14ac:dyDescent="0.25">
      <c r="O126" s="11"/>
      <c r="P126" s="103"/>
      <c r="Q126" s="103"/>
      <c r="R126" s="103"/>
      <c r="S126" s="103"/>
      <c r="T126" s="103"/>
      <c r="AS126" s="101"/>
      <c r="AT126" s="101"/>
      <c r="AU126" s="101"/>
      <c r="AV126" s="101"/>
      <c r="AW126" s="101"/>
      <c r="AX126" s="101"/>
      <c r="AY126" s="101"/>
    </row>
    <row r="127" spans="15:51" x14ac:dyDescent="0.25">
      <c r="O127" s="11"/>
      <c r="P127" s="103"/>
      <c r="T127" s="103"/>
      <c r="AS127" s="101"/>
      <c r="AT127" s="101"/>
      <c r="AU127" s="101"/>
      <c r="AV127" s="101"/>
      <c r="AW127" s="101"/>
      <c r="AX127" s="101"/>
      <c r="AY127" s="101"/>
    </row>
    <row r="128" spans="15:51" x14ac:dyDescent="0.25">
      <c r="O128" s="103"/>
      <c r="Q128" s="103"/>
      <c r="R128" s="103"/>
      <c r="S128" s="103"/>
      <c r="AS128" s="101"/>
      <c r="AT128" s="101"/>
      <c r="AU128" s="101"/>
      <c r="AV128" s="101"/>
      <c r="AW128" s="101"/>
      <c r="AX128" s="101"/>
      <c r="AY128" s="101"/>
    </row>
    <row r="129" spans="15:51" x14ac:dyDescent="0.25">
      <c r="O129" s="11"/>
      <c r="P129" s="103"/>
      <c r="Q129" s="103"/>
      <c r="R129" s="103"/>
      <c r="S129" s="103"/>
      <c r="T129" s="103"/>
      <c r="AS129" s="101"/>
      <c r="AT129" s="101"/>
      <c r="AU129" s="101"/>
      <c r="AV129" s="101"/>
      <c r="AW129" s="101"/>
      <c r="AX129" s="101"/>
      <c r="AY129" s="101"/>
    </row>
    <row r="130" spans="15:51" x14ac:dyDescent="0.25">
      <c r="O130" s="11"/>
      <c r="P130" s="103"/>
      <c r="Q130" s="103"/>
      <c r="R130" s="103"/>
      <c r="S130" s="103"/>
      <c r="T130" s="103"/>
      <c r="U130" s="103"/>
      <c r="AS130" s="101"/>
      <c r="AT130" s="101"/>
      <c r="AU130" s="101"/>
      <c r="AV130" s="101"/>
      <c r="AW130" s="101"/>
      <c r="AX130" s="101"/>
      <c r="AY130" s="101"/>
    </row>
    <row r="131" spans="15:51" x14ac:dyDescent="0.25">
      <c r="O131" s="11"/>
      <c r="P131" s="103"/>
      <c r="T131" s="103"/>
      <c r="U131" s="103"/>
      <c r="AS131" s="101"/>
      <c r="AT131" s="101"/>
      <c r="AU131" s="101"/>
      <c r="AV131" s="101"/>
      <c r="AW131" s="101"/>
      <c r="AX131" s="101"/>
    </row>
    <row r="142" spans="15:51" x14ac:dyDescent="0.25">
      <c r="AY142" s="101"/>
    </row>
    <row r="143" spans="15:51" x14ac:dyDescent="0.25">
      <c r="AS143" s="101"/>
      <c r="AT143" s="101"/>
      <c r="AU143" s="101"/>
      <c r="AV143" s="101"/>
      <c r="AW143" s="101"/>
      <c r="AX143" s="101"/>
    </row>
  </sheetData>
  <protectedRanges>
    <protectedRange sqref="N87:R87 B100 S89:T95 B92:B97 S85:T86 N90:R95 T77:T84 T47:T58 T61:T68" name="Range2_12_5_1_1"/>
    <protectedRange sqref="N10 L10 L6 D6 D8 AD8 AF8 O8:U8 AJ8:AR8 AF10 AR11:AR34 L24:N31 N12:N23 N32:P34 E11:E34 G11:G34 X11:AF11 N11:Q11 R11:V34 X12:Y16 AA12:AA16 AC12:AF34 Z12:Z31 O12:Q31 AB12:AB33" name="Range1_16_3_1_1"/>
    <protectedRange sqref="I92 J90:M95 J87:M87 I9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6:H96 F95 E94" name="Range2_2_2_9_2_1_1"/>
    <protectedRange sqref="D92 D95:D96" name="Range2_1_1_1_1_1_9_2_1_1"/>
    <protectedRange sqref="AG11:AG34" name="Range1_18_1_1_1"/>
    <protectedRange sqref="C93 C95" name="Range2_4_1_1_1"/>
    <protectedRange sqref="AS16:AS34" name="Range1_1_1_1"/>
    <protectedRange sqref="P3:U5" name="Range1_16_1_1_1_1"/>
    <protectedRange sqref="C96 C94 C91" name="Range2_1_3_1_1"/>
    <protectedRange sqref="H11:H34" name="Range1_1_1_1_1_1_1"/>
    <protectedRange sqref="B98:B99 J88:R89 D93:D94 I93:I94 Z86:Z87 S87:Y88 AA87:AU88 E95:E96 G97:H98 F96" name="Range2_2_1_10_1_1_1_2"/>
    <protectedRange sqref="C92" name="Range2_2_1_10_2_1_1_1"/>
    <protectedRange sqref="N85:R86 G93:H93 D89 F92 E91" name="Range2_12_1_6_1_1"/>
    <protectedRange sqref="D84:D85 I89:I91 I85:M86 G94:H95 G87:H89 E92:E93 F93:F94 F86:F88 E85:E87" name="Range2_2_12_1_7_1_1"/>
    <protectedRange sqref="D90:D91" name="Range2_1_1_1_1_11_1_2_1_1"/>
    <protectedRange sqref="E88 G90:H90 F89" name="Range2_2_2_9_1_1_1_1"/>
    <protectedRange sqref="D86" name="Range2_1_1_1_1_1_9_1_1_1_1"/>
    <protectedRange sqref="C90 C85" name="Range2_1_1_2_1_1"/>
    <protectedRange sqref="C89" name="Range2_1_2_2_1_1"/>
    <protectedRange sqref="C88" name="Range2_3_2_1_1"/>
    <protectedRange sqref="F84:F85 E84 G86:H86" name="Range2_2_12_1_1_1_1_1"/>
    <protectedRange sqref="C84" name="Range2_1_4_2_1_1_1"/>
    <protectedRange sqref="C86:C87" name="Range2_5_1_1_1"/>
    <protectedRange sqref="E89:E90 F90:F91 G91:H92 I87:I88" name="Range2_2_1_1_1_1"/>
    <protectedRange sqref="D87:D88" name="Range2_1_1_1_1_1_1_1_1"/>
    <protectedRange sqref="AS11:AS15" name="Range1_4_1_1_1_1"/>
    <protectedRange sqref="J11:J15 J26:J34" name="Range1_1_2_1_10_1_1_1_1"/>
    <protectedRange sqref="R102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74:T76" name="Range2_12_5_1_1_3"/>
    <protectedRange sqref="T70:T73" name="Range2_12_5_1_1_2_2"/>
    <protectedRange sqref="T69" name="Range2_12_5_1_1_2_1_1"/>
    <protectedRange sqref="S69" name="Range2_12_4_1_1_1_4_2_2_1_1"/>
    <protectedRange sqref="B89:B91" name="Range2_12_5_1_1_2"/>
    <protectedRange sqref="B88" name="Range2_12_5_1_1_2_1_4_1_1_1_2_1_1_1_1_1_1_1"/>
    <protectedRange sqref="F83 G85:H85" name="Range2_2_12_1_1_1_1_1_1"/>
    <protectedRange sqref="D83:E83" name="Range2_2_12_1_7_1_1_2_1"/>
    <protectedRange sqref="C83" name="Range2_1_1_2_1_1_1"/>
    <protectedRange sqref="B86:B87" name="Range2_12_5_1_1_2_1"/>
    <protectedRange sqref="B85" name="Range2_12_5_1_1_2_1_2_1"/>
    <protectedRange sqref="B84" name="Range2_12_5_1_1_2_1_2_2"/>
    <protectedRange sqref="S81:S84" name="Range2_12_5_1_1_5"/>
    <protectedRange sqref="N81:R84" name="Range2_12_1_6_1_1_1"/>
    <protectedRange sqref="J81:M84" name="Range2_2_12_1_7_1_1_2"/>
    <protectedRange sqref="S78:S80" name="Range2_12_2_1_1_1_2_1_1_1"/>
    <protectedRange sqref="Q79:R80" name="Range2_12_1_4_1_1_1_1_1_1_1_1_1_1_1_1_1_1_1"/>
    <protectedRange sqref="N79:P80" name="Range2_12_1_2_1_1_1_1_1_1_1_1_1_1_1_1_1_1_1_1"/>
    <protectedRange sqref="J79:M80" name="Range2_2_12_1_4_1_1_1_1_1_1_1_1_1_1_1_1_1_1_1_1"/>
    <protectedRange sqref="Q78:R78" name="Range2_12_1_6_1_1_1_2_3_1_1_3_1_1_1_1_1_1_1"/>
    <protectedRange sqref="N78:P78" name="Range2_12_1_2_3_1_1_1_2_3_1_1_3_1_1_1_1_1_1_1"/>
    <protectedRange sqref="J78:M78" name="Range2_2_12_1_4_3_1_1_1_3_3_1_1_3_1_1_1_1_1_1_1"/>
    <protectedRange sqref="S76:S77" name="Range2_12_4_1_1_1_4_2_2_2_1"/>
    <protectedRange sqref="Q76:R77" name="Range2_12_1_6_1_1_1_2_3_2_1_1_3_2"/>
    <protectedRange sqref="N76:P77" name="Range2_12_1_2_3_1_1_1_2_3_2_1_1_3_2"/>
    <protectedRange sqref="K76:M77" name="Range2_2_12_1_4_3_1_1_1_3_3_2_1_1_3_2"/>
    <protectedRange sqref="J76:J77" name="Range2_2_12_1_4_3_1_1_1_3_2_1_2_2_2"/>
    <protectedRange sqref="I76" name="Range2_2_12_1_4_3_1_1_1_3_3_1_1_3_1_1_1_1_1_1_2_2"/>
    <protectedRange sqref="I78:I84" name="Range2_2_12_1_7_1_1_2_2_1_1"/>
    <protectedRange sqref="I77" name="Range2_2_12_1_4_3_1_1_1_3_3_1_1_3_1_1_1_1_1_1_2_1_1"/>
    <protectedRange sqref="G84:H84" name="Range2_2_12_1_3_1_2_1_1_1_2_1_1_1_1_1_1_2_1_1_1_1_1_1_1_1_1"/>
    <protectedRange sqref="F82 G81:H83" name="Range2_2_12_1_3_3_1_1_1_2_1_1_1_1_1_1_1_1_1_1_1_1_1_1_1_1"/>
    <protectedRange sqref="G78:H78" name="Range2_2_12_1_3_1_2_1_1_1_2_1_1_1_1_1_1_2_1_1_1_1_1_2_1"/>
    <protectedRange sqref="F78:F81" name="Range2_2_12_1_3_1_2_1_1_1_3_1_1_1_1_1_3_1_1_1_1_1_1_1_1_1"/>
    <protectedRange sqref="G79:H80" name="Range2_2_12_1_3_1_2_1_1_1_1_2_1_1_1_1_1_1_1_1_1_1_1"/>
    <protectedRange sqref="D78:E79" name="Range2_2_12_1_3_1_2_1_1_1_3_1_1_1_1_1_1_1_2_1_1_1_1_1_1_1"/>
    <protectedRange sqref="B82" name="Range2_12_5_1_1_2_1_4_1_1_1_2_1_1_1_1_1_1_1_1_1_2_1_1_1_1_1"/>
    <protectedRange sqref="B83" name="Range2_12_5_1_1_2_1_2_2_1_1_1_1_1"/>
    <protectedRange sqref="D82:E82" name="Range2_2_12_1_7_1_1_2_1_1"/>
    <protectedRange sqref="C82" name="Range2_1_1_2_1_1_1_1"/>
    <protectedRange sqref="D81" name="Range2_2_12_1_7_1_1_2_1_1_1_1_1_1"/>
    <protectedRange sqref="E81" name="Range2_2_12_1_1_1_1_1_1_1_1_1_1_1_1"/>
    <protectedRange sqref="C81" name="Range2_1_4_2_1_1_1_1_1_1_1_1_1"/>
    <protectedRange sqref="D80:E80" name="Range2_2_12_1_3_1_2_1_1_1_3_1_1_1_1_1_1_1_2_1_1_1_1_1_1_1_1"/>
    <protectedRange sqref="B81" name="Range2_12_5_1_1_2_1_2_2_1_1_1_1"/>
    <protectedRange sqref="S70:S75" name="Range2_12_5_1_1_5_1"/>
    <protectedRange sqref="N72:R75" name="Range2_12_1_6_1_1_1_1"/>
    <protectedRange sqref="J74:M75 L72:M73" name="Range2_2_12_1_7_1_1_2_2"/>
    <protectedRange sqref="I74:I75" name="Range2_2_12_1_7_1_1_2_2_1_1_1"/>
    <protectedRange sqref="B80" name="Range2_12_5_1_1_2_1_2_2_1_1_1_1_2_1_1_1"/>
    <protectedRange sqref="B79" name="Range2_12_5_1_1_2_1_2_2_1_1_1_1_2_1_1_1_2"/>
    <protectedRange sqref="B78" name="Range2_12_5_1_1_2_1_2_2_1_1_1_1_2_1_1_1_2_1_1"/>
    <protectedRange sqref="B41" name="Range2_12_5_1_1_1_1_1_2"/>
    <protectedRange sqref="G55:H56" name="Range2_2_12_1_3_1_1_1_1_1_4_1_1_2"/>
    <protectedRange sqref="E55:F56" name="Range2_2_12_1_7_1_1_3_1_1_2"/>
    <protectedRange sqref="S55:S58 S61:S68" name="Range2_12_5_1_1_2_3_1_1"/>
    <protectedRange sqref="Q55:R58" name="Range2_12_1_6_1_1_1_1_2_1_2"/>
    <protectedRange sqref="N55:P58" name="Range2_12_1_2_3_1_1_1_1_2_1_2"/>
    <protectedRange sqref="I55:M56 L57:M58" name="Range2_2_12_1_4_3_1_1_1_1_2_1_2"/>
    <protectedRange sqref="D55:D56" name="Range2_2_12_1_3_1_2_1_1_1_2_1_2_1_2"/>
    <protectedRange sqref="Q61:R64" name="Range2_12_1_6_1_1_1_1_2_1_1_1"/>
    <protectedRange sqref="N61:P64" name="Range2_12_1_2_3_1_1_1_1_2_1_1_1"/>
    <protectedRange sqref="L61:M64" name="Range2_2_12_1_4_3_1_1_1_1_2_1_1_1"/>
    <protectedRange sqref="B77" name="Range2_12_5_1_1_2_1_2_2_1_1_1_1_2_1_1_1_2_1_1_1_2"/>
    <protectedRange sqref="N65:R71" name="Range2_12_1_6_1_1_1_1_1"/>
    <protectedRange sqref="J67:M68 L69:M71 L65:M66" name="Range2_2_12_1_7_1_1_2_2_1"/>
    <protectedRange sqref="G67:H68" name="Range2_2_12_1_3_1_2_1_1_1_2_1_1_1_1_1_1_2_1_1_1_1"/>
    <protectedRange sqref="I67:I68" name="Range2_2_12_1_4_3_1_1_1_2_1_2_1_1_3_1_1_1_1_1_1_1_1"/>
    <protectedRange sqref="D67:E68" name="Range2_2_12_1_3_1_2_1_1_1_2_1_1_1_1_3_1_1_1_1_1_1_1"/>
    <protectedRange sqref="F67:F68" name="Range2_2_12_1_3_1_2_1_1_1_3_1_1_1_1_1_3_1_1_1_1_1_1_1"/>
    <protectedRange sqref="G77:H77" name="Range2_2_12_1_3_1_2_1_1_1_1_2_1_1_1_1_1_1_2_1_1_2"/>
    <protectedRange sqref="F77" name="Range2_2_12_1_3_1_2_1_1_1_1_2_1_1_1_1_1_1_1_1_1_1_1_2"/>
    <protectedRange sqref="D77:E77" name="Range2_2_12_1_3_1_2_1_1_1_2_1_1_1_1_3_1_1_1_1_1_1_1_1_1_1_2"/>
    <protectedRange sqref="G76:H76" name="Range2_2_12_1_3_1_2_1_1_1_1_2_1_1_1_1_1_1_2_1_1_1_1"/>
    <protectedRange sqref="F76" name="Range2_2_12_1_3_1_2_1_1_1_1_2_1_1_1_1_1_1_1_1_1_1_1_1_1"/>
    <protectedRange sqref="D76:E76" name="Range2_2_12_1_3_1_2_1_1_1_2_1_1_1_1_3_1_1_1_1_1_1_1_1_1_1_1_1"/>
    <protectedRange sqref="D75" name="Range2_2_12_1_7_1_1_1_1"/>
    <protectedRange sqref="E75:F75" name="Range2_2_12_1_1_1_1_1_2_1"/>
    <protectedRange sqref="C75" name="Range2_1_4_2_1_1_1_1_1"/>
    <protectedRange sqref="G75:H75" name="Range2_2_12_1_3_1_2_1_1_1_2_1_1_1_1_1_1_2_1_1_1_1_1_1_1_1_1_1_1"/>
    <protectedRange sqref="F74:H74" name="Range2_2_12_1_3_3_1_1_1_2_1_1_1_1_1_1_1_1_1_1_1_1_1_1_1_1_1_2"/>
    <protectedRange sqref="D74:E74" name="Range2_2_12_1_7_1_1_2_1_1_1_2"/>
    <protectedRange sqref="C74" name="Range2_1_1_2_1_1_1_1_1_2"/>
    <protectedRange sqref="B75" name="Range2_12_5_1_1_2_1_4_1_1_1_2_1_1_1_1_1_1_1_1_1_2_1_1_1_1_2_1_1_1_2_1_1_1_2_2_2_1"/>
    <protectedRange sqref="B76" name="Range2_12_5_1_1_2_1_2_2_1_1_1_1_2_1_1_1_2_1_1_1_2_2_2_1"/>
    <protectedRange sqref="J73:K73" name="Range2_2_12_1_4_3_1_1_1_3_3_1_1_3_1_1_1_1_1_1_1_1"/>
    <protectedRange sqref="K71:K72" name="Range2_2_12_1_4_3_1_1_1_3_3_2_1_1_3_2_1"/>
    <protectedRange sqref="J71:J72" name="Range2_2_12_1_4_3_1_1_1_3_2_1_2_2_2_1"/>
    <protectedRange sqref="I71" name="Range2_2_12_1_4_3_1_1_1_3_3_1_1_3_1_1_1_1_1_1_2_2_2"/>
    <protectedRange sqref="I73" name="Range2_2_12_1_7_1_1_2_2_1_1_2"/>
    <protectedRange sqref="I72" name="Range2_2_12_1_4_3_1_1_1_3_3_1_1_3_1_1_1_1_1_1_2_1_1_1"/>
    <protectedRange sqref="G73:H73" name="Range2_2_12_1_3_1_2_1_1_1_2_1_1_1_1_1_1_2_1_1_1_1_1_2_1_1"/>
    <protectedRange sqref="F73" name="Range2_2_12_1_3_1_2_1_1_1_3_1_1_1_1_1_3_1_1_1_1_1_1_1_1_1_2"/>
    <protectedRange sqref="D73:E73" name="Range2_2_12_1_3_1_2_1_1_1_3_1_1_1_1_1_1_1_2_1_1_1_1_1_1_1_2"/>
    <protectedRange sqref="J69:K70" name="Range2_2_12_1_7_1_1_2_2_2"/>
    <protectedRange sqref="I69:I70" name="Range2_2_12_1_7_1_1_2_2_1_1_1_2"/>
    <protectedRange sqref="G72:H72" name="Range2_2_12_1_3_1_2_1_1_1_1_2_1_1_1_1_1_1_2_1_1_2_1"/>
    <protectedRange sqref="F72" name="Range2_2_12_1_3_1_2_1_1_1_1_2_1_1_1_1_1_1_1_1_1_1_1_2_1"/>
    <protectedRange sqref="D72:E72" name="Range2_2_12_1_3_1_2_1_1_1_2_1_1_1_1_3_1_1_1_1_1_1_1_1_1_1_2_1"/>
    <protectedRange sqref="G71:H71" name="Range2_2_12_1_3_1_2_1_1_1_1_2_1_1_1_1_1_1_2_1_1_1_1_1"/>
    <protectedRange sqref="F71" name="Range2_2_12_1_3_1_2_1_1_1_1_2_1_1_1_1_1_1_1_1_1_1_1_1_1_1"/>
    <protectedRange sqref="D71:E71" name="Range2_2_12_1_3_1_2_1_1_1_2_1_1_1_1_3_1_1_1_1_1_1_1_1_1_1_1_1_1"/>
    <protectedRange sqref="D70" name="Range2_2_12_1_7_1_1_1_1_1"/>
    <protectedRange sqref="E70:F70" name="Range2_2_12_1_1_1_1_1_2_1_1"/>
    <protectedRange sqref="C70" name="Range2_1_4_2_1_1_1_1_1_1"/>
    <protectedRange sqref="G70:H70" name="Range2_2_12_1_3_1_2_1_1_1_2_1_1_1_1_1_1_2_1_1_1_1_1_1_1_1_1_1_1_1"/>
    <protectedRange sqref="F69:H69" name="Range2_2_12_1_3_3_1_1_1_2_1_1_1_1_1_1_1_1_1_1_1_1_1_1_1_1_1_2_1"/>
    <protectedRange sqref="D69:E69" name="Range2_2_12_1_7_1_1_2_1_1_1_2_1"/>
    <protectedRange sqref="C69" name="Range2_1_1_2_1_1_1_1_1_2_1"/>
    <protectedRange sqref="B71" name="Range2_12_5_1_1_2_1_4_1_1_1_2_1_1_1_1_1_1_1_1_1_2_1_1_1_1_2_1_1_1_2_1_1_1_2_2_2_1_1"/>
    <protectedRange sqref="B72" name="Range2_12_5_1_1_2_1_2_2_1_1_1_1_2_1_1_1_2_1_1_1_2_2_2_1_1"/>
    <protectedRange sqref="B68" name="Range2_12_5_1_1_2_1_4_1_1_1_2_1_1_1_1_1_1_1_1_1_2_1_1_1_1_2_1_1_1_2_1_1_1_2_2_2_1_1_1"/>
    <protectedRange sqref="B69" name="Range2_12_5_1_1_2_1_2_2_1_1_1_1_2_1_1_1_2_1_1_1_2_2_2_1_1_1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49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0:S54" name="Range2_12_4_1_1_1_4_2_2_1_1_1"/>
    <protectedRange sqref="G45:H49" name="Range2_2_12_1_3_1_1_1_1_1_4_1_1_1"/>
    <protectedRange sqref="E45:F49" name="Range2_2_12_1_7_1_1_3_1_1_1"/>
    <protectedRange sqref="Q45:R49" name="Range2_12_1_6_1_1_1_1_2_1_1"/>
    <protectedRange sqref="N45:P49" name="Range2_12_1_2_3_1_1_1_1_2_1_1"/>
    <protectedRange sqref="I45:M49" name="Range2_2_12_1_4_3_1_1_1_1_2_1_1"/>
    <protectedRange sqref="D45:D49" name="Range2_2_12_1_3_1_2_1_1_1_2_1_2_1_1"/>
    <protectedRange sqref="E50:H50" name="Range2_2_12_1_3_1_2_1_1_1_1_2_1_1_1_1_1_1_1"/>
    <protectedRange sqref="D50" name="Range2_2_12_1_3_1_2_1_1_1_2_1_2_3_1_1_1_1_2"/>
    <protectedRange sqref="Q50:R54" name="Range2_12_1_6_1_1_1_2_3_2_1_1_1_1_1"/>
    <protectedRange sqref="N50:P54" name="Range2_12_1_2_3_1_1_1_2_3_2_1_1_1_1_1"/>
    <protectedRange sqref="K50:M54" name="Range2_2_12_1_4_3_1_1_1_3_3_2_1_1_1_1_1"/>
    <protectedRange sqref="J50:J54" name="Range2_2_12_1_4_3_1_1_1_3_2_1_2_1_1_1"/>
    <protectedRange sqref="I50" name="Range2_2_12_1_4_2_1_1_1_4_1_2_1_1_1_2_1_1_1"/>
    <protectedRange sqref="C42:C43" name="Range2_1_2_1_1_1_1_1_1_2"/>
    <protectedRange sqref="Q32:Q34" name="Range1_16_3_1_1_1"/>
    <protectedRange sqref="T59:T60" name="Range2_12_5_1_1_1"/>
    <protectedRange sqref="S59:S60" name="Range2_12_5_1_1_2_3_1_1_1"/>
    <protectedRange sqref="Q59:R60" name="Range2_12_1_6_1_1_1_1_2_1_1_1_1"/>
    <protectedRange sqref="N59:P60" name="Range2_12_1_2_3_1_1_1_1_2_1_1_1_1"/>
    <protectedRange sqref="L59:M60" name="Range2_2_12_1_4_3_1_1_1_1_2_1_1_1_1"/>
    <protectedRange sqref="J57:K58" name="Range2_2_12_1_7_1_1_2_2_3"/>
    <protectedRange sqref="G57:H58" name="Range2_2_12_1_3_1_2_1_1_1_2_1_1_1_1_1_1_2_1_1_1"/>
    <protectedRange sqref="I57:I58" name="Range2_2_12_1_4_3_1_1_1_2_1_2_1_1_3_1_1_1_1_1_1_1"/>
    <protectedRange sqref="D57:E58" name="Range2_2_12_1_3_1_2_1_1_1_2_1_1_1_1_3_1_1_1_1_1_1"/>
    <protectedRange sqref="F57:F58" name="Range2_2_12_1_3_1_2_1_1_1_3_1_1_1_1_1_3_1_1_1_1_1_1"/>
    <protectedRange sqref="AG10" name="Range1_18_1_1_1_1"/>
    <protectedRange sqref="Q10" name="Range1_17_1_1_1_2"/>
    <protectedRange sqref="F11:F34" name="Range1_16_3_1_1_2"/>
    <protectedRange sqref="W11:W16 W32:W34" name="Range1_16_3_1_1_4"/>
    <protectedRange sqref="X34:AB34 X17:Y31 X32:AA33 AA17:AA31" name="Range1_16_3_1_1_6"/>
    <protectedRange sqref="B42" name="Range2_12_5_1_1_1_1_1_2_1"/>
    <protectedRange sqref="B43" name="Range2_12_5_1_1_1_2_1_1_1"/>
    <protectedRange sqref="B44" name="Range2_12_5_1_1_1_2_2_1_1"/>
    <protectedRange sqref="B45:B47 B50" name="Range2_12_5_1_1_1_2_2_1_1_1_1_1_1_1_1_1_1_1_2_1_1_1"/>
    <protectedRange sqref="B48" name="Range2_12_5_1_1_1_2_2_1_1_1_1_1_1_1_1_1_1_1_2_2_1_1"/>
    <protectedRange sqref="B49" name="Range2_12_5_1_1_1_2_2_1_1_1_1_1_1_1_1_1_1_1_1_1_1_1_1"/>
    <protectedRange sqref="G59:H59" name="Range2_2_12_1_3_1_1_1_1_1_4_1_1_1_1_2"/>
    <protectedRange sqref="E59:F59" name="Range2_2_12_1_7_1_1_3_1_1_1_1_2"/>
    <protectedRange sqref="I59:K59" name="Range2_2_12_1_4_3_1_1_1_1_2_1_1_1_2"/>
    <protectedRange sqref="D59" name="Range2_2_12_1_3_1_2_1_1_1_2_1_2_1_1_1_2"/>
    <protectedRange sqref="J66:K66" name="Range2_2_12_1_7_1_1_2_2_1_2"/>
    <protectedRange sqref="I66" name="Range2_2_12_1_7_1_1_2_2_1_1_1_1_1"/>
    <protectedRange sqref="G66:H66" name="Range2_2_12_1_3_3_1_1_1_2_1_1_1_1_1_1_1_1_1_1_1_1_1_1_1_1_1_1_1"/>
    <protectedRange sqref="F66" name="Range2_2_12_1_3_1_2_1_1_1_3_1_1_1_1_1_3_1_1_1_1_1_1_1_1_1_1_1"/>
    <protectedRange sqref="D66" name="Range2_2_12_1_7_1_1_2_1_1_1_1_1_1_1_1"/>
    <protectedRange sqref="E66" name="Range2_2_12_1_1_1_1_1_1_1_1_1_1_1_1_1_1"/>
    <protectedRange sqref="C66" name="Range2_1_4_2_1_1_1_1_1_1_1_1_1_1_1"/>
    <protectedRange sqref="W17:W31" name="Range1_16_3_1_1_4_1"/>
    <protectedRange sqref="B56" name="Range2_12_5_1_1_1_2_1_1_1_1"/>
    <protectedRange sqref="B55" name="Range2_12_5_1_1_1_2_2_1_1_1_1_1_1_1_1_1_1_1_2_1_1_1_1"/>
    <protectedRange sqref="G51:H52" name="Range2_2_12_1_3_1_2_1_1_1_2_1_1_1_1_1_1_2_1_1_1_2"/>
    <protectedRange sqref="I51:I52" name="Range2_2_12_1_4_3_1_1_1_2_1_2_1_1_3_1_1_1_1_1_1_1_2"/>
    <protectedRange sqref="I53:I54" name="Range2_2_12_1_4_3_1_1_1_3_3_1_1_3_1_1_1_1_1_1_2_2_1"/>
    <protectedRange sqref="E53:H54" name="Range2_2_12_1_3_1_2_1_1_1_1_2_1_1_1_1_1_1_2_2"/>
    <protectedRange sqref="D53:D54" name="Range2_2_12_1_3_1_2_1_1_1_2_1_2_3_1_1_1_1_1_2"/>
    <protectedRange sqref="D51:E52" name="Range2_2_12_1_3_1_2_1_1_1_2_1_1_1_1_3_1_1_1_1_1_1_2"/>
    <protectedRange sqref="F51:F52" name="Range2_2_12_1_3_1_2_1_1_1_3_1_1_1_1_1_3_1_1_1_1_1_1_2"/>
    <protectedRange sqref="K60" name="Range2_2_12_1_7_1_1_2_2_1_3"/>
    <protectedRange sqref="J65:K65" name="Range2_2_12_1_4_3_1_1_1_3_3_1_1_3_1_1_1_1_1_1_1_1_1"/>
    <protectedRange sqref="K63:K64" name="Range2_2_12_1_4_3_1_1_1_3_3_2_1_1_3_2_1_1"/>
    <protectedRange sqref="I65" name="Range2_2_12_1_7_1_1_2_2_1_1_2_1"/>
    <protectedRange sqref="G65:H65" name="Range2_2_12_1_3_1_2_1_1_1_2_1_1_1_1_1_1_2_1_1_1_1_1_2_1_1_1"/>
    <protectedRange sqref="F65" name="Range2_2_12_1_3_1_2_1_1_1_3_1_1_1_1_1_3_1_1_1_1_1_1_1_1_1_2_1"/>
    <protectedRange sqref="D65:E65" name="Range2_2_12_1_3_1_2_1_1_1_3_1_1_1_1_1_1_1_2_1_1_1_1_1_1_1_2_1"/>
    <protectedRange sqref="K61:K62" name="Range2_2_12_1_7_1_1_2_2_2_1"/>
    <protectedRange sqref="G64:H64" name="Range2_2_12_1_3_1_1_1_1_1_4_1_1_1_1_2_1"/>
    <protectedRange sqref="E64:F64" name="Range2_2_12_1_7_1_1_3_1_1_1_1_2_1"/>
    <protectedRange sqref="I64:J64" name="Range2_2_12_1_4_3_1_1_1_1_2_1_1_1_2_1"/>
    <protectedRange sqref="J60:J61" name="Range2_2_12_1_7_1_1_2_2_3_1"/>
    <protectedRange sqref="G60:H61" name="Range2_2_12_1_3_1_2_1_1_1_2_1_1_1_1_1_1_2_1_1_1_2_1"/>
    <protectedRange sqref="I60:I61" name="Range2_2_12_1_4_3_1_1_1_2_1_2_1_1_3_1_1_1_1_1_1_1_2_1"/>
    <protectedRange sqref="D60:E61" name="Range2_2_12_1_3_1_2_1_1_1_2_1_1_1_1_3_1_1_1_1_1_1_2_1"/>
    <protectedRange sqref="F60:F61" name="Range2_2_12_1_3_1_2_1_1_1_3_1_1_1_1_1_3_1_1_1_1_1_1_2_1"/>
    <protectedRange sqref="G62:H63" name="Range2_2_12_1_3_1_1_1_1_1_4_1_1_1_1_2_1_1"/>
    <protectedRange sqref="E62:F63" name="Range2_2_12_1_7_1_1_3_1_1_1_1_2_1_1"/>
    <protectedRange sqref="I62:J63" name="Range2_2_12_1_4_3_1_1_1_1_2_1_1_1_2_1_1"/>
    <protectedRange sqref="D62:D63" name="Range2_2_12_1_3_1_2_1_1_1_2_1_2_1_1_1_2_1"/>
    <protectedRange sqref="B63" name="Range2_12_5_1_1_2_1_4_1_1_1_2_1_1_1_1_1_1_1_1_1_2_1_1_1_1_2_1_1_1_2_1_1_1_2_2_2_1_1_1_1_1_1"/>
    <protectedRange sqref="D64" name="Range2_2_12_1_3_1_2_1_1_1_2_1_2_1_1_1_2_1_1"/>
    <protectedRange sqref="B64" name="Range2_12_5_1_1_2_1_2_2_1_1_1_1_2_1_1_1_2_1_1_1_2_2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11 X12:Y16 AA12:AA16 AC12:AE34 Z12:Z31 AB12:AB33">
    <cfRule type="containsText" dxfId="882" priority="17" operator="containsText" text="N/A">
      <formula>NOT(ISERROR(SEARCH("N/A",X11)))</formula>
    </cfRule>
    <cfRule type="cellIs" dxfId="881" priority="35" operator="equal">
      <formula>0</formula>
    </cfRule>
  </conditionalFormatting>
  <conditionalFormatting sqref="X11:AE11 X12:Y16 AA12:AA16 AC12:AE34 Z12:Z31 AB12:AB33">
    <cfRule type="cellIs" dxfId="880" priority="34" operator="greaterThanOrEqual">
      <formula>1185</formula>
    </cfRule>
  </conditionalFormatting>
  <conditionalFormatting sqref="X11:AE11 X12:Y16 AA12:AA16 AC12:AE34 Z12:Z31 AB12:AB33">
    <cfRule type="cellIs" dxfId="879" priority="33" operator="between">
      <formula>0.1</formula>
      <formula>1184</formula>
    </cfRule>
  </conditionalFormatting>
  <conditionalFormatting sqref="X8 AJ16:AJ34 AJ11:AO11 AJ12:AK15 AM12:AM15 AL12:AL34 AN12:AO34">
    <cfRule type="cellIs" dxfId="878" priority="32" operator="equal">
      <formula>0</formula>
    </cfRule>
  </conditionalFormatting>
  <conditionalFormatting sqref="X8 AJ16:AJ34 AJ11:AO11 AJ12:AK15 AM12:AM15 AL12:AL34 AN12:AO34">
    <cfRule type="cellIs" dxfId="877" priority="31" operator="greaterThan">
      <formula>1179</formula>
    </cfRule>
  </conditionalFormatting>
  <conditionalFormatting sqref="X8 AJ16:AJ34 AJ11:AO11 AJ12:AK15 AM12:AM15 AL12:AL34 AN12:AO34">
    <cfRule type="cellIs" dxfId="876" priority="30" operator="greaterThan">
      <formula>99</formula>
    </cfRule>
  </conditionalFormatting>
  <conditionalFormatting sqref="X8 AJ16:AJ34 AJ11:AO11 AJ12:AK15 AM12:AM15 AL12:AL34 AN12:AO34">
    <cfRule type="cellIs" dxfId="875" priority="29" operator="greaterThan">
      <formula>0.99</formula>
    </cfRule>
  </conditionalFormatting>
  <conditionalFormatting sqref="AB8">
    <cfRule type="cellIs" dxfId="874" priority="28" operator="equal">
      <formula>0</formula>
    </cfRule>
  </conditionalFormatting>
  <conditionalFormatting sqref="AB8">
    <cfRule type="cellIs" dxfId="873" priority="27" operator="greaterThan">
      <formula>1179</formula>
    </cfRule>
  </conditionalFormatting>
  <conditionalFormatting sqref="AB8">
    <cfRule type="cellIs" dxfId="872" priority="26" operator="greaterThan">
      <formula>99</formula>
    </cfRule>
  </conditionalFormatting>
  <conditionalFormatting sqref="AB8">
    <cfRule type="cellIs" dxfId="871" priority="25" operator="greaterThan">
      <formula>0.99</formula>
    </cfRule>
  </conditionalFormatting>
  <conditionalFormatting sqref="AQ11:AQ34">
    <cfRule type="cellIs" dxfId="870" priority="24" operator="equal">
      <formula>0</formula>
    </cfRule>
  </conditionalFormatting>
  <conditionalFormatting sqref="AQ11:AQ34">
    <cfRule type="cellIs" dxfId="869" priority="23" operator="greaterThan">
      <formula>1179</formula>
    </cfRule>
  </conditionalFormatting>
  <conditionalFormatting sqref="AQ11:AQ34">
    <cfRule type="cellIs" dxfId="868" priority="22" operator="greaterThan">
      <formula>99</formula>
    </cfRule>
  </conditionalFormatting>
  <conditionalFormatting sqref="AQ11:AQ34">
    <cfRule type="cellIs" dxfId="867" priority="21" operator="greaterThan">
      <formula>0.99</formula>
    </cfRule>
  </conditionalFormatting>
  <conditionalFormatting sqref="AI11:AI34">
    <cfRule type="cellIs" dxfId="866" priority="20" operator="greaterThan">
      <formula>$AI$8</formula>
    </cfRule>
  </conditionalFormatting>
  <conditionalFormatting sqref="AH11:AH34">
    <cfRule type="cellIs" dxfId="865" priority="18" operator="greaterThan">
      <formula>$AH$8</formula>
    </cfRule>
    <cfRule type="cellIs" dxfId="864" priority="19" operator="greaterThan">
      <formula>$AH$8</formula>
    </cfRule>
  </conditionalFormatting>
  <conditionalFormatting sqref="AP11:AP34">
    <cfRule type="cellIs" dxfId="863" priority="16" operator="equal">
      <formula>0</formula>
    </cfRule>
  </conditionalFormatting>
  <conditionalFormatting sqref="AP11:AP34">
    <cfRule type="cellIs" dxfId="862" priority="15" operator="greaterThan">
      <formula>1179</formula>
    </cfRule>
  </conditionalFormatting>
  <conditionalFormatting sqref="AP11:AP34">
    <cfRule type="cellIs" dxfId="861" priority="14" operator="greaterThan">
      <formula>99</formula>
    </cfRule>
  </conditionalFormatting>
  <conditionalFormatting sqref="AP11:AP34">
    <cfRule type="cellIs" dxfId="860" priority="13" operator="greaterThan">
      <formula>0.99</formula>
    </cfRule>
  </conditionalFormatting>
  <conditionalFormatting sqref="X34:AB34 X17:Y31 X32:AA33 AA17:AA31">
    <cfRule type="containsText" dxfId="859" priority="9" operator="containsText" text="N/A">
      <formula>NOT(ISERROR(SEARCH("N/A",X17)))</formula>
    </cfRule>
    <cfRule type="cellIs" dxfId="858" priority="12" operator="equal">
      <formula>0</formula>
    </cfRule>
  </conditionalFormatting>
  <conditionalFormatting sqref="X34:AB34 X17:Y31 X32:AA33 AA17:AA31">
    <cfRule type="cellIs" dxfId="857" priority="11" operator="greaterThanOrEqual">
      <formula>1185</formula>
    </cfRule>
  </conditionalFormatting>
  <conditionalFormatting sqref="X34:AB34 X17:Y31 X32:AA33 AA17:AA31">
    <cfRule type="cellIs" dxfId="856" priority="10" operator="between">
      <formula>0.1</formula>
      <formula>1184</formula>
    </cfRule>
  </conditionalFormatting>
  <conditionalFormatting sqref="AK33:AK34 AM16:AM34">
    <cfRule type="cellIs" dxfId="855" priority="8" operator="equal">
      <formula>0</formula>
    </cfRule>
  </conditionalFormatting>
  <conditionalFormatting sqref="AK33:AK34 AM16:AM34">
    <cfRule type="cellIs" dxfId="854" priority="7" operator="greaterThan">
      <formula>1179</formula>
    </cfRule>
  </conditionalFormatting>
  <conditionalFormatting sqref="AK33:AK34 AM16:AM34">
    <cfRule type="cellIs" dxfId="853" priority="6" operator="greaterThan">
      <formula>99</formula>
    </cfRule>
  </conditionalFormatting>
  <conditionalFormatting sqref="AK33:AK34 AM16:AM34">
    <cfRule type="cellIs" dxfId="852" priority="5" operator="greaterThan">
      <formula>0.99</formula>
    </cfRule>
  </conditionalFormatting>
  <conditionalFormatting sqref="AK16:AK32">
    <cfRule type="cellIs" dxfId="851" priority="4" operator="equal">
      <formula>0</formula>
    </cfRule>
  </conditionalFormatting>
  <conditionalFormatting sqref="AK16:AK32">
    <cfRule type="cellIs" dxfId="850" priority="3" operator="greaterThan">
      <formula>1179</formula>
    </cfRule>
  </conditionalFormatting>
  <conditionalFormatting sqref="AK16:AK32">
    <cfRule type="cellIs" dxfId="849" priority="2" operator="greaterThan">
      <formula>99</formula>
    </cfRule>
  </conditionalFormatting>
  <conditionalFormatting sqref="AK16:AK32">
    <cfRule type="cellIs" dxfId="848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40" zoomScaleNormal="100" workbookViewId="0">
      <selection activeCell="B53" sqref="B53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130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75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70" t="s">
        <v>10</v>
      </c>
      <c r="I7" s="171" t="s">
        <v>11</v>
      </c>
      <c r="J7" s="171" t="s">
        <v>12</v>
      </c>
      <c r="K7" s="171" t="s">
        <v>13</v>
      </c>
      <c r="L7" s="11"/>
      <c r="M7" s="11"/>
      <c r="N7" s="11"/>
      <c r="O7" s="170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71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71" t="s">
        <v>22</v>
      </c>
      <c r="AG7" s="171" t="s">
        <v>23</v>
      </c>
      <c r="AH7" s="171" t="s">
        <v>24</v>
      </c>
      <c r="AI7" s="171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71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42071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25588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71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72" t="s">
        <v>51</v>
      </c>
      <c r="V9" s="172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74" t="s">
        <v>55</v>
      </c>
      <c r="AG9" s="174" t="s">
        <v>56</v>
      </c>
      <c r="AH9" s="251" t="s">
        <v>57</v>
      </c>
      <c r="AI9" s="266" t="s">
        <v>58</v>
      </c>
      <c r="AJ9" s="172" t="s">
        <v>59</v>
      </c>
      <c r="AK9" s="172" t="s">
        <v>60</v>
      </c>
      <c r="AL9" s="172" t="s">
        <v>61</v>
      </c>
      <c r="AM9" s="172" t="s">
        <v>62</v>
      </c>
      <c r="AN9" s="172" t="s">
        <v>63</v>
      </c>
      <c r="AO9" s="172" t="s">
        <v>64</v>
      </c>
      <c r="AP9" s="172" t="s">
        <v>65</v>
      </c>
      <c r="AQ9" s="268" t="s">
        <v>66</v>
      </c>
      <c r="AR9" s="172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72" t="s">
        <v>72</v>
      </c>
      <c r="C10" s="172" t="s">
        <v>73</v>
      </c>
      <c r="D10" s="172" t="s">
        <v>74</v>
      </c>
      <c r="E10" s="172" t="s">
        <v>75</v>
      </c>
      <c r="F10" s="172" t="s">
        <v>74</v>
      </c>
      <c r="G10" s="172" t="s">
        <v>75</v>
      </c>
      <c r="H10" s="277"/>
      <c r="I10" s="172" t="s">
        <v>75</v>
      </c>
      <c r="J10" s="172" t="s">
        <v>75</v>
      </c>
      <c r="K10" s="172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7'!Q34</f>
        <v>28107452</v>
      </c>
      <c r="R10" s="259"/>
      <c r="S10" s="260"/>
      <c r="T10" s="261"/>
      <c r="U10" s="172" t="s">
        <v>75</v>
      </c>
      <c r="V10" s="172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7'!AG34</f>
        <v>35275264</v>
      </c>
      <c r="AH10" s="251"/>
      <c r="AI10" s="267"/>
      <c r="AJ10" s="172" t="s">
        <v>84</v>
      </c>
      <c r="AK10" s="172" t="s">
        <v>84</v>
      </c>
      <c r="AL10" s="172" t="s">
        <v>84</v>
      </c>
      <c r="AM10" s="172" t="s">
        <v>84</v>
      </c>
      <c r="AN10" s="172" t="s">
        <v>84</v>
      </c>
      <c r="AO10" s="172" t="s">
        <v>84</v>
      </c>
      <c r="AP10" s="145">
        <f>'MAR 7'!AP34</f>
        <v>7872409</v>
      </c>
      <c r="AQ10" s="269"/>
      <c r="AR10" s="173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6</v>
      </c>
      <c r="E11" s="40">
        <f>D11/1.42</f>
        <v>4.2253521126760569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127</v>
      </c>
      <c r="P11" s="119">
        <v>98</v>
      </c>
      <c r="Q11" s="119">
        <v>28111456</v>
      </c>
      <c r="R11" s="45">
        <f>Q11-Q10</f>
        <v>4004</v>
      </c>
      <c r="S11" s="46">
        <f>R11*24/1000</f>
        <v>96.096000000000004</v>
      </c>
      <c r="T11" s="46">
        <f>R11/1000</f>
        <v>4.0039999999999996</v>
      </c>
      <c r="U11" s="120">
        <v>4.5999999999999996</v>
      </c>
      <c r="V11" s="120">
        <f>U11</f>
        <v>4.5999999999999996</v>
      </c>
      <c r="W11" s="121" t="s">
        <v>127</v>
      </c>
      <c r="X11" s="123">
        <v>0</v>
      </c>
      <c r="Y11" s="123">
        <v>0</v>
      </c>
      <c r="Z11" s="123">
        <v>1126</v>
      </c>
      <c r="AA11" s="123">
        <v>0</v>
      </c>
      <c r="AB11" s="123">
        <v>1110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35275972</v>
      </c>
      <c r="AH11" s="48">
        <f>IF(ISBLANK(AG11),"-",AG11-AG10)</f>
        <v>708</v>
      </c>
      <c r="AI11" s="49">
        <f>AH11/T11</f>
        <v>176.82317682317685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0.5</v>
      </c>
      <c r="AP11" s="123">
        <v>7873652</v>
      </c>
      <c r="AQ11" s="123">
        <f>AP11-AP10</f>
        <v>1243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8</v>
      </c>
      <c r="E12" s="40">
        <f t="shared" ref="E12:E34" si="0">D12/1.42</f>
        <v>5.6338028169014089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127</v>
      </c>
      <c r="P12" s="119">
        <v>95</v>
      </c>
      <c r="Q12" s="119">
        <v>28115354</v>
      </c>
      <c r="R12" s="45">
        <f t="shared" ref="R12:R34" si="3">Q12-Q11</f>
        <v>3898</v>
      </c>
      <c r="S12" s="46">
        <f t="shared" ref="S12:S34" si="4">R12*24/1000</f>
        <v>93.552000000000007</v>
      </c>
      <c r="T12" s="46">
        <f t="shared" ref="T12:T34" si="5">R12/1000</f>
        <v>3.8980000000000001</v>
      </c>
      <c r="U12" s="120">
        <v>5.7</v>
      </c>
      <c r="V12" s="120">
        <f t="shared" ref="V12:V34" si="6">U12</f>
        <v>5.7</v>
      </c>
      <c r="W12" s="121" t="s">
        <v>127</v>
      </c>
      <c r="X12" s="123">
        <v>0</v>
      </c>
      <c r="Y12" s="123">
        <v>0</v>
      </c>
      <c r="Z12" s="123">
        <v>1100</v>
      </c>
      <c r="AA12" s="123">
        <v>0</v>
      </c>
      <c r="AB12" s="123">
        <v>1110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35276654</v>
      </c>
      <c r="AH12" s="48">
        <f>IF(ISBLANK(AG12),"-",AG12-AG11)</f>
        <v>682</v>
      </c>
      <c r="AI12" s="49">
        <f t="shared" ref="AI12:AI34" si="7">AH12/T12</f>
        <v>174.96151872755257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0.5</v>
      </c>
      <c r="AP12" s="123">
        <v>7874881</v>
      </c>
      <c r="AQ12" s="123">
        <f>AP12-AP11</f>
        <v>1229</v>
      </c>
      <c r="AR12" s="52">
        <v>0.89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11</v>
      </c>
      <c r="E13" s="40">
        <f t="shared" si="0"/>
        <v>7.746478873239437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126</v>
      </c>
      <c r="P13" s="119">
        <v>90</v>
      </c>
      <c r="Q13" s="119">
        <v>28119139</v>
      </c>
      <c r="R13" s="45">
        <f t="shared" si="3"/>
        <v>3785</v>
      </c>
      <c r="S13" s="46">
        <f t="shared" si="4"/>
        <v>90.84</v>
      </c>
      <c r="T13" s="46">
        <f t="shared" si="5"/>
        <v>3.7850000000000001</v>
      </c>
      <c r="U13" s="120">
        <v>6.9</v>
      </c>
      <c r="V13" s="120">
        <f t="shared" si="6"/>
        <v>6.9</v>
      </c>
      <c r="W13" s="121" t="s">
        <v>127</v>
      </c>
      <c r="X13" s="123">
        <v>0</v>
      </c>
      <c r="Y13" s="123">
        <v>0</v>
      </c>
      <c r="Z13" s="123">
        <v>1065</v>
      </c>
      <c r="AA13" s="123">
        <v>0</v>
      </c>
      <c r="AB13" s="123">
        <v>1110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35277298</v>
      </c>
      <c r="AH13" s="48">
        <f>IF(ISBLANK(AG13),"-",AG13-AG12)</f>
        <v>644</v>
      </c>
      <c r="AI13" s="49">
        <f t="shared" si="7"/>
        <v>170.14531043593129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0.5</v>
      </c>
      <c r="AP13" s="123">
        <v>7876186</v>
      </c>
      <c r="AQ13" s="123">
        <f>AP13-AP12</f>
        <v>1305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13</v>
      </c>
      <c r="E14" s="40">
        <f t="shared" si="0"/>
        <v>9.1549295774647899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125</v>
      </c>
      <c r="P14" s="119">
        <v>87</v>
      </c>
      <c r="Q14" s="119">
        <v>28122829</v>
      </c>
      <c r="R14" s="45">
        <f t="shared" si="3"/>
        <v>3690</v>
      </c>
      <c r="S14" s="46">
        <f t="shared" si="4"/>
        <v>88.56</v>
      </c>
      <c r="T14" s="46">
        <f t="shared" si="5"/>
        <v>3.69</v>
      </c>
      <c r="U14" s="120">
        <v>8.4</v>
      </c>
      <c r="V14" s="120">
        <f t="shared" si="6"/>
        <v>8.4</v>
      </c>
      <c r="W14" s="121" t="s">
        <v>127</v>
      </c>
      <c r="X14" s="123">
        <v>0</v>
      </c>
      <c r="Y14" s="123">
        <v>0</v>
      </c>
      <c r="Z14" s="123">
        <v>1027</v>
      </c>
      <c r="AA14" s="123">
        <v>0</v>
      </c>
      <c r="AB14" s="123">
        <v>1037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35277900</v>
      </c>
      <c r="AH14" s="48">
        <f t="shared" ref="AH14:AH34" si="8">IF(ISBLANK(AG14),"-",AG14-AG13)</f>
        <v>602</v>
      </c>
      <c r="AI14" s="49">
        <f t="shared" si="7"/>
        <v>163.14363143631437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0.5</v>
      </c>
      <c r="AP14" s="123">
        <v>7877320</v>
      </c>
      <c r="AQ14" s="123">
        <f>AP14-AP13</f>
        <v>1134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31</v>
      </c>
      <c r="E15" s="40">
        <f t="shared" si="0"/>
        <v>21.83098591549296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92</v>
      </c>
      <c r="P15" s="119">
        <v>89</v>
      </c>
      <c r="Q15" s="119">
        <v>28126516</v>
      </c>
      <c r="R15" s="45">
        <f t="shared" si="3"/>
        <v>3687</v>
      </c>
      <c r="S15" s="46">
        <f t="shared" si="4"/>
        <v>88.488</v>
      </c>
      <c r="T15" s="46">
        <f t="shared" si="5"/>
        <v>3.6869999999999998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892</v>
      </c>
      <c r="AA15" s="123">
        <v>0</v>
      </c>
      <c r="AB15" s="123">
        <v>907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35278460</v>
      </c>
      <c r="AH15" s="48">
        <f t="shared" si="8"/>
        <v>560</v>
      </c>
      <c r="AI15" s="49">
        <f t="shared" si="7"/>
        <v>151.88500135611608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0.5</v>
      </c>
      <c r="AP15" s="123">
        <v>7878326</v>
      </c>
      <c r="AQ15" s="123">
        <f>AP15-AP14</f>
        <v>1006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28</v>
      </c>
      <c r="E16" s="40">
        <f t="shared" si="0"/>
        <v>19.718309859154932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107</v>
      </c>
      <c r="P16" s="119">
        <v>105</v>
      </c>
      <c r="Q16" s="119">
        <v>28130661</v>
      </c>
      <c r="R16" s="45">
        <f t="shared" si="3"/>
        <v>4145</v>
      </c>
      <c r="S16" s="46">
        <f t="shared" si="4"/>
        <v>99.48</v>
      </c>
      <c r="T16" s="46">
        <f t="shared" si="5"/>
        <v>4.1449999999999996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1020</v>
      </c>
      <c r="AA16" s="123">
        <v>0</v>
      </c>
      <c r="AB16" s="123">
        <v>1108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35278956</v>
      </c>
      <c r="AH16" s="48">
        <f t="shared" si="8"/>
        <v>496</v>
      </c>
      <c r="AI16" s="49">
        <f t="shared" si="7"/>
        <v>119.66224366706876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7878326</v>
      </c>
      <c r="AQ16" s="123">
        <f t="shared" ref="AQ16:AQ34" si="10">AP16-AP15</f>
        <v>0</v>
      </c>
      <c r="AR16" s="52">
        <v>1.1599999999999999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13</v>
      </c>
      <c r="E17" s="40">
        <f t="shared" si="0"/>
        <v>9.1549295774647899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138</v>
      </c>
      <c r="P17" s="119">
        <v>140</v>
      </c>
      <c r="Q17" s="119">
        <v>28136220</v>
      </c>
      <c r="R17" s="45">
        <f t="shared" si="3"/>
        <v>5559</v>
      </c>
      <c r="S17" s="46">
        <f t="shared" si="4"/>
        <v>133.416</v>
      </c>
      <c r="T17" s="46">
        <f t="shared" si="5"/>
        <v>5.5590000000000002</v>
      </c>
      <c r="U17" s="120">
        <v>9.5</v>
      </c>
      <c r="V17" s="120">
        <f t="shared" si="6"/>
        <v>9.5</v>
      </c>
      <c r="W17" s="121" t="s">
        <v>135</v>
      </c>
      <c r="X17" s="123">
        <v>0</v>
      </c>
      <c r="Y17" s="123">
        <v>991</v>
      </c>
      <c r="Z17" s="123">
        <v>1155</v>
      </c>
      <c r="AA17" s="123">
        <v>1185</v>
      </c>
      <c r="AB17" s="123">
        <v>1159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35280128</v>
      </c>
      <c r="AH17" s="48">
        <f t="shared" si="8"/>
        <v>1172</v>
      </c>
      <c r="AI17" s="49">
        <f t="shared" si="7"/>
        <v>210.82928584277747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7878326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11</v>
      </c>
      <c r="E18" s="40">
        <f t="shared" si="0"/>
        <v>7.746478873239437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137</v>
      </c>
      <c r="P18" s="119">
        <v>146</v>
      </c>
      <c r="Q18" s="119">
        <v>28142050</v>
      </c>
      <c r="R18" s="45">
        <f t="shared" si="3"/>
        <v>5830</v>
      </c>
      <c r="S18" s="46">
        <f t="shared" si="4"/>
        <v>139.91999999999999</v>
      </c>
      <c r="T18" s="46">
        <f t="shared" si="5"/>
        <v>5.83</v>
      </c>
      <c r="U18" s="120">
        <v>9</v>
      </c>
      <c r="V18" s="120">
        <f t="shared" si="6"/>
        <v>9</v>
      </c>
      <c r="W18" s="121" t="s">
        <v>135</v>
      </c>
      <c r="X18" s="123">
        <v>0</v>
      </c>
      <c r="Y18" s="123">
        <v>1043</v>
      </c>
      <c r="Z18" s="123">
        <v>1165</v>
      </c>
      <c r="AA18" s="123">
        <v>1185</v>
      </c>
      <c r="AB18" s="123">
        <v>1169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35281370</v>
      </c>
      <c r="AH18" s="48">
        <f t="shared" si="8"/>
        <v>1242</v>
      </c>
      <c r="AI18" s="49">
        <f t="shared" si="7"/>
        <v>213.03602058319038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7878326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9</v>
      </c>
      <c r="E19" s="40">
        <f t="shared" si="0"/>
        <v>6.3380281690140849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137</v>
      </c>
      <c r="P19" s="119">
        <v>151</v>
      </c>
      <c r="Q19" s="119">
        <v>28148225</v>
      </c>
      <c r="R19" s="45">
        <f t="shared" si="3"/>
        <v>6175</v>
      </c>
      <c r="S19" s="46">
        <f t="shared" si="4"/>
        <v>148.19999999999999</v>
      </c>
      <c r="T19" s="46">
        <f t="shared" si="5"/>
        <v>6.1749999999999998</v>
      </c>
      <c r="U19" s="120">
        <v>8.4</v>
      </c>
      <c r="V19" s="120">
        <f t="shared" si="6"/>
        <v>8.4</v>
      </c>
      <c r="W19" s="121" t="s">
        <v>135</v>
      </c>
      <c r="X19" s="123">
        <v>0</v>
      </c>
      <c r="Y19" s="123">
        <v>1038</v>
      </c>
      <c r="Z19" s="123">
        <v>1186</v>
      </c>
      <c r="AA19" s="123">
        <v>1185</v>
      </c>
      <c r="AB19" s="123">
        <v>1189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35282692</v>
      </c>
      <c r="AH19" s="48">
        <f t="shared" si="8"/>
        <v>1322</v>
      </c>
      <c r="AI19" s="49">
        <f t="shared" si="7"/>
        <v>214.08906882591094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7878326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136</v>
      </c>
      <c r="P20" s="119">
        <v>150</v>
      </c>
      <c r="Q20" s="119">
        <v>28154553</v>
      </c>
      <c r="R20" s="45">
        <f t="shared" si="3"/>
        <v>6328</v>
      </c>
      <c r="S20" s="46">
        <f t="shared" si="4"/>
        <v>151.87200000000001</v>
      </c>
      <c r="T20" s="46">
        <f t="shared" si="5"/>
        <v>6.3280000000000003</v>
      </c>
      <c r="U20" s="120">
        <v>7.9</v>
      </c>
      <c r="V20" s="120">
        <f t="shared" si="6"/>
        <v>7.9</v>
      </c>
      <c r="W20" s="121" t="s">
        <v>135</v>
      </c>
      <c r="X20" s="123">
        <v>0</v>
      </c>
      <c r="Y20" s="123">
        <v>1088</v>
      </c>
      <c r="Z20" s="123">
        <v>1196</v>
      </c>
      <c r="AA20" s="123">
        <v>1185</v>
      </c>
      <c r="AB20" s="123">
        <v>1198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35284034</v>
      </c>
      <c r="AH20" s="48">
        <f>IF(ISBLANK(AG20),"-",AG20-AG19)</f>
        <v>1342</v>
      </c>
      <c r="AI20" s="49">
        <f t="shared" si="7"/>
        <v>212.07332490518331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7878326</v>
      </c>
      <c r="AQ20" s="123">
        <f t="shared" si="10"/>
        <v>0</v>
      </c>
      <c r="AR20" s="52">
        <v>1.58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140</v>
      </c>
      <c r="P21" s="119">
        <v>149</v>
      </c>
      <c r="Q21" s="119">
        <v>28160750</v>
      </c>
      <c r="R21" s="45">
        <f>Q21-Q20</f>
        <v>6197</v>
      </c>
      <c r="S21" s="46">
        <f t="shared" si="4"/>
        <v>148.72800000000001</v>
      </c>
      <c r="T21" s="46">
        <f t="shared" si="5"/>
        <v>6.1970000000000001</v>
      </c>
      <c r="U21" s="120">
        <v>7.3</v>
      </c>
      <c r="V21" s="120">
        <f t="shared" si="6"/>
        <v>7.3</v>
      </c>
      <c r="W21" s="121" t="s">
        <v>135</v>
      </c>
      <c r="X21" s="123">
        <v>0</v>
      </c>
      <c r="Y21" s="123">
        <v>1054</v>
      </c>
      <c r="Z21" s="123">
        <v>1195</v>
      </c>
      <c r="AA21" s="123">
        <v>1185</v>
      </c>
      <c r="AB21" s="123">
        <v>1197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35285457</v>
      </c>
      <c r="AH21" s="48">
        <f t="shared" si="8"/>
        <v>1423</v>
      </c>
      <c r="AI21" s="49">
        <f t="shared" si="7"/>
        <v>229.62723898660641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7878326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7</v>
      </c>
      <c r="E22" s="40">
        <f t="shared" si="0"/>
        <v>4.9295774647887329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132</v>
      </c>
      <c r="P22" s="119">
        <v>147</v>
      </c>
      <c r="Q22" s="119">
        <v>28166571</v>
      </c>
      <c r="R22" s="45">
        <f t="shared" si="3"/>
        <v>5821</v>
      </c>
      <c r="S22" s="46">
        <f t="shared" si="4"/>
        <v>139.70400000000001</v>
      </c>
      <c r="T22" s="46">
        <f t="shared" si="5"/>
        <v>5.8209999999999997</v>
      </c>
      <c r="U22" s="120">
        <v>6.8</v>
      </c>
      <c r="V22" s="120">
        <f t="shared" si="6"/>
        <v>6.8</v>
      </c>
      <c r="W22" s="121" t="s">
        <v>135</v>
      </c>
      <c r="X22" s="123">
        <v>0</v>
      </c>
      <c r="Y22" s="123">
        <v>1097</v>
      </c>
      <c r="Z22" s="123">
        <v>1195</v>
      </c>
      <c r="AA22" s="123">
        <v>1185</v>
      </c>
      <c r="AB22" s="123">
        <v>1198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35286764</v>
      </c>
      <c r="AH22" s="48">
        <f t="shared" si="8"/>
        <v>1307</v>
      </c>
      <c r="AI22" s="49">
        <f t="shared" si="7"/>
        <v>224.5318673767394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7878326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133</v>
      </c>
      <c r="P23" s="119">
        <v>145</v>
      </c>
      <c r="Q23" s="119">
        <v>28172743</v>
      </c>
      <c r="R23" s="45">
        <f t="shared" si="3"/>
        <v>6172</v>
      </c>
      <c r="S23" s="46">
        <f t="shared" si="4"/>
        <v>148.12799999999999</v>
      </c>
      <c r="T23" s="46">
        <f t="shared" si="5"/>
        <v>6.1719999999999997</v>
      </c>
      <c r="U23" s="120">
        <v>6.2</v>
      </c>
      <c r="V23" s="120">
        <f t="shared" si="6"/>
        <v>6.2</v>
      </c>
      <c r="W23" s="121" t="s">
        <v>135</v>
      </c>
      <c r="X23" s="123">
        <v>0</v>
      </c>
      <c r="Y23" s="123">
        <v>1069</v>
      </c>
      <c r="Z23" s="123">
        <v>1195</v>
      </c>
      <c r="AA23" s="123">
        <v>1185</v>
      </c>
      <c r="AB23" s="123">
        <v>1198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35288155</v>
      </c>
      <c r="AH23" s="48">
        <f t="shared" si="8"/>
        <v>1391</v>
      </c>
      <c r="AI23" s="49">
        <f t="shared" si="7"/>
        <v>225.37265068049257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7878326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136</v>
      </c>
      <c r="P24" s="119">
        <v>145</v>
      </c>
      <c r="Q24" s="119">
        <v>28178720</v>
      </c>
      <c r="R24" s="45">
        <f t="shared" si="3"/>
        <v>5977</v>
      </c>
      <c r="S24" s="46">
        <f t="shared" si="4"/>
        <v>143.44800000000001</v>
      </c>
      <c r="T24" s="46">
        <f t="shared" si="5"/>
        <v>5.9770000000000003</v>
      </c>
      <c r="U24" s="120">
        <v>5.6</v>
      </c>
      <c r="V24" s="120">
        <f t="shared" si="6"/>
        <v>5.6</v>
      </c>
      <c r="W24" s="121" t="s">
        <v>135</v>
      </c>
      <c r="X24" s="123">
        <v>0</v>
      </c>
      <c r="Y24" s="123">
        <v>1039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35289508</v>
      </c>
      <c r="AH24" s="48">
        <f t="shared" si="8"/>
        <v>1353</v>
      </c>
      <c r="AI24" s="49">
        <f t="shared" si="7"/>
        <v>226.36774301489041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7878326</v>
      </c>
      <c r="AQ24" s="123">
        <f t="shared" si="10"/>
        <v>0</v>
      </c>
      <c r="AR24" s="52">
        <v>1.0900000000000001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5</v>
      </c>
      <c r="E25" s="40">
        <f t="shared" si="0"/>
        <v>3.5211267605633805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133</v>
      </c>
      <c r="P25" s="119">
        <v>147</v>
      </c>
      <c r="Q25" s="119">
        <v>28184697</v>
      </c>
      <c r="R25" s="45">
        <f t="shared" si="3"/>
        <v>5977</v>
      </c>
      <c r="S25" s="46">
        <f t="shared" si="4"/>
        <v>143.44800000000001</v>
      </c>
      <c r="T25" s="46">
        <f t="shared" si="5"/>
        <v>5.9770000000000003</v>
      </c>
      <c r="U25" s="120">
        <v>5.2</v>
      </c>
      <c r="V25" s="120">
        <f t="shared" si="6"/>
        <v>5.2</v>
      </c>
      <c r="W25" s="121" t="s">
        <v>135</v>
      </c>
      <c r="X25" s="123">
        <v>0</v>
      </c>
      <c r="Y25" s="123">
        <v>1047</v>
      </c>
      <c r="Z25" s="123">
        <v>1196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35290856</v>
      </c>
      <c r="AH25" s="48">
        <f t="shared" si="8"/>
        <v>1348</v>
      </c>
      <c r="AI25" s="49">
        <f t="shared" si="7"/>
        <v>225.53120294462104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7878326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5</v>
      </c>
      <c r="E26" s="40">
        <f t="shared" si="0"/>
        <v>3.5211267605633805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131</v>
      </c>
      <c r="P26" s="119">
        <v>145</v>
      </c>
      <c r="Q26" s="119">
        <v>28190481</v>
      </c>
      <c r="R26" s="45">
        <f t="shared" si="3"/>
        <v>5784</v>
      </c>
      <c r="S26" s="46">
        <f t="shared" si="4"/>
        <v>138.816</v>
      </c>
      <c r="T26" s="46">
        <f t="shared" si="5"/>
        <v>5.7839999999999998</v>
      </c>
      <c r="U26" s="120">
        <v>4.9000000000000004</v>
      </c>
      <c r="V26" s="120">
        <f t="shared" si="6"/>
        <v>4.9000000000000004</v>
      </c>
      <c r="W26" s="121" t="s">
        <v>135</v>
      </c>
      <c r="X26" s="123">
        <v>0</v>
      </c>
      <c r="Y26" s="123">
        <v>1037</v>
      </c>
      <c r="Z26" s="123">
        <v>1196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35292188</v>
      </c>
      <c r="AH26" s="48">
        <f t="shared" si="8"/>
        <v>1332</v>
      </c>
      <c r="AI26" s="49">
        <f t="shared" si="7"/>
        <v>230.29045643153529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7878326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4</v>
      </c>
      <c r="E27" s="40">
        <f t="shared" si="0"/>
        <v>2.8169014084507045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128</v>
      </c>
      <c r="P27" s="119">
        <v>143</v>
      </c>
      <c r="Q27" s="119">
        <v>28196482</v>
      </c>
      <c r="R27" s="45">
        <f t="shared" si="3"/>
        <v>6001</v>
      </c>
      <c r="S27" s="46">
        <f t="shared" si="4"/>
        <v>144.024</v>
      </c>
      <c r="T27" s="46">
        <f t="shared" si="5"/>
        <v>6.0010000000000003</v>
      </c>
      <c r="U27" s="120">
        <v>4.4000000000000004</v>
      </c>
      <c r="V27" s="120">
        <f t="shared" si="6"/>
        <v>4.4000000000000004</v>
      </c>
      <c r="W27" s="121" t="s">
        <v>135</v>
      </c>
      <c r="X27" s="123">
        <v>0</v>
      </c>
      <c r="Y27" s="123">
        <v>1048</v>
      </c>
      <c r="Z27" s="123">
        <v>1196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35293580</v>
      </c>
      <c r="AH27" s="48">
        <f t="shared" si="8"/>
        <v>1392</v>
      </c>
      <c r="AI27" s="49">
        <f t="shared" si="7"/>
        <v>231.96133977670388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7878326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131</v>
      </c>
      <c r="P28" s="119">
        <v>135</v>
      </c>
      <c r="Q28" s="119">
        <v>28202126</v>
      </c>
      <c r="R28" s="45">
        <f t="shared" si="3"/>
        <v>5644</v>
      </c>
      <c r="S28" s="46">
        <f t="shared" si="4"/>
        <v>135.45599999999999</v>
      </c>
      <c r="T28" s="46">
        <f t="shared" si="5"/>
        <v>5.6440000000000001</v>
      </c>
      <c r="U28" s="120">
        <v>3.8</v>
      </c>
      <c r="V28" s="120">
        <f t="shared" si="6"/>
        <v>3.8</v>
      </c>
      <c r="W28" s="121" t="s">
        <v>135</v>
      </c>
      <c r="X28" s="123">
        <v>0</v>
      </c>
      <c r="Y28" s="123">
        <v>1060</v>
      </c>
      <c r="Z28" s="123">
        <v>1196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35294872</v>
      </c>
      <c r="AH28" s="48">
        <f t="shared" si="8"/>
        <v>1292</v>
      </c>
      <c r="AI28" s="49">
        <f t="shared" si="7"/>
        <v>228.9156626506024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7878326</v>
      </c>
      <c r="AQ28" s="123">
        <f t="shared" si="10"/>
        <v>0</v>
      </c>
      <c r="AR28" s="52">
        <v>0.96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134</v>
      </c>
      <c r="P29" s="119">
        <v>137</v>
      </c>
      <c r="Q29" s="119">
        <v>28207819</v>
      </c>
      <c r="R29" s="45">
        <f t="shared" si="3"/>
        <v>5693</v>
      </c>
      <c r="S29" s="46">
        <f t="shared" si="4"/>
        <v>136.63200000000001</v>
      </c>
      <c r="T29" s="46">
        <f t="shared" si="5"/>
        <v>5.6929999999999996</v>
      </c>
      <c r="U29" s="120">
        <v>3.5</v>
      </c>
      <c r="V29" s="120">
        <f t="shared" si="6"/>
        <v>3.5</v>
      </c>
      <c r="W29" s="121" t="s">
        <v>135</v>
      </c>
      <c r="X29" s="123">
        <v>0</v>
      </c>
      <c r="Y29" s="123">
        <v>1009</v>
      </c>
      <c r="Z29" s="123">
        <v>1196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35296180</v>
      </c>
      <c r="AH29" s="48">
        <f t="shared" si="8"/>
        <v>1308</v>
      </c>
      <c r="AI29" s="49">
        <f t="shared" si="7"/>
        <v>229.75584050588444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7878326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10</v>
      </c>
      <c r="E30" s="40">
        <f t="shared" si="0"/>
        <v>7.042253521126761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114</v>
      </c>
      <c r="P30" s="119">
        <v>125</v>
      </c>
      <c r="Q30" s="119">
        <v>28213289</v>
      </c>
      <c r="R30" s="45">
        <f t="shared" si="3"/>
        <v>5470</v>
      </c>
      <c r="S30" s="46">
        <f t="shared" si="4"/>
        <v>131.28</v>
      </c>
      <c r="T30" s="46">
        <f t="shared" si="5"/>
        <v>5.47</v>
      </c>
      <c r="U30" s="120">
        <v>2.7</v>
      </c>
      <c r="V30" s="120">
        <f t="shared" si="6"/>
        <v>2.7</v>
      </c>
      <c r="W30" s="121" t="s">
        <v>136</v>
      </c>
      <c r="X30" s="123">
        <v>0</v>
      </c>
      <c r="Y30" s="123">
        <v>1105</v>
      </c>
      <c r="Z30" s="123">
        <v>1196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35297276</v>
      </c>
      <c r="AH30" s="48">
        <f t="shared" si="8"/>
        <v>1096</v>
      </c>
      <c r="AI30" s="49">
        <f t="shared" si="7"/>
        <v>200.36563071297991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7878326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11</v>
      </c>
      <c r="E31" s="40">
        <f t="shared" si="0"/>
        <v>7.746478873239437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117</v>
      </c>
      <c r="P31" s="119">
        <v>126</v>
      </c>
      <c r="Q31" s="119">
        <v>28218669</v>
      </c>
      <c r="R31" s="45">
        <f t="shared" si="3"/>
        <v>5380</v>
      </c>
      <c r="S31" s="46">
        <f t="shared" si="4"/>
        <v>129.12</v>
      </c>
      <c r="T31" s="46">
        <f t="shared" si="5"/>
        <v>5.38</v>
      </c>
      <c r="U31" s="120">
        <v>2.1</v>
      </c>
      <c r="V31" s="120">
        <f t="shared" si="6"/>
        <v>2.1</v>
      </c>
      <c r="W31" s="121" t="s">
        <v>136</v>
      </c>
      <c r="X31" s="123">
        <v>0</v>
      </c>
      <c r="Y31" s="123">
        <v>1041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35298344</v>
      </c>
      <c r="AH31" s="48">
        <f t="shared" si="8"/>
        <v>1068</v>
      </c>
      <c r="AI31" s="49">
        <f t="shared" si="7"/>
        <v>198.51301115241637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7878326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11</v>
      </c>
      <c r="E32" s="40">
        <f t="shared" si="0"/>
        <v>7.746478873239437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120</v>
      </c>
      <c r="P32" s="119">
        <v>124</v>
      </c>
      <c r="Q32" s="119">
        <v>28223714</v>
      </c>
      <c r="R32" s="45">
        <f t="shared" si="3"/>
        <v>5045</v>
      </c>
      <c r="S32" s="46">
        <f t="shared" si="4"/>
        <v>121.08</v>
      </c>
      <c r="T32" s="46">
        <f t="shared" si="5"/>
        <v>5.0449999999999999</v>
      </c>
      <c r="U32" s="120">
        <v>1.7</v>
      </c>
      <c r="V32" s="120">
        <f t="shared" si="6"/>
        <v>1.7</v>
      </c>
      <c r="W32" s="121" t="s">
        <v>136</v>
      </c>
      <c r="X32" s="123">
        <v>0</v>
      </c>
      <c r="Y32" s="123">
        <v>1029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35299348</v>
      </c>
      <c r="AH32" s="48">
        <f t="shared" si="8"/>
        <v>1004</v>
      </c>
      <c r="AI32" s="49">
        <f t="shared" si="7"/>
        <v>199.00891972249752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7878326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6</v>
      </c>
      <c r="E33" s="40">
        <f t="shared" si="0"/>
        <v>4.2253521126760569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130</v>
      </c>
      <c r="P33" s="119">
        <v>102</v>
      </c>
      <c r="Q33" s="119">
        <v>28228045</v>
      </c>
      <c r="R33" s="45">
        <f t="shared" si="3"/>
        <v>4331</v>
      </c>
      <c r="S33" s="46">
        <f t="shared" si="4"/>
        <v>103.944</v>
      </c>
      <c r="T33" s="46">
        <f t="shared" si="5"/>
        <v>4.3310000000000004</v>
      </c>
      <c r="U33" s="120">
        <v>2.6</v>
      </c>
      <c r="V33" s="120">
        <f t="shared" si="6"/>
        <v>2.6</v>
      </c>
      <c r="W33" s="121" t="s">
        <v>127</v>
      </c>
      <c r="X33" s="123">
        <v>0</v>
      </c>
      <c r="Y33" s="123">
        <v>0</v>
      </c>
      <c r="Z33" s="123">
        <v>1139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35300132</v>
      </c>
      <c r="AH33" s="48">
        <f t="shared" si="8"/>
        <v>784</v>
      </c>
      <c r="AI33" s="49">
        <f t="shared" si="7"/>
        <v>181.02054952666819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0.4</v>
      </c>
      <c r="AP33" s="123">
        <v>7879338</v>
      </c>
      <c r="AQ33" s="123">
        <f t="shared" si="10"/>
        <v>1012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9</v>
      </c>
      <c r="E34" s="40">
        <f t="shared" si="0"/>
        <v>6.3380281690140849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128</v>
      </c>
      <c r="P34" s="119">
        <v>96</v>
      </c>
      <c r="Q34" s="119">
        <v>28232191</v>
      </c>
      <c r="R34" s="45">
        <f t="shared" si="3"/>
        <v>4146</v>
      </c>
      <c r="S34" s="46">
        <f t="shared" si="4"/>
        <v>99.504000000000005</v>
      </c>
      <c r="T34" s="46">
        <f t="shared" si="5"/>
        <v>4.1459999999999999</v>
      </c>
      <c r="U34" s="120">
        <v>3.9</v>
      </c>
      <c r="V34" s="120">
        <f t="shared" si="6"/>
        <v>3.9</v>
      </c>
      <c r="W34" s="121" t="s">
        <v>127</v>
      </c>
      <c r="X34" s="123">
        <v>0</v>
      </c>
      <c r="Y34" s="123">
        <v>0</v>
      </c>
      <c r="Z34" s="123">
        <v>1055</v>
      </c>
      <c r="AA34" s="123">
        <v>0</v>
      </c>
      <c r="AB34" s="123">
        <v>1109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35300852</v>
      </c>
      <c r="AH34" s="48">
        <f t="shared" si="8"/>
        <v>720</v>
      </c>
      <c r="AI34" s="49">
        <f t="shared" si="7"/>
        <v>173.66136034732273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0.4</v>
      </c>
      <c r="AP34" s="123">
        <v>7880535</v>
      </c>
      <c r="AQ34" s="123">
        <f t="shared" si="10"/>
        <v>1197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125.70833333333333</v>
      </c>
      <c r="Q35" s="63">
        <f>Q34-Q10</f>
        <v>124739</v>
      </c>
      <c r="R35" s="64">
        <f>SUM(R11:R34)</f>
        <v>124739</v>
      </c>
      <c r="S35" s="124">
        <f>AVERAGE(S11:S34)</f>
        <v>124.73900000000002</v>
      </c>
      <c r="T35" s="124">
        <f>SUM(T11:T34)</f>
        <v>124.73900000000002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25588</v>
      </c>
      <c r="AH35" s="66">
        <f>SUM(AH11:AH34)</f>
        <v>25588</v>
      </c>
      <c r="AI35" s="67">
        <f>$AH$35/$T35</f>
        <v>205.13231627638507</v>
      </c>
      <c r="AJ35" s="93"/>
      <c r="AK35" s="94"/>
      <c r="AL35" s="94"/>
      <c r="AM35" s="94"/>
      <c r="AN35" s="95"/>
      <c r="AO35" s="68"/>
      <c r="AP35" s="69">
        <f>AP34-AP10</f>
        <v>8126</v>
      </c>
      <c r="AQ35" s="70">
        <f>SUM(AQ11:AQ34)</f>
        <v>8126</v>
      </c>
      <c r="AR35" s="71">
        <f>AVERAGE(AR11:AR34)</f>
        <v>1.1100000000000001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158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227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09" t="s">
        <v>228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116" t="s">
        <v>125</v>
      </c>
      <c r="C44" s="110"/>
      <c r="D44" s="110"/>
      <c r="E44" s="110"/>
      <c r="F44" s="110"/>
      <c r="G44" s="110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83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138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85" t="s">
        <v>229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09" t="s">
        <v>162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09" t="s">
        <v>230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16" t="s">
        <v>140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16" t="s">
        <v>128</v>
      </c>
      <c r="C50" s="110"/>
      <c r="D50" s="110"/>
      <c r="E50" s="110"/>
      <c r="F50" s="110"/>
      <c r="G50" s="110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09" t="s">
        <v>231</v>
      </c>
      <c r="C51" s="110"/>
      <c r="D51" s="110"/>
      <c r="E51" s="110"/>
      <c r="F51" s="110"/>
      <c r="G51" s="110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09" t="s">
        <v>255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6" t="s">
        <v>150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16" t="s">
        <v>151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12" t="s">
        <v>152</v>
      </c>
      <c r="C55" s="110"/>
      <c r="D55" s="110"/>
      <c r="E55" s="110"/>
      <c r="F55" s="110"/>
      <c r="G55" s="110"/>
      <c r="H55" s="110"/>
      <c r="I55" s="125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109" t="s">
        <v>232</v>
      </c>
      <c r="C56" s="110"/>
      <c r="D56" s="110"/>
      <c r="E56" s="115"/>
      <c r="F56" s="115"/>
      <c r="G56" s="115"/>
      <c r="H56" s="110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109" t="s">
        <v>156</v>
      </c>
      <c r="C57" s="110"/>
      <c r="D57" s="110"/>
      <c r="E57" s="110"/>
      <c r="F57" s="110"/>
      <c r="G57" s="110"/>
      <c r="H57" s="110"/>
      <c r="I57" s="125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16" t="s">
        <v>153</v>
      </c>
      <c r="C58" s="110"/>
      <c r="D58" s="110"/>
      <c r="E58" s="110"/>
      <c r="F58" s="110"/>
      <c r="G58" s="110"/>
      <c r="H58" s="110"/>
      <c r="I58" s="125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5" t="s">
        <v>154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9" t="s">
        <v>233</v>
      </c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 t="s">
        <v>155</v>
      </c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116"/>
      <c r="C63" s="112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5"/>
      <c r="C64" s="110"/>
      <c r="D64" s="110"/>
      <c r="E64" s="110"/>
      <c r="F64" s="110"/>
      <c r="G64" s="110"/>
      <c r="H64" s="110"/>
      <c r="I64" s="125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9"/>
      <c r="C65" s="110"/>
      <c r="D65" s="110"/>
      <c r="E65" s="110"/>
      <c r="F65" s="110"/>
      <c r="G65" s="110"/>
      <c r="H65" s="110"/>
      <c r="I65" s="125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4"/>
      <c r="T66" s="113"/>
      <c r="U66" s="113"/>
      <c r="V66" s="113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5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3"/>
      <c r="U67" s="113"/>
      <c r="V67" s="113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0"/>
      <c r="D68" s="110"/>
      <c r="E68" s="110"/>
      <c r="F68" s="110"/>
      <c r="G68" s="88"/>
      <c r="H68" s="88"/>
      <c r="I68" s="125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3"/>
      <c r="U68" s="113"/>
      <c r="V68" s="113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0"/>
      <c r="D69" s="110"/>
      <c r="E69" s="110"/>
      <c r="F69" s="110"/>
      <c r="G69" s="88"/>
      <c r="H69" s="88"/>
      <c r="I69" s="117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3"/>
      <c r="U69" s="113"/>
      <c r="V69" s="113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116"/>
      <c r="C70" s="116"/>
      <c r="D70" s="110"/>
      <c r="E70" s="88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3"/>
      <c r="U70" s="113"/>
      <c r="V70" s="113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5"/>
      <c r="C71" s="112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3"/>
      <c r="U71" s="113"/>
      <c r="V71" s="113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12"/>
      <c r="D72" s="110"/>
      <c r="E72" s="88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10"/>
      <c r="D73" s="110"/>
      <c r="E73" s="110"/>
      <c r="F73" s="110"/>
      <c r="G73" s="88"/>
      <c r="H73" s="88"/>
      <c r="I73" s="125"/>
      <c r="J73" s="111"/>
      <c r="K73" s="111"/>
      <c r="L73" s="111"/>
      <c r="M73" s="111"/>
      <c r="N73" s="111"/>
      <c r="O73" s="111"/>
      <c r="P73" s="111"/>
      <c r="Q73" s="111"/>
      <c r="R73" s="111"/>
      <c r="S73" s="114"/>
      <c r="T73" s="113"/>
      <c r="U73" s="113"/>
      <c r="V73" s="113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9"/>
      <c r="C74" s="110"/>
      <c r="D74" s="110"/>
      <c r="E74" s="110"/>
      <c r="F74" s="110"/>
      <c r="G74" s="88"/>
      <c r="H74" s="88"/>
      <c r="I74" s="117"/>
      <c r="J74" s="111"/>
      <c r="K74" s="111"/>
      <c r="L74" s="111"/>
      <c r="M74" s="111"/>
      <c r="N74" s="111"/>
      <c r="O74" s="111"/>
      <c r="P74" s="111"/>
      <c r="Q74" s="111"/>
      <c r="R74" s="111"/>
      <c r="S74" s="114"/>
      <c r="T74" s="114"/>
      <c r="U74" s="114"/>
      <c r="V74" s="114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16"/>
      <c r="D75" s="110"/>
      <c r="E75" s="88"/>
      <c r="F75" s="110"/>
      <c r="G75" s="110"/>
      <c r="H75" s="110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114"/>
      <c r="V75" s="114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6"/>
      <c r="D76" s="110"/>
      <c r="E76" s="88"/>
      <c r="F76" s="110"/>
      <c r="G76" s="110"/>
      <c r="H76" s="110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6"/>
      <c r="D77" s="110"/>
      <c r="E77" s="88"/>
      <c r="F77" s="110"/>
      <c r="G77" s="110"/>
      <c r="H77" s="110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2"/>
      <c r="D78" s="110"/>
      <c r="E78" s="88"/>
      <c r="F78" s="110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2"/>
      <c r="D79" s="110"/>
      <c r="E79" s="110"/>
      <c r="F79" s="110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2"/>
      <c r="D80" s="110"/>
      <c r="E80" s="110"/>
      <c r="F80" s="110"/>
      <c r="G80" s="110"/>
      <c r="H80" s="110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89"/>
      <c r="C81" s="112"/>
      <c r="D81" s="110"/>
      <c r="E81" s="88"/>
      <c r="F81" s="110"/>
      <c r="G81" s="110"/>
      <c r="H81" s="110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89"/>
      <c r="C82" s="112"/>
      <c r="D82" s="110"/>
      <c r="E82" s="110"/>
      <c r="F82" s="110"/>
      <c r="G82" s="110"/>
      <c r="H82" s="110"/>
      <c r="I82" s="110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4"/>
      <c r="U82" s="78"/>
      <c r="V82" s="78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V82" s="105"/>
      <c r="AW82" s="101"/>
      <c r="AX82" s="101"/>
      <c r="AY82" s="101"/>
    </row>
    <row r="83" spans="1:51" x14ac:dyDescent="0.25">
      <c r="B83" s="89"/>
      <c r="C83" s="109"/>
      <c r="D83" s="110"/>
      <c r="E83" s="110"/>
      <c r="F83" s="110"/>
      <c r="G83" s="110"/>
      <c r="H83" s="110"/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4"/>
      <c r="U83" s="78"/>
      <c r="V83" s="78"/>
      <c r="W83" s="106"/>
      <c r="X83" s="106"/>
      <c r="Y83" s="106"/>
      <c r="Z83" s="8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V83" s="105"/>
      <c r="AW83" s="101"/>
      <c r="AX83" s="101"/>
      <c r="AY83" s="101"/>
    </row>
    <row r="84" spans="1:51" x14ac:dyDescent="0.25">
      <c r="B84" s="89"/>
      <c r="C84" s="109"/>
      <c r="D84" s="88"/>
      <c r="E84" s="110"/>
      <c r="F84" s="110"/>
      <c r="G84" s="110"/>
      <c r="H84" s="110"/>
      <c r="I84" s="88"/>
      <c r="J84" s="111"/>
      <c r="K84" s="111"/>
      <c r="L84" s="111"/>
      <c r="M84" s="111"/>
      <c r="N84" s="111"/>
      <c r="O84" s="111"/>
      <c r="P84" s="111"/>
      <c r="Q84" s="111"/>
      <c r="R84" s="111"/>
      <c r="S84" s="86"/>
      <c r="T84" s="86"/>
      <c r="U84" s="86"/>
      <c r="V84" s="86"/>
      <c r="W84" s="86"/>
      <c r="X84" s="86"/>
      <c r="Y84" s="86"/>
      <c r="Z84" s="79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105"/>
      <c r="AW84" s="101"/>
      <c r="AX84" s="101"/>
      <c r="AY84" s="101"/>
    </row>
    <row r="85" spans="1:51" x14ac:dyDescent="0.25">
      <c r="B85" s="89"/>
      <c r="C85" s="116"/>
      <c r="D85" s="88"/>
      <c r="E85" s="110"/>
      <c r="F85" s="110"/>
      <c r="G85" s="110"/>
      <c r="H85" s="110"/>
      <c r="I85" s="88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79"/>
      <c r="X85" s="79"/>
      <c r="Y85" s="79"/>
      <c r="Z85" s="106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105"/>
      <c r="AW85" s="101"/>
      <c r="AX85" s="101"/>
      <c r="AY85" s="101"/>
    </row>
    <row r="86" spans="1:51" x14ac:dyDescent="0.25">
      <c r="B86" s="89"/>
      <c r="C86" s="116"/>
      <c r="D86" s="110"/>
      <c r="E86" s="88"/>
      <c r="F86" s="110"/>
      <c r="G86" s="110"/>
      <c r="H86" s="110"/>
      <c r="I86" s="110"/>
      <c r="J86" s="86"/>
      <c r="K86" s="86"/>
      <c r="L86" s="86"/>
      <c r="M86" s="86"/>
      <c r="N86" s="86"/>
      <c r="O86" s="86"/>
      <c r="P86" s="86"/>
      <c r="Q86" s="86"/>
      <c r="R86" s="86"/>
      <c r="S86" s="111"/>
      <c r="T86" s="114"/>
      <c r="U86" s="78"/>
      <c r="V86" s="78"/>
      <c r="W86" s="106"/>
      <c r="X86" s="106"/>
      <c r="Y86" s="106"/>
      <c r="Z86" s="106"/>
      <c r="AA86" s="106"/>
      <c r="AB86" s="106"/>
      <c r="AC86" s="106"/>
      <c r="AD86" s="106"/>
      <c r="AE86" s="106"/>
      <c r="AM86" s="107"/>
      <c r="AN86" s="107"/>
      <c r="AO86" s="107"/>
      <c r="AP86" s="107"/>
      <c r="AQ86" s="107"/>
      <c r="AR86" s="107"/>
      <c r="AS86" s="108"/>
      <c r="AV86" s="105"/>
      <c r="AW86" s="101"/>
      <c r="AX86" s="101"/>
      <c r="AY86" s="101"/>
    </row>
    <row r="87" spans="1:51" x14ac:dyDescent="0.25">
      <c r="B87" s="89"/>
      <c r="C87" s="112"/>
      <c r="D87" s="110"/>
      <c r="E87" s="88"/>
      <c r="F87" s="88"/>
      <c r="G87" s="110"/>
      <c r="H87" s="110"/>
      <c r="I87" s="110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4"/>
      <c r="U87" s="78"/>
      <c r="V87" s="78"/>
      <c r="W87" s="106"/>
      <c r="X87" s="106"/>
      <c r="Y87" s="106"/>
      <c r="Z87" s="106"/>
      <c r="AA87" s="106"/>
      <c r="AB87" s="106"/>
      <c r="AC87" s="106"/>
      <c r="AD87" s="106"/>
      <c r="AE87" s="106"/>
      <c r="AM87" s="107"/>
      <c r="AN87" s="107"/>
      <c r="AO87" s="107"/>
      <c r="AP87" s="107"/>
      <c r="AQ87" s="107"/>
      <c r="AR87" s="107"/>
      <c r="AS87" s="108"/>
      <c r="AV87" s="105"/>
      <c r="AW87" s="101"/>
      <c r="AX87" s="101"/>
      <c r="AY87" s="101"/>
    </row>
    <row r="88" spans="1:51" x14ac:dyDescent="0.25">
      <c r="B88" s="89"/>
      <c r="C88" s="112"/>
      <c r="D88" s="110"/>
      <c r="E88" s="110"/>
      <c r="F88" s="88"/>
      <c r="G88" s="88"/>
      <c r="H88" s="88"/>
      <c r="I88" s="110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4"/>
      <c r="U88" s="78"/>
      <c r="V88" s="78"/>
      <c r="W88" s="106"/>
      <c r="X88" s="106"/>
      <c r="Y88" s="106"/>
      <c r="Z88" s="106"/>
      <c r="AA88" s="106"/>
      <c r="AB88" s="106"/>
      <c r="AC88" s="106"/>
      <c r="AD88" s="106"/>
      <c r="AE88" s="106"/>
      <c r="AM88" s="107"/>
      <c r="AN88" s="107"/>
      <c r="AO88" s="107"/>
      <c r="AP88" s="107"/>
      <c r="AQ88" s="107"/>
      <c r="AR88" s="107"/>
      <c r="AS88" s="108"/>
      <c r="AV88" s="105"/>
      <c r="AW88" s="101"/>
      <c r="AX88" s="101"/>
      <c r="AY88" s="101"/>
    </row>
    <row r="89" spans="1:51" x14ac:dyDescent="0.25">
      <c r="B89" s="126"/>
      <c r="C89" s="86"/>
      <c r="D89" s="110"/>
      <c r="E89" s="110"/>
      <c r="F89" s="110"/>
      <c r="G89" s="88"/>
      <c r="H89" s="88"/>
      <c r="I89" s="110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4"/>
      <c r="U89" s="78"/>
      <c r="V89" s="78"/>
      <c r="W89" s="106"/>
      <c r="X89" s="106"/>
      <c r="Y89" s="106"/>
      <c r="Z89" s="106"/>
      <c r="AA89" s="106"/>
      <c r="AB89" s="106"/>
      <c r="AC89" s="106"/>
      <c r="AD89" s="106"/>
      <c r="AE89" s="106"/>
      <c r="AM89" s="107"/>
      <c r="AN89" s="107"/>
      <c r="AO89" s="107"/>
      <c r="AP89" s="107"/>
      <c r="AQ89" s="107"/>
      <c r="AR89" s="107"/>
      <c r="AS89" s="108"/>
      <c r="AV89" s="105"/>
      <c r="AW89" s="101"/>
      <c r="AX89" s="101"/>
      <c r="AY89" s="101"/>
    </row>
    <row r="90" spans="1:51" x14ac:dyDescent="0.25">
      <c r="B90" s="126"/>
      <c r="C90" s="116"/>
      <c r="D90" s="86"/>
      <c r="E90" s="110"/>
      <c r="F90" s="110"/>
      <c r="G90" s="110"/>
      <c r="H90" s="110"/>
      <c r="I90" s="86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4"/>
      <c r="U90" s="78"/>
      <c r="V90" s="78"/>
      <c r="W90" s="106"/>
      <c r="X90" s="106"/>
      <c r="Y90" s="106"/>
      <c r="Z90" s="106"/>
      <c r="AA90" s="106"/>
      <c r="AB90" s="106"/>
      <c r="AC90" s="106"/>
      <c r="AD90" s="106"/>
      <c r="AE90" s="106"/>
      <c r="AM90" s="107"/>
      <c r="AN90" s="107"/>
      <c r="AO90" s="107"/>
      <c r="AP90" s="107"/>
      <c r="AQ90" s="107"/>
      <c r="AR90" s="107"/>
      <c r="AS90" s="108"/>
      <c r="AV90" s="105"/>
      <c r="AW90" s="101"/>
      <c r="AX90" s="101"/>
      <c r="AY90" s="101"/>
    </row>
    <row r="91" spans="1:51" x14ac:dyDescent="0.25">
      <c r="B91" s="129"/>
      <c r="C91" s="132"/>
      <c r="D91" s="79"/>
      <c r="E91" s="127"/>
      <c r="F91" s="127"/>
      <c r="G91" s="127"/>
      <c r="H91" s="127"/>
      <c r="I91" s="79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33"/>
      <c r="U91" s="134"/>
      <c r="V91" s="134"/>
      <c r="W91" s="106"/>
      <c r="X91" s="106"/>
      <c r="Y91" s="106"/>
      <c r="Z91" s="106"/>
      <c r="AA91" s="106"/>
      <c r="AB91" s="106"/>
      <c r="AC91" s="106"/>
      <c r="AD91" s="106"/>
      <c r="AE91" s="106"/>
      <c r="AM91" s="107"/>
      <c r="AN91" s="107"/>
      <c r="AO91" s="107"/>
      <c r="AP91" s="107"/>
      <c r="AQ91" s="107"/>
      <c r="AR91" s="107"/>
      <c r="AS91" s="108"/>
      <c r="AU91" s="101"/>
      <c r="AV91" s="105"/>
      <c r="AW91" s="101"/>
      <c r="AX91" s="101"/>
      <c r="AY91" s="131"/>
    </row>
    <row r="92" spans="1:51" s="131" customFormat="1" x14ac:dyDescent="0.25">
      <c r="B92" s="129"/>
      <c r="C92" s="135"/>
      <c r="D92" s="127"/>
      <c r="E92" s="79"/>
      <c r="F92" s="127"/>
      <c r="G92" s="127"/>
      <c r="H92" s="127"/>
      <c r="I92" s="127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33"/>
      <c r="U92" s="134"/>
      <c r="V92" s="134"/>
      <c r="W92" s="106"/>
      <c r="X92" s="106"/>
      <c r="Y92" s="106"/>
      <c r="Z92" s="106"/>
      <c r="AA92" s="106"/>
      <c r="AB92" s="106"/>
      <c r="AC92" s="106"/>
      <c r="AD92" s="106"/>
      <c r="AE92" s="106"/>
      <c r="AM92" s="107"/>
      <c r="AN92" s="107"/>
      <c r="AO92" s="107"/>
      <c r="AP92" s="107"/>
      <c r="AQ92" s="107"/>
      <c r="AR92" s="107"/>
      <c r="AS92" s="108"/>
      <c r="AT92" s="19"/>
      <c r="AV92" s="105"/>
      <c r="AY92" s="101"/>
    </row>
    <row r="93" spans="1:51" x14ac:dyDescent="0.25">
      <c r="A93" s="106"/>
      <c r="B93" s="129"/>
      <c r="C93" s="130"/>
      <c r="D93" s="127"/>
      <c r="E93" s="79"/>
      <c r="F93" s="79"/>
      <c r="G93" s="127"/>
      <c r="H93" s="127"/>
      <c r="I93" s="107"/>
      <c r="J93" s="107"/>
      <c r="K93" s="107"/>
      <c r="L93" s="107"/>
      <c r="M93" s="107"/>
      <c r="N93" s="107"/>
      <c r="O93" s="108"/>
      <c r="P93" s="103"/>
      <c r="R93" s="105"/>
      <c r="AS93" s="101"/>
      <c r="AT93" s="101"/>
      <c r="AU93" s="101"/>
      <c r="AV93" s="101"/>
      <c r="AW93" s="101"/>
      <c r="AX93" s="101"/>
      <c r="AY93" s="101"/>
    </row>
    <row r="94" spans="1:51" x14ac:dyDescent="0.25">
      <c r="A94" s="106"/>
      <c r="B94" s="129"/>
      <c r="C94" s="131"/>
      <c r="D94" s="131"/>
      <c r="E94" s="131"/>
      <c r="F94" s="131"/>
      <c r="G94" s="79"/>
      <c r="H94" s="79"/>
      <c r="I94" s="107"/>
      <c r="J94" s="107"/>
      <c r="K94" s="107"/>
      <c r="L94" s="107"/>
      <c r="M94" s="107"/>
      <c r="N94" s="107"/>
      <c r="O94" s="108"/>
      <c r="P94" s="103"/>
      <c r="R94" s="103"/>
      <c r="AS94" s="101"/>
      <c r="AT94" s="101"/>
      <c r="AU94" s="101"/>
      <c r="AV94" s="101"/>
      <c r="AW94" s="101"/>
      <c r="AX94" s="101"/>
      <c r="AY94" s="101"/>
    </row>
    <row r="95" spans="1:51" x14ac:dyDescent="0.25">
      <c r="A95" s="106"/>
      <c r="B95" s="79"/>
      <c r="C95" s="131"/>
      <c r="D95" s="131"/>
      <c r="E95" s="131"/>
      <c r="F95" s="131"/>
      <c r="G95" s="79"/>
      <c r="H95" s="79"/>
      <c r="I95" s="107"/>
      <c r="J95" s="107"/>
      <c r="K95" s="107"/>
      <c r="L95" s="107"/>
      <c r="M95" s="107"/>
      <c r="N95" s="107"/>
      <c r="O95" s="108"/>
      <c r="P95" s="103"/>
      <c r="R95" s="103"/>
      <c r="AS95" s="101"/>
      <c r="AT95" s="101"/>
      <c r="AU95" s="101"/>
      <c r="AV95" s="101"/>
      <c r="AW95" s="101"/>
      <c r="AX95" s="101"/>
      <c r="AY95" s="101"/>
    </row>
    <row r="96" spans="1:51" x14ac:dyDescent="0.25">
      <c r="A96" s="106"/>
      <c r="B96" s="79"/>
      <c r="C96" s="131"/>
      <c r="D96" s="131"/>
      <c r="E96" s="131"/>
      <c r="F96" s="131"/>
      <c r="G96" s="131"/>
      <c r="H96" s="131"/>
      <c r="I96" s="107"/>
      <c r="J96" s="107"/>
      <c r="K96" s="107"/>
      <c r="L96" s="107"/>
      <c r="M96" s="107"/>
      <c r="N96" s="107"/>
      <c r="O96" s="108"/>
      <c r="P96" s="103"/>
      <c r="R96" s="103"/>
      <c r="AS96" s="101"/>
      <c r="AT96" s="101"/>
      <c r="AU96" s="101"/>
      <c r="AV96" s="101"/>
      <c r="AW96" s="101"/>
      <c r="AX96" s="101"/>
      <c r="AY96" s="101"/>
    </row>
    <row r="97" spans="1:51" x14ac:dyDescent="0.25">
      <c r="A97" s="106"/>
      <c r="B97" s="129"/>
      <c r="C97" s="131"/>
      <c r="D97" s="131"/>
      <c r="E97" s="131"/>
      <c r="F97" s="131"/>
      <c r="G97" s="131"/>
      <c r="H97" s="131"/>
      <c r="I97" s="107"/>
      <c r="J97" s="107"/>
      <c r="K97" s="107"/>
      <c r="L97" s="107"/>
      <c r="M97" s="107"/>
      <c r="N97" s="107"/>
      <c r="O97" s="108"/>
      <c r="P97" s="103"/>
      <c r="R97" s="103"/>
      <c r="AS97" s="101"/>
      <c r="AT97" s="101"/>
      <c r="AU97" s="101"/>
      <c r="AV97" s="101"/>
      <c r="AW97" s="101"/>
      <c r="AX97" s="101"/>
      <c r="AY97" s="101"/>
    </row>
    <row r="98" spans="1:51" x14ac:dyDescent="0.25">
      <c r="A98" s="106"/>
      <c r="C98" s="131"/>
      <c r="D98" s="131"/>
      <c r="E98" s="131"/>
      <c r="F98" s="131"/>
      <c r="G98" s="131"/>
      <c r="H98" s="131"/>
      <c r="I98" s="107"/>
      <c r="J98" s="107"/>
      <c r="K98" s="107"/>
      <c r="L98" s="107"/>
      <c r="M98" s="107"/>
      <c r="N98" s="107"/>
      <c r="O98" s="108"/>
      <c r="P98" s="103"/>
      <c r="R98" s="103"/>
      <c r="AS98" s="101"/>
      <c r="AT98" s="101"/>
      <c r="AU98" s="101"/>
      <c r="AV98" s="101"/>
      <c r="AW98" s="101"/>
      <c r="AX98" s="101"/>
      <c r="AY98" s="101"/>
    </row>
    <row r="99" spans="1:51" x14ac:dyDescent="0.25">
      <c r="A99" s="106"/>
      <c r="C99" s="131"/>
      <c r="D99" s="131"/>
      <c r="E99" s="131"/>
      <c r="F99" s="131"/>
      <c r="G99" s="131"/>
      <c r="H99" s="131"/>
      <c r="I99" s="107"/>
      <c r="J99" s="107"/>
      <c r="K99" s="107"/>
      <c r="L99" s="107"/>
      <c r="M99" s="107"/>
      <c r="N99" s="107"/>
      <c r="O99" s="108"/>
      <c r="P99" s="103"/>
      <c r="R99" s="79"/>
      <c r="AS99" s="101"/>
      <c r="AT99" s="101"/>
      <c r="AU99" s="101"/>
      <c r="AV99" s="101"/>
      <c r="AW99" s="101"/>
      <c r="AX99" s="101"/>
      <c r="AY99" s="101"/>
    </row>
    <row r="100" spans="1:51" x14ac:dyDescent="0.25">
      <c r="A100" s="106"/>
      <c r="I100" s="107"/>
      <c r="J100" s="107"/>
      <c r="K100" s="107"/>
      <c r="L100" s="107"/>
      <c r="M100" s="107"/>
      <c r="N100" s="107"/>
      <c r="O100" s="108"/>
      <c r="R100" s="103"/>
      <c r="AS100" s="101"/>
      <c r="AT100" s="101"/>
      <c r="AU100" s="101"/>
      <c r="AV100" s="101"/>
      <c r="AW100" s="101"/>
      <c r="AX100" s="101"/>
      <c r="AY100" s="101"/>
    </row>
    <row r="101" spans="1:51" x14ac:dyDescent="0.25">
      <c r="O101" s="108"/>
      <c r="R101" s="103"/>
      <c r="AS101" s="101"/>
      <c r="AT101" s="101"/>
      <c r="AU101" s="101"/>
      <c r="AV101" s="101"/>
      <c r="AW101" s="101"/>
      <c r="AX101" s="101"/>
      <c r="AY101" s="101"/>
    </row>
    <row r="102" spans="1:51" x14ac:dyDescent="0.25">
      <c r="O102" s="108"/>
      <c r="R102" s="103"/>
      <c r="AS102" s="101"/>
      <c r="AT102" s="101"/>
      <c r="AU102" s="101"/>
      <c r="AV102" s="101"/>
      <c r="AW102" s="101"/>
      <c r="AX102" s="101"/>
      <c r="AY102" s="101"/>
    </row>
    <row r="103" spans="1:51" x14ac:dyDescent="0.25">
      <c r="O103" s="108"/>
      <c r="R103" s="103"/>
      <c r="AS103" s="101"/>
      <c r="AT103" s="101"/>
      <c r="AU103" s="101"/>
      <c r="AV103" s="101"/>
      <c r="AW103" s="101"/>
      <c r="AX103" s="101"/>
      <c r="AY103" s="101"/>
    </row>
    <row r="104" spans="1:51" x14ac:dyDescent="0.25">
      <c r="O104" s="108"/>
      <c r="R104" s="103"/>
      <c r="AS104" s="101"/>
      <c r="AT104" s="101"/>
      <c r="AU104" s="101"/>
      <c r="AV104" s="101"/>
      <c r="AW104" s="101"/>
      <c r="AX104" s="101"/>
      <c r="AY104" s="101"/>
    </row>
    <row r="105" spans="1:51" x14ac:dyDescent="0.25">
      <c r="O105" s="108"/>
      <c r="AS105" s="101"/>
      <c r="AT105" s="101"/>
      <c r="AU105" s="101"/>
      <c r="AV105" s="101"/>
      <c r="AW105" s="101"/>
      <c r="AX105" s="101"/>
      <c r="AY105" s="101"/>
    </row>
    <row r="106" spans="1:51" x14ac:dyDescent="0.25">
      <c r="O106" s="108"/>
      <c r="AS106" s="101"/>
      <c r="AT106" s="101"/>
      <c r="AU106" s="101"/>
      <c r="AV106" s="101"/>
      <c r="AW106" s="101"/>
      <c r="AX106" s="101"/>
      <c r="AY106" s="101"/>
    </row>
    <row r="107" spans="1:51" x14ac:dyDescent="0.25">
      <c r="O107" s="108"/>
      <c r="AS107" s="101"/>
      <c r="AT107" s="101"/>
      <c r="AU107" s="101"/>
      <c r="AV107" s="101"/>
      <c r="AW107" s="101"/>
      <c r="AX107" s="101"/>
      <c r="AY107" s="101"/>
    </row>
    <row r="108" spans="1:51" x14ac:dyDescent="0.25">
      <c r="O108" s="108"/>
      <c r="AS108" s="101"/>
      <c r="AT108" s="101"/>
      <c r="AU108" s="101"/>
      <c r="AV108" s="101"/>
      <c r="AW108" s="101"/>
      <c r="AX108" s="101"/>
      <c r="AY108" s="101"/>
    </row>
    <row r="109" spans="1:51" x14ac:dyDescent="0.25">
      <c r="O109" s="108"/>
      <c r="AS109" s="101"/>
      <c r="AT109" s="101"/>
      <c r="AU109" s="101"/>
      <c r="AV109" s="101"/>
      <c r="AW109" s="101"/>
      <c r="AX109" s="101"/>
      <c r="AY109" s="101"/>
    </row>
    <row r="110" spans="1:51" x14ac:dyDescent="0.25">
      <c r="O110" s="108"/>
      <c r="AS110" s="101"/>
      <c r="AT110" s="101"/>
      <c r="AU110" s="101"/>
      <c r="AV110" s="101"/>
      <c r="AW110" s="101"/>
      <c r="AX110" s="101"/>
      <c r="AY110" s="101"/>
    </row>
    <row r="111" spans="1:51" x14ac:dyDescent="0.25">
      <c r="O111" s="108"/>
      <c r="Q111" s="103"/>
      <c r="AS111" s="101"/>
      <c r="AT111" s="101"/>
      <c r="AU111" s="101"/>
      <c r="AV111" s="101"/>
      <c r="AW111" s="101"/>
      <c r="AX111" s="101"/>
      <c r="AY111" s="101"/>
    </row>
    <row r="112" spans="1:51" x14ac:dyDescent="0.25">
      <c r="O112" s="11"/>
      <c r="P112" s="103"/>
      <c r="Q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Q120" s="103"/>
      <c r="AS120" s="101"/>
      <c r="AT120" s="101"/>
      <c r="AU120" s="101"/>
      <c r="AV120" s="101"/>
      <c r="AW120" s="101"/>
      <c r="AX120" s="101"/>
      <c r="AY120" s="101"/>
    </row>
    <row r="121" spans="15:51" x14ac:dyDescent="0.25">
      <c r="O121" s="11"/>
      <c r="P121" s="103"/>
      <c r="Q121" s="103"/>
      <c r="R121" s="103"/>
      <c r="S121" s="103"/>
      <c r="AS121" s="101"/>
      <c r="AT121" s="101"/>
      <c r="AU121" s="101"/>
      <c r="AV121" s="101"/>
      <c r="AW121" s="101"/>
      <c r="AX121" s="101"/>
      <c r="AY121" s="101"/>
    </row>
    <row r="122" spans="15:51" x14ac:dyDescent="0.25">
      <c r="O122" s="11"/>
      <c r="P122" s="103"/>
      <c r="Q122" s="103"/>
      <c r="R122" s="103"/>
      <c r="S122" s="103"/>
      <c r="T122" s="103"/>
      <c r="AS122" s="101"/>
      <c r="AT122" s="101"/>
      <c r="AU122" s="101"/>
      <c r="AV122" s="101"/>
      <c r="AW122" s="101"/>
      <c r="AX122" s="101"/>
      <c r="AY122" s="101"/>
    </row>
    <row r="123" spans="15:51" x14ac:dyDescent="0.25">
      <c r="O123" s="11"/>
      <c r="P123" s="103"/>
      <c r="Q123" s="103"/>
      <c r="R123" s="103"/>
      <c r="S123" s="103"/>
      <c r="T123" s="103"/>
      <c r="AS123" s="101"/>
      <c r="AT123" s="101"/>
      <c r="AU123" s="101"/>
      <c r="AV123" s="101"/>
      <c r="AW123" s="101"/>
      <c r="AX123" s="101"/>
      <c r="AY123" s="101"/>
    </row>
    <row r="124" spans="15:51" x14ac:dyDescent="0.25">
      <c r="O124" s="11"/>
      <c r="P124" s="103"/>
      <c r="T124" s="103"/>
      <c r="AS124" s="101"/>
      <c r="AT124" s="101"/>
      <c r="AU124" s="101"/>
      <c r="AV124" s="101"/>
      <c r="AW124" s="101"/>
      <c r="AX124" s="101"/>
      <c r="AY124" s="101"/>
    </row>
    <row r="125" spans="15:51" x14ac:dyDescent="0.25">
      <c r="O125" s="103"/>
      <c r="Q125" s="103"/>
      <c r="R125" s="103"/>
      <c r="S125" s="103"/>
      <c r="AS125" s="101"/>
      <c r="AT125" s="101"/>
      <c r="AU125" s="101"/>
      <c r="AV125" s="101"/>
      <c r="AW125" s="101"/>
      <c r="AX125" s="101"/>
      <c r="AY125" s="101"/>
    </row>
    <row r="126" spans="15:51" x14ac:dyDescent="0.25">
      <c r="O126" s="11"/>
      <c r="P126" s="103"/>
      <c r="Q126" s="103"/>
      <c r="R126" s="103"/>
      <c r="S126" s="103"/>
      <c r="T126" s="103"/>
      <c r="AS126" s="101"/>
      <c r="AT126" s="101"/>
      <c r="AU126" s="101"/>
      <c r="AV126" s="101"/>
      <c r="AW126" s="101"/>
      <c r="AX126" s="101"/>
      <c r="AY126" s="101"/>
    </row>
    <row r="127" spans="15:51" x14ac:dyDescent="0.25">
      <c r="O127" s="11"/>
      <c r="P127" s="103"/>
      <c r="Q127" s="103"/>
      <c r="R127" s="103"/>
      <c r="S127" s="103"/>
      <c r="T127" s="103"/>
      <c r="U127" s="103"/>
      <c r="AS127" s="101"/>
      <c r="AT127" s="101"/>
      <c r="AU127" s="101"/>
      <c r="AV127" s="101"/>
      <c r="AW127" s="101"/>
      <c r="AX127" s="101"/>
      <c r="AY127" s="101"/>
    </row>
    <row r="128" spans="15:51" x14ac:dyDescent="0.25">
      <c r="O128" s="11"/>
      <c r="P128" s="103"/>
      <c r="T128" s="103"/>
      <c r="U128" s="103"/>
      <c r="AS128" s="101"/>
      <c r="AT128" s="101"/>
      <c r="AU128" s="101"/>
      <c r="AV128" s="101"/>
      <c r="AW128" s="101"/>
      <c r="AX128" s="101"/>
    </row>
    <row r="139" spans="45:51" x14ac:dyDescent="0.25">
      <c r="AY139" s="101"/>
    </row>
    <row r="140" spans="45:51" x14ac:dyDescent="0.25">
      <c r="AS140" s="101"/>
      <c r="AT140" s="101"/>
      <c r="AU140" s="101"/>
      <c r="AV140" s="101"/>
      <c r="AW140" s="101"/>
      <c r="AX140" s="101"/>
    </row>
  </sheetData>
  <protectedRanges>
    <protectedRange sqref="N84:R84 B97 S86:T92 B89:B94 S82:T83 N87:R92 T74:T81 T47:T55 T58:T65" name="Range2_12_5_1_1"/>
    <protectedRange sqref="N10 L10 L6 D6 D8 AD8 AF8 O8:U8 AJ8:AR8 AF10 AR11:AR34 L24:N31 N12:N23 N32:P34 E11:E34 G11:G34 X11:AF11 N11:Q11 R11:V34 X12:Y16 AA12:AA16 AC12:AF34 O12:Q31 Z12:Z31 AB12:AB33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5:B96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11:J15 J26:J34" name="Range1_1_2_1_10_1_1_1_1"/>
    <protectedRange sqref="R99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6:B88" name="Range2_12_5_1_1_2"/>
    <protectedRange sqref="B85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3:B84" name="Range2_12_5_1_1_2_1"/>
    <protectedRange sqref="B82" name="Range2_12_5_1_1_2_1_2_1"/>
    <protectedRange sqref="B81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9" name="Range2_12_5_1_1_2_1_4_1_1_1_2_1_1_1_1_1_1_1_1_1_2_1_1_1_1_1"/>
    <protectedRange sqref="B80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8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2:H53" name="Range2_2_12_1_3_1_1_1_1_1_4_1_1_2"/>
    <protectedRange sqref="E52:F53" name="Range2_2_12_1_7_1_1_3_1_1_2"/>
    <protectedRange sqref="S52:S55 S58:S65" name="Range2_12_5_1_1_2_3_1_1"/>
    <protectedRange sqref="Q52:R55" name="Range2_12_1_6_1_1_1_1_2_1_2"/>
    <protectedRange sqref="N52:P55" name="Range2_12_1_2_3_1_1_1_1_2_1_2"/>
    <protectedRange sqref="I52:M53 L54:M55" name="Range2_2_12_1_4_3_1_1_1_1_2_1_2"/>
    <protectedRange sqref="D52:D53" name="Range2_2_12_1_3_1_2_1_1_1_2_1_2_1_2"/>
    <protectedRange sqref="Q58:R61" name="Range2_12_1_6_1_1_1_1_2_1_1_1"/>
    <protectedRange sqref="P58:P61" name="Range2_12_1_2_3_1_1_1_1_2_1_1_1"/>
    <protectedRange sqref="B74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2:S44" name="Range2_12_3_1_1_1_1_2"/>
    <protectedRange sqref="N42:R44" name="Range2_12_1_3_1_1_1_1_2"/>
    <protectedRange sqref="E42:M44" name="Range2_2_12_1_6_1_1_1_1_2"/>
    <protectedRange sqref="D42:D44" name="Range2_1_1_1_1_11_1_1_1_1_1_1_2"/>
    <protectedRange sqref="G45:H45" name="Range2_2_12_1_3_1_1_1_1_1_4_1_1"/>
    <protectedRange sqref="E45:F45" name="Range2_2_12_1_7_1_1_3_1_1"/>
    <protectedRange sqref="S45:S49" name="Range2_12_5_1_1_2_3_1"/>
    <protectedRange sqref="Q45:R45" name="Range2_12_1_6_1_1_1_1_2_1"/>
    <protectedRange sqref="N45:P45" name="Range2_12_1_2_3_1_1_1_1_2_1"/>
    <protectedRange sqref="I45:M45" name="Range2_2_12_1_4_3_1_1_1_1_2_1"/>
    <protectedRange sqref="D45" name="Range2_2_12_1_3_1_2_1_1_1_2_1_2_1"/>
    <protectedRange sqref="S50:S51" name="Range2_12_4_1_1_1_4_2_2_1_1_1"/>
    <protectedRange sqref="G46:H49" name="Range2_2_12_1_3_1_1_1_1_1_4_1_1_1"/>
    <protectedRange sqref="E46:F49" name="Range2_2_12_1_7_1_1_3_1_1_1"/>
    <protectedRange sqref="Q46:R49" name="Range2_12_1_6_1_1_1_1_2_1_1"/>
    <protectedRange sqref="N46:P49" name="Range2_12_1_2_3_1_1_1_1_2_1_1"/>
    <protectedRange sqref="I46:M49" name="Range2_2_12_1_4_3_1_1_1_1_2_1_1"/>
    <protectedRange sqref="D46:D49" name="Range2_2_12_1_3_1_2_1_1_1_2_1_2_1_1"/>
    <protectedRange sqref="E50:H51" name="Range2_2_12_1_3_1_2_1_1_1_1_2_1_1_1_1_1_1_1"/>
    <protectedRange sqref="D50:D51" name="Range2_2_12_1_3_1_2_1_1_1_2_1_2_3_1_1_1_1_2"/>
    <protectedRange sqref="Q50:R51" name="Range2_12_1_6_1_1_1_2_3_2_1_1_1_1_1"/>
    <protectedRange sqref="N50:P51" name="Range2_12_1_2_3_1_1_1_2_3_2_1_1_1_1_1"/>
    <protectedRange sqref="K50:M51" name="Range2_2_12_1_4_3_1_1_1_3_3_2_1_1_1_1_1"/>
    <protectedRange sqref="J50:J51" name="Range2_2_12_1_4_3_1_1_1_3_2_1_2_1_1_1"/>
    <protectedRange sqref="I50:I51" name="Range2_2_12_1_4_2_1_1_1_4_1_2_1_1_1_2_1_1_1"/>
    <protectedRange sqref="C42:C44" name="Range2_1_2_1_1_1_1_1_1_2"/>
    <protectedRange sqref="Q32:Q34" name="Range1_16_3_1_1_1"/>
    <protectedRange sqref="T56:T57" name="Range2_12_5_1_1_1"/>
    <protectedRange sqref="S56:S57" name="Range2_12_5_1_1_2_3_1_1_1"/>
    <protectedRange sqref="Q56:R57" name="Range2_12_1_6_1_1_1_1_2_1_1_1_1"/>
    <protectedRange sqref="N56:P56 P57" name="Range2_12_1_2_3_1_1_1_1_2_1_1_1_1"/>
    <protectedRange sqref="L56:M56" name="Range2_2_12_1_4_3_1_1_1_1_2_1_1_1_1"/>
    <protectedRange sqref="J54:K55" name="Range2_2_12_1_7_1_1_2_2_3"/>
    <protectedRange sqref="G54:H55" name="Range2_2_12_1_3_1_2_1_1_1_2_1_1_1_1_1_1_2_1_1_1"/>
    <protectedRange sqref="I54:I55" name="Range2_2_12_1_4_3_1_1_1_2_1_2_1_1_3_1_1_1_1_1_1_1"/>
    <protectedRange sqref="D54:E55" name="Range2_2_12_1_3_1_2_1_1_1_2_1_1_1_1_3_1_1_1_1_1_1"/>
    <protectedRange sqref="F54:F55" name="Range2_2_12_1_3_1_2_1_1_1_3_1_1_1_1_1_3_1_1_1_1_1_1"/>
    <protectedRange sqref="AG10" name="Range1_18_1_1_1_1"/>
    <protectedRange sqref="Q10" name="Range1_17_1_1_1_2"/>
    <protectedRange sqref="F11:F34" name="Range1_16_3_1_1_2"/>
    <protectedRange sqref="W11:W16 W30:W34" name="Range1_16_3_1_1_4"/>
    <protectedRange sqref="X17:Y31 AA17:AA31 AB34 X32:AA34" name="Range1_16_3_1_1_6"/>
    <protectedRange sqref="B42" name="Range2_12_5_1_1_1_1_1_2_1"/>
    <protectedRange sqref="B44" name="Range2_12_5_1_1_1_2_1_1_1"/>
    <protectedRange sqref="B43" name="Range2_12_5_1_1_1_1_1_1_1_1"/>
    <protectedRange sqref="B45" name="Range2_12_5_1_1_1_2_2_1_1"/>
    <protectedRange sqref="B46:B48 B51" name="Range2_12_5_1_1_1_2_2_1_1_1_1_1_1_1_1_1_1_1_2_1_1_1"/>
    <protectedRange sqref="B49" name="Range2_12_5_1_1_1_2_2_1_1_1_1_1_1_1_1_1_1_1_2_2_1_1"/>
    <protectedRange sqref="B50" name="Range2_12_5_1_1_1_2_2_1_1_1_1_1_1_1_1_1_1_1_1_1_1_1_1"/>
    <protectedRange sqref="G56:H56 G62:H62" name="Range2_2_12_1_3_1_1_1_1_1_4_1_1_1_1_2"/>
    <protectedRange sqref="E56:F56 E62:F62" name="Range2_2_12_1_7_1_1_3_1_1_1_1_2"/>
    <protectedRange sqref="I56:K56 I62:K62" name="Range2_2_12_1_4_3_1_1_1_1_2_1_1_1_2"/>
    <protectedRange sqref="D56 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B62" name="Range2_12_5_1_1_2_1_2_2_1_1_1_1_2_1_1_1_2_1_1_1_2_2_2_1_1_1_1_1"/>
    <protectedRange sqref="W17:W29" name="Range1_16_3_1_1_4_1"/>
    <protectedRange sqref="B53" name="Range2_12_5_1_1_1_2_1_1_1_1"/>
    <protectedRange sqref="B52" name="Range2_12_5_1_1_1_2_2_1_1_1_1_1_1_1_1_1_1_1_2_1_1_1_1"/>
    <protectedRange sqref="N58:O61" name="Range2_12_1_2_3_1_1_1_1_2_1_1_1_2"/>
    <protectedRange sqref="L58:M61" name="Range2_2_12_1_4_3_1_1_1_1_2_1_1_1_3"/>
    <protectedRange sqref="N57:O57" name="Range2_12_1_2_3_1_1_1_1_2_1_1_1_1_1"/>
    <protectedRange sqref="L57:M57" name="Range2_2_12_1_4_3_1_1_1_1_2_1_1_1_1_1"/>
    <protectedRange sqref="K57" name="Range2_2_12_1_7_1_1_2_2_1_3"/>
    <protectedRange sqref="K60:K61" name="Range2_2_12_1_4_3_1_1_1_3_3_2_1_1_3_2_1_1"/>
    <protectedRange sqref="K58:K59" name="Range2_2_12_1_7_1_1_2_2_2_1"/>
    <protectedRange sqref="G61:H61" name="Range2_2_12_1_3_1_1_1_1_1_4_1_1_1_1_2_1"/>
    <protectedRange sqref="E61:F61" name="Range2_2_12_1_7_1_1_3_1_1_1_1_2_1"/>
    <protectedRange sqref="I61:J61" name="Range2_2_12_1_4_3_1_1_1_1_2_1_1_1_2_1"/>
    <protectedRange sqref="J57:J58" name="Range2_2_12_1_7_1_1_2_2_3_1"/>
    <protectedRange sqref="G57:H58" name="Range2_2_12_1_3_1_2_1_1_1_2_1_1_1_1_1_1_2_1_1_1_2_1"/>
    <protectedRange sqref="I57:I58" name="Range2_2_12_1_4_3_1_1_1_2_1_2_1_1_3_1_1_1_1_1_1_1_2_1"/>
    <protectedRange sqref="D57:E58" name="Range2_2_12_1_3_1_2_1_1_1_2_1_1_1_1_3_1_1_1_1_1_1_2_1"/>
    <protectedRange sqref="F57:F58" name="Range2_2_12_1_3_1_2_1_1_1_3_1_1_1_1_1_3_1_1_1_1_1_1_2_1"/>
    <protectedRange sqref="G59:H60" name="Range2_2_12_1_3_1_1_1_1_1_4_1_1_1_1_2_1_1"/>
    <protectedRange sqref="E59:F60" name="Range2_2_12_1_7_1_1_3_1_1_1_1_2_1_1"/>
    <protectedRange sqref="I59:J60" name="Range2_2_12_1_4_3_1_1_1_1_2_1_1_1_2_1_1"/>
    <protectedRange sqref="D59:D60" name="Range2_2_12_1_3_1_2_1_1_1_2_1_2_1_1_1_2_1"/>
    <protectedRange sqref="B60" name="Range2_12_5_1_1_2_1_4_1_1_1_2_1_1_1_1_1_1_1_1_1_2_1_1_1_1_2_1_1_1_2_1_1_1_2_2_2_1_1_1_1_1_1"/>
    <protectedRange sqref="D61" name="Range2_2_12_1_3_1_2_1_1_1_2_1_2_1_1_1_2_1_1"/>
    <protectedRange sqref="B61" name="Range2_12_5_1_1_2_1_2_2_1_1_1_1_2_1_1_1_2_1_1_1_2_2_2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11 X12:Y16 AA12:AA16 AC12:AE34 Z12:Z31 AB12:AB33">
    <cfRule type="containsText" dxfId="847" priority="17" operator="containsText" text="N/A">
      <formula>NOT(ISERROR(SEARCH("N/A",X11)))</formula>
    </cfRule>
    <cfRule type="cellIs" dxfId="846" priority="35" operator="equal">
      <formula>0</formula>
    </cfRule>
  </conditionalFormatting>
  <conditionalFormatting sqref="X11:AE11 X12:Y16 AA12:AA16 AC12:AE34 Z12:Z31 AB12:AB33">
    <cfRule type="cellIs" dxfId="845" priority="34" operator="greaterThanOrEqual">
      <formula>1185</formula>
    </cfRule>
  </conditionalFormatting>
  <conditionalFormatting sqref="X11:AE11 X12:Y16 AA12:AA16 AC12:AE34 Z12:Z31 AB12:AB33">
    <cfRule type="cellIs" dxfId="844" priority="33" operator="between">
      <formula>0.1</formula>
      <formula>1184</formula>
    </cfRule>
  </conditionalFormatting>
  <conditionalFormatting sqref="X8 AJ16:AJ34 AJ11:AO11 AJ12:AK15 AM12:AM15 AL12:AL34 AN12:AO34">
    <cfRule type="cellIs" dxfId="843" priority="32" operator="equal">
      <formula>0</formula>
    </cfRule>
  </conditionalFormatting>
  <conditionalFormatting sqref="X8 AJ16:AJ34 AJ11:AO11 AJ12:AK15 AM12:AM15 AL12:AL34 AN12:AO34">
    <cfRule type="cellIs" dxfId="842" priority="31" operator="greaterThan">
      <formula>1179</formula>
    </cfRule>
  </conditionalFormatting>
  <conditionalFormatting sqref="X8 AJ16:AJ34 AJ11:AO11 AJ12:AK15 AM12:AM15 AL12:AL34 AN12:AO34">
    <cfRule type="cellIs" dxfId="841" priority="30" operator="greaterThan">
      <formula>99</formula>
    </cfRule>
  </conditionalFormatting>
  <conditionalFormatting sqref="X8 AJ16:AJ34 AJ11:AO11 AJ12:AK15 AM12:AM15 AL12:AL34 AN12:AO34">
    <cfRule type="cellIs" dxfId="840" priority="29" operator="greaterThan">
      <formula>0.99</formula>
    </cfRule>
  </conditionalFormatting>
  <conditionalFormatting sqref="AB8">
    <cfRule type="cellIs" dxfId="839" priority="28" operator="equal">
      <formula>0</formula>
    </cfRule>
  </conditionalFormatting>
  <conditionalFormatting sqref="AB8">
    <cfRule type="cellIs" dxfId="838" priority="27" operator="greaterThan">
      <formula>1179</formula>
    </cfRule>
  </conditionalFormatting>
  <conditionalFormatting sqref="AB8">
    <cfRule type="cellIs" dxfId="837" priority="26" operator="greaterThan">
      <formula>99</formula>
    </cfRule>
  </conditionalFormatting>
  <conditionalFormatting sqref="AB8">
    <cfRule type="cellIs" dxfId="836" priority="25" operator="greaterThan">
      <formula>0.99</formula>
    </cfRule>
  </conditionalFormatting>
  <conditionalFormatting sqref="AQ11:AQ34">
    <cfRule type="cellIs" dxfId="835" priority="24" operator="equal">
      <formula>0</formula>
    </cfRule>
  </conditionalFormatting>
  <conditionalFormatting sqref="AQ11:AQ34">
    <cfRule type="cellIs" dxfId="834" priority="23" operator="greaterThan">
      <formula>1179</formula>
    </cfRule>
  </conditionalFormatting>
  <conditionalFormatting sqref="AQ11:AQ34">
    <cfRule type="cellIs" dxfId="833" priority="22" operator="greaterThan">
      <formula>99</formula>
    </cfRule>
  </conditionalFormatting>
  <conditionalFormatting sqref="AQ11:AQ34">
    <cfRule type="cellIs" dxfId="832" priority="21" operator="greaterThan">
      <formula>0.99</formula>
    </cfRule>
  </conditionalFormatting>
  <conditionalFormatting sqref="AI11:AI34">
    <cfRule type="cellIs" dxfId="831" priority="20" operator="greaterThan">
      <formula>$AI$8</formula>
    </cfRule>
  </conditionalFormatting>
  <conditionalFormatting sqref="AH11:AH34">
    <cfRule type="cellIs" dxfId="830" priority="18" operator="greaterThan">
      <formula>$AH$8</formula>
    </cfRule>
    <cfRule type="cellIs" dxfId="829" priority="19" operator="greaterThan">
      <formula>$AH$8</formula>
    </cfRule>
  </conditionalFormatting>
  <conditionalFormatting sqref="AP11:AP34">
    <cfRule type="cellIs" dxfId="828" priority="16" operator="equal">
      <formula>0</formula>
    </cfRule>
  </conditionalFormatting>
  <conditionalFormatting sqref="AP11:AP34">
    <cfRule type="cellIs" dxfId="827" priority="15" operator="greaterThan">
      <formula>1179</formula>
    </cfRule>
  </conditionalFormatting>
  <conditionalFormatting sqref="AP11:AP34">
    <cfRule type="cellIs" dxfId="826" priority="14" operator="greaterThan">
      <formula>99</formula>
    </cfRule>
  </conditionalFormatting>
  <conditionalFormatting sqref="AP11:AP34">
    <cfRule type="cellIs" dxfId="825" priority="13" operator="greaterThan">
      <formula>0.99</formula>
    </cfRule>
  </conditionalFormatting>
  <conditionalFormatting sqref="X17:Y31 AA17:AA31 AB34 X32:AA34">
    <cfRule type="containsText" dxfId="824" priority="9" operator="containsText" text="N/A">
      <formula>NOT(ISERROR(SEARCH("N/A",X17)))</formula>
    </cfRule>
    <cfRule type="cellIs" dxfId="823" priority="12" operator="equal">
      <formula>0</formula>
    </cfRule>
  </conditionalFormatting>
  <conditionalFormatting sqref="X17:Y31 AA17:AA31 AB34 X32:AA34">
    <cfRule type="cellIs" dxfId="822" priority="11" operator="greaterThanOrEqual">
      <formula>1185</formula>
    </cfRule>
  </conditionalFormatting>
  <conditionalFormatting sqref="X17:Y31 AA17:AA31 AB34 X32:AA34">
    <cfRule type="cellIs" dxfId="821" priority="10" operator="between">
      <formula>0.1</formula>
      <formula>1184</formula>
    </cfRule>
  </conditionalFormatting>
  <conditionalFormatting sqref="AK33:AK34 AM16:AM34">
    <cfRule type="cellIs" dxfId="820" priority="8" operator="equal">
      <formula>0</formula>
    </cfRule>
  </conditionalFormatting>
  <conditionalFormatting sqref="AK33:AK34 AM16:AM34">
    <cfRule type="cellIs" dxfId="819" priority="7" operator="greaterThan">
      <formula>1179</formula>
    </cfRule>
  </conditionalFormatting>
  <conditionalFormatting sqref="AK33:AK34 AM16:AM34">
    <cfRule type="cellIs" dxfId="818" priority="6" operator="greaterThan">
      <formula>99</formula>
    </cfRule>
  </conditionalFormatting>
  <conditionalFormatting sqref="AK33:AK34 AM16:AM34">
    <cfRule type="cellIs" dxfId="817" priority="5" operator="greaterThan">
      <formula>0.99</formula>
    </cfRule>
  </conditionalFormatting>
  <conditionalFormatting sqref="AK16:AK32">
    <cfRule type="cellIs" dxfId="816" priority="4" operator="equal">
      <formula>0</formula>
    </cfRule>
  </conditionalFormatting>
  <conditionalFormatting sqref="AK16:AK32">
    <cfRule type="cellIs" dxfId="815" priority="3" operator="greaterThan">
      <formula>1179</formula>
    </cfRule>
  </conditionalFormatting>
  <conditionalFormatting sqref="AK16:AK32">
    <cfRule type="cellIs" dxfId="814" priority="2" operator="greaterThan">
      <formula>99</formula>
    </cfRule>
  </conditionalFormatting>
  <conditionalFormatting sqref="AK16:AK32">
    <cfRule type="cellIs" dxfId="813" priority="1" operator="greaterThan">
      <formula>0.99</formula>
    </cfRule>
  </conditionalFormatting>
  <dataValidations count="4"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40"/>
  <sheetViews>
    <sheetView showGridLines="0" topLeftCell="A37" zoomScaleNormal="100" workbookViewId="0">
      <selection activeCell="B51" sqref="B51"/>
    </sheetView>
  </sheetViews>
  <sheetFormatPr defaultRowHeight="15" x14ac:dyDescent="0.25"/>
  <cols>
    <col min="1" max="1" width="5.7109375" style="101" customWidth="1"/>
    <col min="2" max="2" width="10.28515625" style="101" customWidth="1"/>
    <col min="3" max="3" width="14" style="101" customWidth="1"/>
    <col min="4" max="7" width="9.140625" style="101"/>
    <col min="8" max="8" width="20.42578125" style="101" customWidth="1"/>
    <col min="9" max="10" width="9.140625" style="101"/>
    <col min="11" max="11" width="9" style="101" customWidth="1"/>
    <col min="12" max="14" width="9.140625" style="101" hidden="1" customWidth="1"/>
    <col min="15" max="16" width="9.28515625" style="101" bestFit="1" customWidth="1"/>
    <col min="17" max="17" width="9" style="101" customWidth="1"/>
    <col min="18" max="18" width="9.140625" style="101" customWidth="1"/>
    <col min="19" max="19" width="11.5703125" style="101" bestFit="1" customWidth="1"/>
    <col min="20" max="20" width="10.5703125" style="101" bestFit="1" customWidth="1"/>
    <col min="21" max="22" width="9.28515625" style="101" bestFit="1" customWidth="1"/>
    <col min="23" max="23" width="9.140625" style="101"/>
    <col min="24" max="28" width="9.28515625" style="101" bestFit="1" customWidth="1"/>
    <col min="29" max="32" width="9.140625" style="101"/>
    <col min="33" max="33" width="10.5703125" style="101" bestFit="1" customWidth="1"/>
    <col min="34" max="35" width="9.28515625" style="101" bestFit="1" customWidth="1"/>
    <col min="36" max="44" width="9.140625" style="101"/>
    <col min="45" max="45" width="83.85546875" style="11" customWidth="1"/>
    <col min="46" max="47" width="9.140625" style="103"/>
    <col min="48" max="48" width="29.7109375" style="103" customWidth="1"/>
    <col min="49" max="49" width="22" style="103" customWidth="1"/>
    <col min="50" max="50" width="9.140625" style="103"/>
    <col min="51" max="51" width="38.5703125" style="103" bestFit="1" customWidth="1"/>
    <col min="52" max="16384" width="9.140625" style="101"/>
  </cols>
  <sheetData>
    <row r="2" spans="2:51" ht="21" x14ac:dyDescent="0.25">
      <c r="B2" s="1"/>
      <c r="C2" s="103"/>
      <c r="D2" s="103"/>
      <c r="E2" s="2"/>
      <c r="F2" s="2"/>
      <c r="G2" s="103"/>
      <c r="H2" s="3"/>
      <c r="I2" s="3"/>
      <c r="J2" s="103"/>
      <c r="K2" s="3"/>
      <c r="L2" s="3"/>
      <c r="M2" s="103"/>
      <c r="N2" s="103"/>
      <c r="O2" s="4"/>
      <c r="P2" s="5" t="s">
        <v>0</v>
      </c>
      <c r="Q2" s="5"/>
      <c r="R2" s="6"/>
      <c r="S2" s="7"/>
      <c r="T2" s="8"/>
      <c r="U2" s="8"/>
      <c r="V2" s="9"/>
      <c r="W2" s="10"/>
      <c r="X2" s="8"/>
      <c r="Y2" s="8"/>
      <c r="Z2" s="8"/>
      <c r="AA2" s="8"/>
      <c r="AB2" s="8"/>
      <c r="AC2" s="8"/>
      <c r="AD2" s="8"/>
      <c r="AE2" s="8"/>
      <c r="AM2" s="103"/>
      <c r="AN2" s="103"/>
      <c r="AO2" s="103"/>
      <c r="AP2" s="103"/>
      <c r="AQ2" s="103"/>
      <c r="AR2" s="103"/>
    </row>
    <row r="3" spans="2:51" ht="15" customHeight="1" x14ac:dyDescent="0.25">
      <c r="B3" s="12" t="s">
        <v>1</v>
      </c>
      <c r="C3" s="12"/>
      <c r="D3" s="12"/>
      <c r="E3" s="103"/>
      <c r="F3" s="3"/>
      <c r="G3" s="3"/>
      <c r="H3" s="103"/>
      <c r="I3" s="103"/>
      <c r="J3" s="103"/>
      <c r="K3" s="13"/>
      <c r="L3" s="14"/>
      <c r="M3" s="103"/>
      <c r="N3" s="103"/>
      <c r="O3" s="15" t="s">
        <v>2</v>
      </c>
      <c r="P3" s="290" t="s">
        <v>139</v>
      </c>
      <c r="Q3" s="291"/>
      <c r="R3" s="291"/>
      <c r="S3" s="291"/>
      <c r="T3" s="291"/>
      <c r="U3" s="292"/>
      <c r="V3" s="16"/>
      <c r="W3" s="16"/>
      <c r="X3" s="16"/>
      <c r="Y3" s="16"/>
      <c r="Z3" s="16"/>
      <c r="AH3" s="103"/>
      <c r="AI3" s="103"/>
      <c r="AJ3" s="103"/>
      <c r="AK3" s="103"/>
      <c r="AL3" s="11"/>
      <c r="AM3" s="103"/>
      <c r="AN3" s="103"/>
      <c r="AO3" s="103"/>
      <c r="AP3" s="103"/>
      <c r="AQ3" s="103"/>
      <c r="AR3" s="103"/>
      <c r="AS3" s="103"/>
    </row>
    <row r="4" spans="2:51" x14ac:dyDescent="0.25">
      <c r="B4" s="17" t="s">
        <v>3</v>
      </c>
      <c r="C4" s="17"/>
      <c r="D4" s="17"/>
      <c r="E4" s="103"/>
      <c r="F4" s="18"/>
      <c r="G4" s="103"/>
      <c r="H4" s="103"/>
      <c r="I4" s="103"/>
      <c r="J4" s="103"/>
      <c r="K4" s="103"/>
      <c r="L4" s="103"/>
      <c r="M4" s="103"/>
      <c r="N4" s="103"/>
      <c r="O4" s="15" t="s">
        <v>4</v>
      </c>
      <c r="P4" s="290" t="s">
        <v>131</v>
      </c>
      <c r="Q4" s="291"/>
      <c r="R4" s="291"/>
      <c r="S4" s="291"/>
      <c r="T4" s="291"/>
      <c r="U4" s="292"/>
      <c r="V4" s="16"/>
      <c r="W4" s="16"/>
      <c r="X4" s="16"/>
      <c r="Y4" s="16"/>
      <c r="Z4" s="16"/>
      <c r="AH4" s="103"/>
      <c r="AI4" s="103"/>
      <c r="AJ4" s="103"/>
      <c r="AK4" s="103"/>
      <c r="AL4" s="11"/>
      <c r="AM4" s="103"/>
      <c r="AN4" s="103"/>
      <c r="AO4" s="103"/>
      <c r="AP4" s="103"/>
      <c r="AQ4" s="103"/>
      <c r="AR4" s="103"/>
      <c r="AS4" s="103"/>
    </row>
    <row r="5" spans="2:51" x14ac:dyDescent="0.25">
      <c r="B5" s="103"/>
      <c r="C5" s="103"/>
      <c r="D5" s="103"/>
      <c r="E5" s="19"/>
      <c r="F5" s="19"/>
      <c r="G5" s="103"/>
      <c r="H5" s="103"/>
      <c r="I5" s="103"/>
      <c r="J5" s="103"/>
      <c r="K5" s="103"/>
      <c r="L5" s="103"/>
      <c r="M5" s="103"/>
      <c r="N5" s="103"/>
      <c r="O5" s="15" t="s">
        <v>5</v>
      </c>
      <c r="P5" s="290" t="s">
        <v>131</v>
      </c>
      <c r="Q5" s="291"/>
      <c r="R5" s="291"/>
      <c r="S5" s="291"/>
      <c r="T5" s="291"/>
      <c r="U5" s="292"/>
      <c r="V5" s="16"/>
      <c r="W5" s="16"/>
      <c r="X5" s="16"/>
      <c r="Y5" s="16"/>
      <c r="Z5" s="16"/>
      <c r="AH5" s="103"/>
      <c r="AI5" s="103"/>
      <c r="AJ5" s="103"/>
      <c r="AK5" s="103"/>
      <c r="AL5" s="11"/>
      <c r="AM5" s="103"/>
      <c r="AN5" s="103"/>
      <c r="AO5" s="103"/>
      <c r="AP5" s="103"/>
      <c r="AQ5" s="103"/>
      <c r="AR5" s="103"/>
      <c r="AS5" s="103"/>
    </row>
    <row r="6" spans="2:51" x14ac:dyDescent="0.25">
      <c r="B6" s="290" t="s">
        <v>6</v>
      </c>
      <c r="C6" s="292"/>
      <c r="D6" s="293" t="s">
        <v>7</v>
      </c>
      <c r="E6" s="294"/>
      <c r="F6" s="294"/>
      <c r="G6" s="294"/>
      <c r="H6" s="295"/>
      <c r="I6" s="103"/>
      <c r="J6" s="103"/>
      <c r="K6" s="182"/>
      <c r="L6" s="296">
        <v>41686</v>
      </c>
      <c r="M6" s="297"/>
      <c r="N6" s="20"/>
      <c r="O6" s="20"/>
      <c r="P6" s="21"/>
      <c r="Q6" s="21"/>
      <c r="R6" s="21"/>
      <c r="S6" s="21"/>
      <c r="T6" s="21"/>
      <c r="U6" s="21"/>
      <c r="V6" s="21"/>
      <c r="W6" s="22"/>
      <c r="X6" s="22"/>
      <c r="Y6" s="22"/>
      <c r="Z6" s="22"/>
      <c r="AA6" s="22"/>
      <c r="AB6" s="22"/>
      <c r="AC6" s="22"/>
      <c r="AD6" s="22"/>
      <c r="AE6" s="22"/>
      <c r="AJ6" s="23"/>
      <c r="AM6" s="24"/>
      <c r="AN6" s="24"/>
      <c r="AO6" s="24"/>
      <c r="AP6" s="24"/>
      <c r="AQ6" s="24"/>
      <c r="AR6" s="24"/>
      <c r="AS6" s="25"/>
    </row>
    <row r="7" spans="2:51" ht="36" x14ac:dyDescent="0.25">
      <c r="B7" s="279" t="s">
        <v>8</v>
      </c>
      <c r="C7" s="280"/>
      <c r="D7" s="279" t="s">
        <v>9</v>
      </c>
      <c r="E7" s="281"/>
      <c r="F7" s="281"/>
      <c r="G7" s="280"/>
      <c r="H7" s="186" t="s">
        <v>10</v>
      </c>
      <c r="I7" s="185" t="s">
        <v>11</v>
      </c>
      <c r="J7" s="185" t="s">
        <v>12</v>
      </c>
      <c r="K7" s="185" t="s">
        <v>13</v>
      </c>
      <c r="L7" s="11"/>
      <c r="M7" s="11"/>
      <c r="N7" s="11"/>
      <c r="O7" s="186" t="s">
        <v>14</v>
      </c>
      <c r="P7" s="279" t="s">
        <v>15</v>
      </c>
      <c r="Q7" s="281"/>
      <c r="R7" s="281"/>
      <c r="S7" s="281"/>
      <c r="T7" s="280"/>
      <c r="U7" s="278" t="s">
        <v>16</v>
      </c>
      <c r="V7" s="278"/>
      <c r="W7" s="185" t="s">
        <v>17</v>
      </c>
      <c r="X7" s="279" t="s">
        <v>18</v>
      </c>
      <c r="Y7" s="280"/>
      <c r="Z7" s="279" t="s">
        <v>19</v>
      </c>
      <c r="AA7" s="280"/>
      <c r="AB7" s="279" t="s">
        <v>20</v>
      </c>
      <c r="AC7" s="280"/>
      <c r="AD7" s="279" t="s">
        <v>21</v>
      </c>
      <c r="AE7" s="280"/>
      <c r="AF7" s="185" t="s">
        <v>22</v>
      </c>
      <c r="AG7" s="185" t="s">
        <v>23</v>
      </c>
      <c r="AH7" s="185" t="s">
        <v>24</v>
      </c>
      <c r="AI7" s="185" t="s">
        <v>25</v>
      </c>
      <c r="AJ7" s="279" t="s">
        <v>26</v>
      </c>
      <c r="AK7" s="281"/>
      <c r="AL7" s="281"/>
      <c r="AM7" s="281"/>
      <c r="AN7" s="280"/>
      <c r="AO7" s="279" t="s">
        <v>27</v>
      </c>
      <c r="AP7" s="281"/>
      <c r="AQ7" s="280"/>
      <c r="AR7" s="185" t="s">
        <v>28</v>
      </c>
      <c r="AS7" s="26"/>
      <c r="AT7" s="11"/>
      <c r="AU7" s="11"/>
      <c r="AV7" s="11"/>
      <c r="AW7" s="11"/>
      <c r="AX7" s="11"/>
      <c r="AY7" s="11"/>
    </row>
    <row r="8" spans="2:51" x14ac:dyDescent="0.25">
      <c r="B8" s="282">
        <v>42072</v>
      </c>
      <c r="C8" s="283"/>
      <c r="D8" s="284" t="s">
        <v>29</v>
      </c>
      <c r="E8" s="285"/>
      <c r="F8" s="285"/>
      <c r="G8" s="286"/>
      <c r="H8" s="27"/>
      <c r="I8" s="284" t="s">
        <v>29</v>
      </c>
      <c r="J8" s="285"/>
      <c r="K8" s="286"/>
      <c r="L8" s="28"/>
      <c r="M8" s="28"/>
      <c r="N8" s="28"/>
      <c r="O8" s="27" t="s">
        <v>30</v>
      </c>
      <c r="P8" s="27" t="s">
        <v>30</v>
      </c>
      <c r="Q8" s="27" t="s">
        <v>31</v>
      </c>
      <c r="R8" s="27" t="s">
        <v>31</v>
      </c>
      <c r="S8" s="27" t="s">
        <v>30</v>
      </c>
      <c r="T8" s="27" t="s">
        <v>32</v>
      </c>
      <c r="U8" s="287" t="s">
        <v>33</v>
      </c>
      <c r="V8" s="287"/>
      <c r="W8" s="29" t="s">
        <v>34</v>
      </c>
      <c r="X8" s="270">
        <v>0</v>
      </c>
      <c r="Y8" s="271"/>
      <c r="Z8" s="288" t="s">
        <v>35</v>
      </c>
      <c r="AA8" s="289"/>
      <c r="AB8" s="270">
        <v>1185</v>
      </c>
      <c r="AC8" s="271"/>
      <c r="AD8" s="272">
        <v>800</v>
      </c>
      <c r="AE8" s="273"/>
      <c r="AF8" s="27"/>
      <c r="AG8" s="29">
        <f>AG34-AG10</f>
        <v>25888</v>
      </c>
      <c r="AH8" s="30"/>
      <c r="AI8" s="30"/>
      <c r="AJ8" s="27" t="s">
        <v>36</v>
      </c>
      <c r="AK8" s="27" t="s">
        <v>36</v>
      </c>
      <c r="AL8" s="27" t="s">
        <v>36</v>
      </c>
      <c r="AM8" s="27" t="s">
        <v>36</v>
      </c>
      <c r="AN8" s="27" t="s">
        <v>36</v>
      </c>
      <c r="AO8" s="27" t="s">
        <v>36</v>
      </c>
      <c r="AP8" s="27" t="s">
        <v>31</v>
      </c>
      <c r="AQ8" s="27" t="s">
        <v>31</v>
      </c>
      <c r="AR8" s="27" t="s">
        <v>37</v>
      </c>
      <c r="AS8" s="26"/>
      <c r="AV8" s="31" t="s">
        <v>38</v>
      </c>
    </row>
    <row r="9" spans="2:51" ht="60" x14ac:dyDescent="0.25">
      <c r="B9" s="262" t="s">
        <v>39</v>
      </c>
      <c r="C9" s="262"/>
      <c r="D9" s="274" t="s">
        <v>40</v>
      </c>
      <c r="E9" s="275"/>
      <c r="F9" s="276" t="s">
        <v>41</v>
      </c>
      <c r="G9" s="275"/>
      <c r="H9" s="277" t="s">
        <v>42</v>
      </c>
      <c r="I9" s="262" t="s">
        <v>43</v>
      </c>
      <c r="J9" s="262"/>
      <c r="K9" s="262"/>
      <c r="L9" s="185" t="s">
        <v>44</v>
      </c>
      <c r="M9" s="278" t="s">
        <v>45</v>
      </c>
      <c r="N9" s="32" t="s">
        <v>46</v>
      </c>
      <c r="O9" s="268" t="s">
        <v>47</v>
      </c>
      <c r="P9" s="268" t="s">
        <v>48</v>
      </c>
      <c r="Q9" s="33" t="s">
        <v>49</v>
      </c>
      <c r="R9" s="256" t="s">
        <v>50</v>
      </c>
      <c r="S9" s="257"/>
      <c r="T9" s="258"/>
      <c r="U9" s="183" t="s">
        <v>51</v>
      </c>
      <c r="V9" s="183" t="s">
        <v>52</v>
      </c>
      <c r="W9" s="262" t="s">
        <v>53</v>
      </c>
      <c r="X9" s="263" t="s">
        <v>54</v>
      </c>
      <c r="Y9" s="264"/>
      <c r="Z9" s="264"/>
      <c r="AA9" s="264"/>
      <c r="AB9" s="264"/>
      <c r="AC9" s="264"/>
      <c r="AD9" s="264"/>
      <c r="AE9" s="265"/>
      <c r="AF9" s="181" t="s">
        <v>55</v>
      </c>
      <c r="AG9" s="181" t="s">
        <v>56</v>
      </c>
      <c r="AH9" s="251" t="s">
        <v>57</v>
      </c>
      <c r="AI9" s="266" t="s">
        <v>58</v>
      </c>
      <c r="AJ9" s="183" t="s">
        <v>59</v>
      </c>
      <c r="AK9" s="183" t="s">
        <v>60</v>
      </c>
      <c r="AL9" s="183" t="s">
        <v>61</v>
      </c>
      <c r="AM9" s="183" t="s">
        <v>62</v>
      </c>
      <c r="AN9" s="183" t="s">
        <v>63</v>
      </c>
      <c r="AO9" s="183" t="s">
        <v>64</v>
      </c>
      <c r="AP9" s="183" t="s">
        <v>65</v>
      </c>
      <c r="AQ9" s="268" t="s">
        <v>66</v>
      </c>
      <c r="AR9" s="183" t="s">
        <v>67</v>
      </c>
      <c r="AS9" s="251" t="s">
        <v>68</v>
      </c>
      <c r="AV9" s="34" t="s">
        <v>69</v>
      </c>
      <c r="AW9" s="34" t="s">
        <v>70</v>
      </c>
      <c r="AY9" s="35" t="s">
        <v>71</v>
      </c>
    </row>
    <row r="10" spans="2:51" x14ac:dyDescent="0.25">
      <c r="B10" s="183" t="s">
        <v>72</v>
      </c>
      <c r="C10" s="183" t="s">
        <v>73</v>
      </c>
      <c r="D10" s="183" t="s">
        <v>74</v>
      </c>
      <c r="E10" s="183" t="s">
        <v>75</v>
      </c>
      <c r="F10" s="183" t="s">
        <v>74</v>
      </c>
      <c r="G10" s="183" t="s">
        <v>75</v>
      </c>
      <c r="H10" s="277"/>
      <c r="I10" s="183" t="s">
        <v>75</v>
      </c>
      <c r="J10" s="183" t="s">
        <v>75</v>
      </c>
      <c r="K10" s="183" t="s">
        <v>75</v>
      </c>
      <c r="L10" s="27" t="s">
        <v>29</v>
      </c>
      <c r="M10" s="278"/>
      <c r="N10" s="27" t="s">
        <v>29</v>
      </c>
      <c r="O10" s="269"/>
      <c r="P10" s="269"/>
      <c r="Q10" s="144">
        <f>'MAR 8'!Q34</f>
        <v>28232191</v>
      </c>
      <c r="R10" s="259"/>
      <c r="S10" s="260"/>
      <c r="T10" s="261"/>
      <c r="U10" s="183" t="s">
        <v>75</v>
      </c>
      <c r="V10" s="183" t="s">
        <v>75</v>
      </c>
      <c r="W10" s="262"/>
      <c r="X10" s="36" t="s">
        <v>76</v>
      </c>
      <c r="Y10" s="36" t="s">
        <v>77</v>
      </c>
      <c r="Z10" s="36" t="s">
        <v>78</v>
      </c>
      <c r="AA10" s="36" t="s">
        <v>79</v>
      </c>
      <c r="AB10" s="36" t="s">
        <v>80</v>
      </c>
      <c r="AC10" s="36" t="s">
        <v>81</v>
      </c>
      <c r="AD10" s="36" t="s">
        <v>82</v>
      </c>
      <c r="AE10" s="36" t="s">
        <v>83</v>
      </c>
      <c r="AF10" s="37"/>
      <c r="AG10" s="119">
        <f>'MAR 8'!AG34</f>
        <v>35300852</v>
      </c>
      <c r="AH10" s="251"/>
      <c r="AI10" s="267"/>
      <c r="AJ10" s="183" t="s">
        <v>84</v>
      </c>
      <c r="AK10" s="183" t="s">
        <v>84</v>
      </c>
      <c r="AL10" s="183" t="s">
        <v>84</v>
      </c>
      <c r="AM10" s="183" t="s">
        <v>84</v>
      </c>
      <c r="AN10" s="183" t="s">
        <v>84</v>
      </c>
      <c r="AO10" s="183" t="s">
        <v>84</v>
      </c>
      <c r="AP10" s="145">
        <f>'MAR 8'!AP34</f>
        <v>7880535</v>
      </c>
      <c r="AQ10" s="269"/>
      <c r="AR10" s="184" t="s">
        <v>85</v>
      </c>
      <c r="AS10" s="251"/>
      <c r="AV10" s="38" t="s">
        <v>86</v>
      </c>
      <c r="AW10" s="38" t="s">
        <v>87</v>
      </c>
      <c r="AY10" s="80"/>
    </row>
    <row r="11" spans="2:51" x14ac:dyDescent="0.25">
      <c r="B11" s="39">
        <v>2</v>
      </c>
      <c r="C11" s="39">
        <v>4.1666666666666664E-2</v>
      </c>
      <c r="D11" s="118">
        <v>9</v>
      </c>
      <c r="E11" s="40">
        <f>D11/1.42</f>
        <v>6.3380281690140849</v>
      </c>
      <c r="F11" s="104">
        <v>66</v>
      </c>
      <c r="G11" s="40">
        <f>F11/1.42</f>
        <v>46.478873239436624</v>
      </c>
      <c r="H11" s="41" t="s">
        <v>88</v>
      </c>
      <c r="I11" s="41">
        <f>J11-(2/1.42)</f>
        <v>41.549295774647888</v>
      </c>
      <c r="J11" s="42">
        <f>(F11-5)/1.42</f>
        <v>42.95774647887324</v>
      </c>
      <c r="K11" s="41">
        <f>J11+(6/1.42)</f>
        <v>47.183098591549296</v>
      </c>
      <c r="L11" s="43">
        <v>14</v>
      </c>
      <c r="M11" s="44" t="s">
        <v>89</v>
      </c>
      <c r="N11" s="44">
        <v>11.4</v>
      </c>
      <c r="O11" s="119">
        <v>120</v>
      </c>
      <c r="P11" s="119">
        <v>94</v>
      </c>
      <c r="Q11" s="119">
        <v>28235966</v>
      </c>
      <c r="R11" s="45">
        <f>Q11-Q10</f>
        <v>3775</v>
      </c>
      <c r="S11" s="46">
        <f>R11*24/1000</f>
        <v>90.6</v>
      </c>
      <c r="T11" s="46">
        <f>R11/1000</f>
        <v>3.7749999999999999</v>
      </c>
      <c r="U11" s="120">
        <v>5.2</v>
      </c>
      <c r="V11" s="120">
        <f>U11</f>
        <v>5.2</v>
      </c>
      <c r="W11" s="121" t="s">
        <v>127</v>
      </c>
      <c r="X11" s="123">
        <v>0</v>
      </c>
      <c r="Y11" s="123">
        <v>0</v>
      </c>
      <c r="Z11" s="123">
        <v>1073</v>
      </c>
      <c r="AA11" s="123">
        <v>0</v>
      </c>
      <c r="AB11" s="123">
        <v>1100</v>
      </c>
      <c r="AC11" s="47" t="s">
        <v>90</v>
      </c>
      <c r="AD11" s="47" t="s">
        <v>90</v>
      </c>
      <c r="AE11" s="47" t="s">
        <v>90</v>
      </c>
      <c r="AF11" s="122" t="s">
        <v>90</v>
      </c>
      <c r="AG11" s="136">
        <v>35301512</v>
      </c>
      <c r="AH11" s="48">
        <f>IF(ISBLANK(AG11),"-",AG11-AG10)</f>
        <v>660</v>
      </c>
      <c r="AI11" s="49">
        <f>AH11/T11</f>
        <v>174.83443708609272</v>
      </c>
      <c r="AJ11" s="102">
        <v>0</v>
      </c>
      <c r="AK11" s="102">
        <v>0</v>
      </c>
      <c r="AL11" s="102">
        <v>1</v>
      </c>
      <c r="AM11" s="102">
        <v>0</v>
      </c>
      <c r="AN11" s="102">
        <v>1</v>
      </c>
      <c r="AO11" s="102">
        <v>0.5</v>
      </c>
      <c r="AP11" s="123">
        <v>7881735</v>
      </c>
      <c r="AQ11" s="123">
        <f>AP11-AP10</f>
        <v>1200</v>
      </c>
      <c r="AR11" s="50"/>
      <c r="AS11" s="51" t="s">
        <v>113</v>
      </c>
      <c r="AV11" s="38" t="s">
        <v>88</v>
      </c>
      <c r="AW11" s="38" t="s">
        <v>91</v>
      </c>
      <c r="AY11" s="80" t="s">
        <v>130</v>
      </c>
    </row>
    <row r="12" spans="2:51" x14ac:dyDescent="0.25">
      <c r="B12" s="39">
        <v>2.0416666666666701</v>
      </c>
      <c r="C12" s="39">
        <v>8.3333333333333329E-2</v>
      </c>
      <c r="D12" s="118">
        <v>11</v>
      </c>
      <c r="E12" s="40">
        <f t="shared" ref="E12:E34" si="0">D12/1.42</f>
        <v>7.746478873239437</v>
      </c>
      <c r="F12" s="104">
        <v>66</v>
      </c>
      <c r="G12" s="40">
        <f t="shared" ref="G12:G34" si="1">F12/1.42</f>
        <v>46.478873239436624</v>
      </c>
      <c r="H12" s="41" t="s">
        <v>88</v>
      </c>
      <c r="I12" s="41">
        <f t="shared" ref="I12:I34" si="2">J12-(2/1.42)</f>
        <v>41.549295774647888</v>
      </c>
      <c r="J12" s="42">
        <f>(F12-5)/1.42</f>
        <v>42.95774647887324</v>
      </c>
      <c r="K12" s="41">
        <f>J12+(6/1.42)</f>
        <v>47.183098591549296</v>
      </c>
      <c r="L12" s="43">
        <v>14</v>
      </c>
      <c r="M12" s="44" t="s">
        <v>89</v>
      </c>
      <c r="N12" s="44">
        <v>11.2</v>
      </c>
      <c r="O12" s="119">
        <v>115</v>
      </c>
      <c r="P12" s="119">
        <v>93</v>
      </c>
      <c r="Q12" s="119">
        <v>28239651</v>
      </c>
      <c r="R12" s="45">
        <f t="shared" ref="R12:R34" si="3">Q12-Q11</f>
        <v>3685</v>
      </c>
      <c r="S12" s="46">
        <f t="shared" ref="S12:S34" si="4">R12*24/1000</f>
        <v>88.44</v>
      </c>
      <c r="T12" s="46">
        <f t="shared" ref="T12:T34" si="5">R12/1000</f>
        <v>3.6850000000000001</v>
      </c>
      <c r="U12" s="120">
        <v>6.5</v>
      </c>
      <c r="V12" s="120">
        <f t="shared" ref="V12:V34" si="6">U12</f>
        <v>6.5</v>
      </c>
      <c r="W12" s="121" t="s">
        <v>127</v>
      </c>
      <c r="X12" s="123">
        <v>0</v>
      </c>
      <c r="Y12" s="123">
        <v>0</v>
      </c>
      <c r="Z12" s="123">
        <v>1042</v>
      </c>
      <c r="AA12" s="123">
        <v>0</v>
      </c>
      <c r="AB12" s="123">
        <v>1100</v>
      </c>
      <c r="AC12" s="47" t="s">
        <v>90</v>
      </c>
      <c r="AD12" s="47" t="s">
        <v>90</v>
      </c>
      <c r="AE12" s="47" t="s">
        <v>90</v>
      </c>
      <c r="AF12" s="122" t="s">
        <v>90</v>
      </c>
      <c r="AG12" s="136">
        <v>35302163</v>
      </c>
      <c r="AH12" s="48">
        <f>IF(ISBLANK(AG12),"-",AG12-AG11)</f>
        <v>651</v>
      </c>
      <c r="AI12" s="49">
        <f t="shared" ref="AI12:AI34" si="7">AH12/T12</f>
        <v>176.66214382632293</v>
      </c>
      <c r="AJ12" s="102">
        <v>0</v>
      </c>
      <c r="AK12" s="102">
        <v>0</v>
      </c>
      <c r="AL12" s="102">
        <v>1</v>
      </c>
      <c r="AM12" s="102">
        <v>0</v>
      </c>
      <c r="AN12" s="102">
        <v>1</v>
      </c>
      <c r="AO12" s="102">
        <v>0.5</v>
      </c>
      <c r="AP12" s="123">
        <v>7883059</v>
      </c>
      <c r="AQ12" s="123">
        <f>AP12-AP11</f>
        <v>1324</v>
      </c>
      <c r="AR12" s="52">
        <v>1</v>
      </c>
      <c r="AS12" s="51" t="s">
        <v>113</v>
      </c>
      <c r="AV12" s="38" t="s">
        <v>92</v>
      </c>
      <c r="AW12" s="38" t="s">
        <v>93</v>
      </c>
      <c r="AY12" s="80" t="s">
        <v>132</v>
      </c>
    </row>
    <row r="13" spans="2:51" x14ac:dyDescent="0.25">
      <c r="B13" s="39">
        <v>2.0833333333333299</v>
      </c>
      <c r="C13" s="39">
        <v>0.125</v>
      </c>
      <c r="D13" s="118">
        <v>13</v>
      </c>
      <c r="E13" s="40">
        <f t="shared" si="0"/>
        <v>9.1549295774647899</v>
      </c>
      <c r="F13" s="104">
        <v>66</v>
      </c>
      <c r="G13" s="40">
        <f t="shared" si="1"/>
        <v>46.478873239436624</v>
      </c>
      <c r="H13" s="41" t="s">
        <v>88</v>
      </c>
      <c r="I13" s="41">
        <f t="shared" si="2"/>
        <v>41.549295774647888</v>
      </c>
      <c r="J13" s="42">
        <f>(F13-5)/1.42</f>
        <v>42.95774647887324</v>
      </c>
      <c r="K13" s="41">
        <f>J13+(6/1.42)</f>
        <v>47.183098591549296</v>
      </c>
      <c r="L13" s="43">
        <v>14</v>
      </c>
      <c r="M13" s="44" t="s">
        <v>89</v>
      </c>
      <c r="N13" s="44">
        <v>11.2</v>
      </c>
      <c r="O13" s="119">
        <v>110</v>
      </c>
      <c r="P13" s="119">
        <v>92</v>
      </c>
      <c r="Q13" s="119">
        <v>28243238</v>
      </c>
      <c r="R13" s="45">
        <f t="shared" si="3"/>
        <v>3587</v>
      </c>
      <c r="S13" s="46">
        <f t="shared" si="4"/>
        <v>86.087999999999994</v>
      </c>
      <c r="T13" s="46">
        <f t="shared" si="5"/>
        <v>3.5870000000000002</v>
      </c>
      <c r="U13" s="120">
        <v>8.3000000000000007</v>
      </c>
      <c r="V13" s="120">
        <f t="shared" si="6"/>
        <v>8.3000000000000007</v>
      </c>
      <c r="W13" s="121" t="s">
        <v>127</v>
      </c>
      <c r="X13" s="123">
        <v>0</v>
      </c>
      <c r="Y13" s="123">
        <v>0</v>
      </c>
      <c r="Z13" s="123">
        <v>1002</v>
      </c>
      <c r="AA13" s="123">
        <v>0</v>
      </c>
      <c r="AB13" s="123">
        <v>1100</v>
      </c>
      <c r="AC13" s="47" t="s">
        <v>90</v>
      </c>
      <c r="AD13" s="47" t="s">
        <v>90</v>
      </c>
      <c r="AE13" s="47" t="s">
        <v>90</v>
      </c>
      <c r="AF13" s="122" t="s">
        <v>90</v>
      </c>
      <c r="AG13" s="136">
        <v>35302775</v>
      </c>
      <c r="AH13" s="48">
        <f>IF(ISBLANK(AG13),"-",AG13-AG12)</f>
        <v>612</v>
      </c>
      <c r="AI13" s="49">
        <f t="shared" si="7"/>
        <v>170.61611374407582</v>
      </c>
      <c r="AJ13" s="102">
        <v>0</v>
      </c>
      <c r="AK13" s="102">
        <v>0</v>
      </c>
      <c r="AL13" s="102">
        <v>1</v>
      </c>
      <c r="AM13" s="102">
        <v>0</v>
      </c>
      <c r="AN13" s="102">
        <v>1</v>
      </c>
      <c r="AO13" s="102">
        <v>0.5</v>
      </c>
      <c r="AP13" s="123">
        <v>7884573</v>
      </c>
      <c r="AQ13" s="123">
        <f>AP13-AP12</f>
        <v>1514</v>
      </c>
      <c r="AR13" s="50"/>
      <c r="AS13" s="51" t="s">
        <v>113</v>
      </c>
      <c r="AV13" s="38" t="s">
        <v>94</v>
      </c>
      <c r="AW13" s="38" t="s">
        <v>95</v>
      </c>
      <c r="AY13" s="80" t="s">
        <v>131</v>
      </c>
    </row>
    <row r="14" spans="2:51" x14ac:dyDescent="0.25">
      <c r="B14" s="39">
        <v>2.125</v>
      </c>
      <c r="C14" s="39">
        <v>0.16666666666666666</v>
      </c>
      <c r="D14" s="118">
        <v>20</v>
      </c>
      <c r="E14" s="40">
        <f t="shared" si="0"/>
        <v>14.084507042253522</v>
      </c>
      <c r="F14" s="104">
        <v>66</v>
      </c>
      <c r="G14" s="40">
        <f t="shared" si="1"/>
        <v>46.478873239436624</v>
      </c>
      <c r="H14" s="41" t="s">
        <v>88</v>
      </c>
      <c r="I14" s="41">
        <f t="shared" si="2"/>
        <v>41.549295774647888</v>
      </c>
      <c r="J14" s="42">
        <f>J15</f>
        <v>42.95774647887324</v>
      </c>
      <c r="K14" s="41">
        <f>J14+(6/1.42)</f>
        <v>47.183098591549296</v>
      </c>
      <c r="L14" s="43">
        <v>14</v>
      </c>
      <c r="M14" s="44" t="s">
        <v>89</v>
      </c>
      <c r="N14" s="44">
        <v>12.8</v>
      </c>
      <c r="O14" s="119">
        <v>90</v>
      </c>
      <c r="P14" s="119">
        <v>91</v>
      </c>
      <c r="Q14" s="119">
        <v>28246767</v>
      </c>
      <c r="R14" s="45">
        <f t="shared" si="3"/>
        <v>3529</v>
      </c>
      <c r="S14" s="46">
        <f t="shared" si="4"/>
        <v>84.695999999999998</v>
      </c>
      <c r="T14" s="46">
        <f t="shared" si="5"/>
        <v>3.5289999999999999</v>
      </c>
      <c r="U14" s="120">
        <v>9.5</v>
      </c>
      <c r="V14" s="120">
        <f t="shared" si="6"/>
        <v>9.5</v>
      </c>
      <c r="W14" s="121" t="s">
        <v>127</v>
      </c>
      <c r="X14" s="123">
        <v>0</v>
      </c>
      <c r="Y14" s="123">
        <v>0</v>
      </c>
      <c r="Z14" s="123">
        <v>985</v>
      </c>
      <c r="AA14" s="123">
        <v>0</v>
      </c>
      <c r="AB14" s="123">
        <v>987</v>
      </c>
      <c r="AC14" s="47" t="s">
        <v>90</v>
      </c>
      <c r="AD14" s="47" t="s">
        <v>90</v>
      </c>
      <c r="AE14" s="47" t="s">
        <v>90</v>
      </c>
      <c r="AF14" s="122" t="s">
        <v>90</v>
      </c>
      <c r="AG14" s="136">
        <v>35303292</v>
      </c>
      <c r="AH14" s="48">
        <f t="shared" ref="AH14:AH34" si="8">IF(ISBLANK(AG14),"-",AG14-AG13)</f>
        <v>517</v>
      </c>
      <c r="AI14" s="49">
        <f t="shared" si="7"/>
        <v>146.50042504958913</v>
      </c>
      <c r="AJ14" s="102">
        <v>0</v>
      </c>
      <c r="AK14" s="102">
        <v>0</v>
      </c>
      <c r="AL14" s="102">
        <v>1</v>
      </c>
      <c r="AM14" s="102">
        <v>0</v>
      </c>
      <c r="AN14" s="102">
        <v>1</v>
      </c>
      <c r="AO14" s="102">
        <v>0.5</v>
      </c>
      <c r="AP14" s="123">
        <v>7885740</v>
      </c>
      <c r="AQ14" s="123">
        <f>AP14-AP13</f>
        <v>1167</v>
      </c>
      <c r="AR14" s="50"/>
      <c r="AS14" s="51" t="s">
        <v>113</v>
      </c>
      <c r="AT14" s="53"/>
      <c r="AV14" s="38" t="s">
        <v>96</v>
      </c>
      <c r="AW14" s="38" t="s">
        <v>97</v>
      </c>
      <c r="AY14" s="80" t="s">
        <v>134</v>
      </c>
    </row>
    <row r="15" spans="2:51" x14ac:dyDescent="0.25">
      <c r="B15" s="39">
        <v>2.1666666666666701</v>
      </c>
      <c r="C15" s="39">
        <v>0.20833333333333301</v>
      </c>
      <c r="D15" s="118">
        <v>21</v>
      </c>
      <c r="E15" s="40">
        <f t="shared" si="0"/>
        <v>14.788732394366198</v>
      </c>
      <c r="F15" s="104">
        <v>66</v>
      </c>
      <c r="G15" s="40">
        <f t="shared" si="1"/>
        <v>46.478873239436624</v>
      </c>
      <c r="H15" s="41" t="s">
        <v>88</v>
      </c>
      <c r="I15" s="41">
        <f t="shared" si="2"/>
        <v>41.549295774647888</v>
      </c>
      <c r="J15" s="42">
        <f>(F15-5)/1.42</f>
        <v>42.95774647887324</v>
      </c>
      <c r="K15" s="41">
        <f>J15+(6/1.42)</f>
        <v>47.183098591549296</v>
      </c>
      <c r="L15" s="43">
        <v>18</v>
      </c>
      <c r="M15" s="44" t="s">
        <v>89</v>
      </c>
      <c r="N15" s="44">
        <v>13.1</v>
      </c>
      <c r="O15" s="119">
        <v>102</v>
      </c>
      <c r="P15" s="119">
        <v>100</v>
      </c>
      <c r="Q15" s="119">
        <v>28250692</v>
      </c>
      <c r="R15" s="45">
        <f t="shared" si="3"/>
        <v>3925</v>
      </c>
      <c r="S15" s="46">
        <f t="shared" si="4"/>
        <v>94.2</v>
      </c>
      <c r="T15" s="46">
        <f t="shared" si="5"/>
        <v>3.9249999999999998</v>
      </c>
      <c r="U15" s="120">
        <v>9.5</v>
      </c>
      <c r="V15" s="120">
        <f t="shared" si="6"/>
        <v>9.5</v>
      </c>
      <c r="W15" s="121" t="s">
        <v>127</v>
      </c>
      <c r="X15" s="123">
        <v>0</v>
      </c>
      <c r="Y15" s="123">
        <v>0</v>
      </c>
      <c r="Z15" s="123">
        <v>1023</v>
      </c>
      <c r="AA15" s="123">
        <v>0</v>
      </c>
      <c r="AB15" s="123">
        <v>1022</v>
      </c>
      <c r="AC15" s="47" t="s">
        <v>90</v>
      </c>
      <c r="AD15" s="47" t="s">
        <v>90</v>
      </c>
      <c r="AE15" s="47" t="s">
        <v>90</v>
      </c>
      <c r="AF15" s="122" t="s">
        <v>90</v>
      </c>
      <c r="AG15" s="136">
        <v>35303868</v>
      </c>
      <c r="AH15" s="48">
        <f t="shared" si="8"/>
        <v>576</v>
      </c>
      <c r="AI15" s="49">
        <f t="shared" si="7"/>
        <v>146.75159235668789</v>
      </c>
      <c r="AJ15" s="102">
        <v>0</v>
      </c>
      <c r="AK15" s="102">
        <v>0</v>
      </c>
      <c r="AL15" s="102">
        <v>1</v>
      </c>
      <c r="AM15" s="102">
        <v>0</v>
      </c>
      <c r="AN15" s="102">
        <v>1</v>
      </c>
      <c r="AO15" s="102">
        <v>0</v>
      </c>
      <c r="AP15" s="123">
        <v>7885740</v>
      </c>
      <c r="AQ15" s="123">
        <f>AP15-AP14</f>
        <v>0</v>
      </c>
      <c r="AR15" s="50"/>
      <c r="AS15" s="51" t="s">
        <v>113</v>
      </c>
      <c r="AV15" s="38" t="s">
        <v>98</v>
      </c>
      <c r="AW15" s="38" t="s">
        <v>99</v>
      </c>
      <c r="AY15" s="80" t="s">
        <v>139</v>
      </c>
    </row>
    <row r="16" spans="2:51" x14ac:dyDescent="0.25">
      <c r="B16" s="39">
        <v>2.2083333333333299</v>
      </c>
      <c r="C16" s="39">
        <v>0.25</v>
      </c>
      <c r="D16" s="118">
        <v>16</v>
      </c>
      <c r="E16" s="40">
        <f t="shared" si="0"/>
        <v>11.267605633802818</v>
      </c>
      <c r="F16" s="87">
        <v>68</v>
      </c>
      <c r="G16" s="40">
        <f t="shared" si="1"/>
        <v>47.887323943661976</v>
      </c>
      <c r="H16" s="41" t="s">
        <v>88</v>
      </c>
      <c r="I16" s="41">
        <f t="shared" si="2"/>
        <v>46.478873239436624</v>
      </c>
      <c r="J16" s="42">
        <f t="shared" ref="J16:J25" si="9">F16/1.42</f>
        <v>47.887323943661976</v>
      </c>
      <c r="K16" s="41">
        <f>J16+1.42</f>
        <v>49.307323943661977</v>
      </c>
      <c r="L16" s="43">
        <v>19</v>
      </c>
      <c r="M16" s="44" t="s">
        <v>100</v>
      </c>
      <c r="N16" s="44">
        <v>13.1</v>
      </c>
      <c r="O16" s="119">
        <v>120</v>
      </c>
      <c r="P16" s="119">
        <v>112</v>
      </c>
      <c r="Q16" s="119">
        <v>28255372</v>
      </c>
      <c r="R16" s="45">
        <f t="shared" si="3"/>
        <v>4680</v>
      </c>
      <c r="S16" s="46">
        <f t="shared" si="4"/>
        <v>112.32</v>
      </c>
      <c r="T16" s="46">
        <f t="shared" si="5"/>
        <v>4.68</v>
      </c>
      <c r="U16" s="120">
        <v>9.5</v>
      </c>
      <c r="V16" s="120">
        <f t="shared" si="6"/>
        <v>9.5</v>
      </c>
      <c r="W16" s="121" t="s">
        <v>127</v>
      </c>
      <c r="X16" s="123">
        <v>0</v>
      </c>
      <c r="Y16" s="123">
        <v>0</v>
      </c>
      <c r="Z16" s="123">
        <v>1129</v>
      </c>
      <c r="AA16" s="123">
        <v>0</v>
      </c>
      <c r="AB16" s="123">
        <v>1109</v>
      </c>
      <c r="AC16" s="47" t="s">
        <v>90</v>
      </c>
      <c r="AD16" s="47" t="s">
        <v>90</v>
      </c>
      <c r="AE16" s="47" t="s">
        <v>90</v>
      </c>
      <c r="AF16" s="122" t="s">
        <v>90</v>
      </c>
      <c r="AG16" s="136">
        <v>35304572</v>
      </c>
      <c r="AH16" s="48">
        <f t="shared" si="8"/>
        <v>704</v>
      </c>
      <c r="AI16" s="49">
        <f t="shared" si="7"/>
        <v>150.42735042735043</v>
      </c>
      <c r="AJ16" s="102">
        <v>0</v>
      </c>
      <c r="AK16" s="102">
        <v>0</v>
      </c>
      <c r="AL16" s="102">
        <v>1</v>
      </c>
      <c r="AM16" s="102">
        <v>0</v>
      </c>
      <c r="AN16" s="102">
        <v>1</v>
      </c>
      <c r="AO16" s="102">
        <v>0</v>
      </c>
      <c r="AP16" s="123">
        <v>7885740</v>
      </c>
      <c r="AQ16" s="123">
        <f t="shared" ref="AQ16:AQ34" si="10">AP16-AP15</f>
        <v>0</v>
      </c>
      <c r="AR16" s="52">
        <v>0.61</v>
      </c>
      <c r="AS16" s="51" t="s">
        <v>101</v>
      </c>
      <c r="AV16" s="38" t="s">
        <v>102</v>
      </c>
      <c r="AW16" s="38" t="s">
        <v>103</v>
      </c>
      <c r="AY16" s="80"/>
    </row>
    <row r="17" spans="1:51" x14ac:dyDescent="0.25">
      <c r="B17" s="39">
        <v>2.25</v>
      </c>
      <c r="C17" s="39">
        <v>0.29166666666666702</v>
      </c>
      <c r="D17" s="118">
        <v>8</v>
      </c>
      <c r="E17" s="40">
        <f t="shared" si="0"/>
        <v>5.6338028169014089</v>
      </c>
      <c r="F17" s="87">
        <v>83</v>
      </c>
      <c r="G17" s="40">
        <f t="shared" si="1"/>
        <v>58.450704225352112</v>
      </c>
      <c r="H17" s="41" t="s">
        <v>88</v>
      </c>
      <c r="I17" s="41">
        <f t="shared" si="2"/>
        <v>57.04225352112676</v>
      </c>
      <c r="J17" s="42">
        <f t="shared" si="9"/>
        <v>58.450704225352112</v>
      </c>
      <c r="K17" s="41">
        <f t="shared" ref="K17:K22" si="11">J17+1.42</f>
        <v>59.870704225352114</v>
      </c>
      <c r="L17" s="43">
        <v>19</v>
      </c>
      <c r="M17" s="44" t="s">
        <v>100</v>
      </c>
      <c r="N17" s="44">
        <v>16.7</v>
      </c>
      <c r="O17" s="119">
        <v>137</v>
      </c>
      <c r="P17" s="119">
        <v>153</v>
      </c>
      <c r="Q17" s="119">
        <v>28261420</v>
      </c>
      <c r="R17" s="45">
        <f t="shared" si="3"/>
        <v>6048</v>
      </c>
      <c r="S17" s="46">
        <f t="shared" si="4"/>
        <v>145.15199999999999</v>
      </c>
      <c r="T17" s="46">
        <f t="shared" si="5"/>
        <v>6.048</v>
      </c>
      <c r="U17" s="120">
        <v>9.3000000000000007</v>
      </c>
      <c r="V17" s="120">
        <f t="shared" si="6"/>
        <v>9.3000000000000007</v>
      </c>
      <c r="W17" s="121" t="s">
        <v>135</v>
      </c>
      <c r="X17" s="123">
        <v>0</v>
      </c>
      <c r="Y17" s="123">
        <v>1037</v>
      </c>
      <c r="Z17" s="123">
        <v>1196</v>
      </c>
      <c r="AA17" s="123">
        <v>1185</v>
      </c>
      <c r="AB17" s="123">
        <v>1199</v>
      </c>
      <c r="AC17" s="47" t="s">
        <v>90</v>
      </c>
      <c r="AD17" s="47" t="s">
        <v>90</v>
      </c>
      <c r="AE17" s="47" t="s">
        <v>90</v>
      </c>
      <c r="AF17" s="122" t="s">
        <v>90</v>
      </c>
      <c r="AG17" s="136">
        <v>35305876</v>
      </c>
      <c r="AH17" s="48">
        <f t="shared" si="8"/>
        <v>1304</v>
      </c>
      <c r="AI17" s="49">
        <f t="shared" si="7"/>
        <v>215.60846560846559</v>
      </c>
      <c r="AJ17" s="102">
        <v>0</v>
      </c>
      <c r="AK17" s="102">
        <v>1</v>
      </c>
      <c r="AL17" s="102">
        <v>1</v>
      </c>
      <c r="AM17" s="102">
        <v>1</v>
      </c>
      <c r="AN17" s="102">
        <v>1</v>
      </c>
      <c r="AO17" s="102">
        <v>0</v>
      </c>
      <c r="AP17" s="123">
        <v>7885740</v>
      </c>
      <c r="AQ17" s="123">
        <f t="shared" si="10"/>
        <v>0</v>
      </c>
      <c r="AR17" s="50"/>
      <c r="AS17" s="51" t="s">
        <v>101</v>
      </c>
      <c r="AT17" s="53"/>
      <c r="AV17" s="38" t="s">
        <v>104</v>
      </c>
      <c r="AW17" s="38" t="s">
        <v>105</v>
      </c>
      <c r="AY17" s="105"/>
    </row>
    <row r="18" spans="1:51" x14ac:dyDescent="0.25">
      <c r="B18" s="39">
        <v>2.2916666666666701</v>
      </c>
      <c r="C18" s="39">
        <v>0.33333333333333298</v>
      </c>
      <c r="D18" s="118">
        <v>8</v>
      </c>
      <c r="E18" s="40">
        <f t="shared" si="0"/>
        <v>5.6338028169014089</v>
      </c>
      <c r="F18" s="87">
        <v>83</v>
      </c>
      <c r="G18" s="40">
        <f t="shared" si="1"/>
        <v>58.450704225352112</v>
      </c>
      <c r="H18" s="41" t="s">
        <v>88</v>
      </c>
      <c r="I18" s="41">
        <f t="shared" si="2"/>
        <v>57.04225352112676</v>
      </c>
      <c r="J18" s="42">
        <f t="shared" si="9"/>
        <v>58.450704225352112</v>
      </c>
      <c r="K18" s="41">
        <f t="shared" si="11"/>
        <v>59.870704225352114</v>
      </c>
      <c r="L18" s="43">
        <v>19</v>
      </c>
      <c r="M18" s="44" t="s">
        <v>100</v>
      </c>
      <c r="N18" s="44">
        <v>17.3</v>
      </c>
      <c r="O18" s="119">
        <v>135</v>
      </c>
      <c r="P18" s="119">
        <v>147</v>
      </c>
      <c r="Q18" s="119">
        <v>28267531</v>
      </c>
      <c r="R18" s="45">
        <f t="shared" si="3"/>
        <v>6111</v>
      </c>
      <c r="S18" s="46">
        <f t="shared" si="4"/>
        <v>146.66399999999999</v>
      </c>
      <c r="T18" s="46">
        <f t="shared" si="5"/>
        <v>6.1109999999999998</v>
      </c>
      <c r="U18" s="120">
        <v>8.9</v>
      </c>
      <c r="V18" s="120">
        <f t="shared" si="6"/>
        <v>8.9</v>
      </c>
      <c r="W18" s="121" t="s">
        <v>135</v>
      </c>
      <c r="X18" s="123">
        <v>0</v>
      </c>
      <c r="Y18" s="123">
        <v>1062</v>
      </c>
      <c r="Z18" s="123">
        <v>1195</v>
      </c>
      <c r="AA18" s="123">
        <v>1185</v>
      </c>
      <c r="AB18" s="123">
        <v>1198</v>
      </c>
      <c r="AC18" s="47" t="s">
        <v>90</v>
      </c>
      <c r="AD18" s="47" t="s">
        <v>90</v>
      </c>
      <c r="AE18" s="47" t="s">
        <v>90</v>
      </c>
      <c r="AF18" s="122" t="s">
        <v>90</v>
      </c>
      <c r="AG18" s="136">
        <v>35307224</v>
      </c>
      <c r="AH18" s="48">
        <f t="shared" si="8"/>
        <v>1348</v>
      </c>
      <c r="AI18" s="49">
        <f t="shared" si="7"/>
        <v>220.58582883325153</v>
      </c>
      <c r="AJ18" s="102">
        <v>0</v>
      </c>
      <c r="AK18" s="102">
        <v>1</v>
      </c>
      <c r="AL18" s="102">
        <v>1</v>
      </c>
      <c r="AM18" s="102">
        <v>1</v>
      </c>
      <c r="AN18" s="102">
        <v>1</v>
      </c>
      <c r="AO18" s="102">
        <v>0</v>
      </c>
      <c r="AP18" s="123">
        <v>7885740</v>
      </c>
      <c r="AQ18" s="123">
        <f t="shared" si="10"/>
        <v>0</v>
      </c>
      <c r="AR18" s="50"/>
      <c r="AS18" s="51" t="s">
        <v>101</v>
      </c>
      <c r="AV18" s="38" t="s">
        <v>106</v>
      </c>
      <c r="AW18" s="38" t="s">
        <v>107</v>
      </c>
      <c r="AY18" s="105"/>
    </row>
    <row r="19" spans="1:51" x14ac:dyDescent="0.25">
      <c r="B19" s="39">
        <v>2.3333333333333299</v>
      </c>
      <c r="C19" s="39">
        <v>0.375</v>
      </c>
      <c r="D19" s="118">
        <v>7</v>
      </c>
      <c r="E19" s="40">
        <f t="shared" si="0"/>
        <v>4.9295774647887329</v>
      </c>
      <c r="F19" s="87">
        <v>83</v>
      </c>
      <c r="G19" s="40">
        <f t="shared" si="1"/>
        <v>58.450704225352112</v>
      </c>
      <c r="H19" s="41" t="s">
        <v>88</v>
      </c>
      <c r="I19" s="41">
        <f t="shared" si="2"/>
        <v>57.04225352112676</v>
      </c>
      <c r="J19" s="42">
        <f t="shared" si="9"/>
        <v>58.450704225352112</v>
      </c>
      <c r="K19" s="41">
        <f t="shared" si="11"/>
        <v>59.870704225352114</v>
      </c>
      <c r="L19" s="43">
        <v>19</v>
      </c>
      <c r="M19" s="44" t="s">
        <v>100</v>
      </c>
      <c r="N19" s="44">
        <v>18.399999999999999</v>
      </c>
      <c r="O19" s="119">
        <v>134</v>
      </c>
      <c r="P19" s="119">
        <v>148</v>
      </c>
      <c r="Q19" s="119">
        <v>28273695</v>
      </c>
      <c r="R19" s="45">
        <f t="shared" si="3"/>
        <v>6164</v>
      </c>
      <c r="S19" s="46">
        <f t="shared" si="4"/>
        <v>147.93600000000001</v>
      </c>
      <c r="T19" s="46">
        <f t="shared" si="5"/>
        <v>6.1639999999999997</v>
      </c>
      <c r="U19" s="120">
        <v>8.3000000000000007</v>
      </c>
      <c r="V19" s="120">
        <f t="shared" si="6"/>
        <v>8.3000000000000007</v>
      </c>
      <c r="W19" s="121" t="s">
        <v>135</v>
      </c>
      <c r="X19" s="123">
        <v>0</v>
      </c>
      <c r="Y19" s="123">
        <v>1091</v>
      </c>
      <c r="Z19" s="123">
        <v>1195</v>
      </c>
      <c r="AA19" s="123">
        <v>1185</v>
      </c>
      <c r="AB19" s="123">
        <v>1199</v>
      </c>
      <c r="AC19" s="47" t="s">
        <v>90</v>
      </c>
      <c r="AD19" s="47" t="s">
        <v>90</v>
      </c>
      <c r="AE19" s="47" t="s">
        <v>90</v>
      </c>
      <c r="AF19" s="122" t="s">
        <v>90</v>
      </c>
      <c r="AG19" s="136">
        <v>35308521</v>
      </c>
      <c r="AH19" s="48">
        <f t="shared" si="8"/>
        <v>1297</v>
      </c>
      <c r="AI19" s="49">
        <f t="shared" si="7"/>
        <v>210.41531473069438</v>
      </c>
      <c r="AJ19" s="102">
        <v>0</v>
      </c>
      <c r="AK19" s="102">
        <v>1</v>
      </c>
      <c r="AL19" s="102">
        <v>1</v>
      </c>
      <c r="AM19" s="102">
        <v>1</v>
      </c>
      <c r="AN19" s="102">
        <v>1</v>
      </c>
      <c r="AO19" s="102">
        <v>0</v>
      </c>
      <c r="AP19" s="123">
        <v>7885740</v>
      </c>
      <c r="AQ19" s="123">
        <f t="shared" si="10"/>
        <v>0</v>
      </c>
      <c r="AR19" s="50"/>
      <c r="AS19" s="51" t="s">
        <v>101</v>
      </c>
      <c r="AV19" s="38" t="s">
        <v>108</v>
      </c>
      <c r="AW19" s="38" t="s">
        <v>109</v>
      </c>
      <c r="AY19" s="105"/>
    </row>
    <row r="20" spans="1:51" x14ac:dyDescent="0.25">
      <c r="B20" s="39">
        <v>2.375</v>
      </c>
      <c r="C20" s="39">
        <v>0.41666666666666669</v>
      </c>
      <c r="D20" s="118">
        <v>8</v>
      </c>
      <c r="E20" s="40">
        <f t="shared" si="0"/>
        <v>5.6338028169014089</v>
      </c>
      <c r="F20" s="87">
        <v>83</v>
      </c>
      <c r="G20" s="40">
        <f t="shared" si="1"/>
        <v>58.450704225352112</v>
      </c>
      <c r="H20" s="41" t="s">
        <v>88</v>
      </c>
      <c r="I20" s="41">
        <f t="shared" si="2"/>
        <v>57.04225352112676</v>
      </c>
      <c r="J20" s="42">
        <f t="shared" si="9"/>
        <v>58.450704225352112</v>
      </c>
      <c r="K20" s="41">
        <f t="shared" si="11"/>
        <v>59.870704225352114</v>
      </c>
      <c r="L20" s="43">
        <v>19</v>
      </c>
      <c r="M20" s="44" t="s">
        <v>100</v>
      </c>
      <c r="N20" s="44">
        <v>17.7</v>
      </c>
      <c r="O20" s="119">
        <v>135</v>
      </c>
      <c r="P20" s="119">
        <v>147</v>
      </c>
      <c r="Q20" s="119">
        <v>28279610</v>
      </c>
      <c r="R20" s="45">
        <f t="shared" si="3"/>
        <v>5915</v>
      </c>
      <c r="S20" s="46">
        <f t="shared" si="4"/>
        <v>141.96</v>
      </c>
      <c r="T20" s="46">
        <f t="shared" si="5"/>
        <v>5.915</v>
      </c>
      <c r="U20" s="120">
        <v>7.7</v>
      </c>
      <c r="V20" s="120">
        <f t="shared" si="6"/>
        <v>7.7</v>
      </c>
      <c r="W20" s="121" t="s">
        <v>135</v>
      </c>
      <c r="X20" s="123">
        <v>0</v>
      </c>
      <c r="Y20" s="123">
        <v>1096</v>
      </c>
      <c r="Z20" s="123">
        <v>1195</v>
      </c>
      <c r="AA20" s="123">
        <v>1185</v>
      </c>
      <c r="AB20" s="123">
        <v>1199</v>
      </c>
      <c r="AC20" s="47" t="s">
        <v>90</v>
      </c>
      <c r="AD20" s="47" t="s">
        <v>90</v>
      </c>
      <c r="AE20" s="47" t="s">
        <v>90</v>
      </c>
      <c r="AF20" s="122" t="s">
        <v>90</v>
      </c>
      <c r="AG20" s="136">
        <v>35309916</v>
      </c>
      <c r="AH20" s="48">
        <f>IF(ISBLANK(AG20),"-",AG20-AG19)</f>
        <v>1395</v>
      </c>
      <c r="AI20" s="49">
        <f t="shared" si="7"/>
        <v>235.84108199492815</v>
      </c>
      <c r="AJ20" s="102">
        <v>0</v>
      </c>
      <c r="AK20" s="102">
        <v>1</v>
      </c>
      <c r="AL20" s="102">
        <v>1</v>
      </c>
      <c r="AM20" s="102">
        <v>1</v>
      </c>
      <c r="AN20" s="102">
        <v>1</v>
      </c>
      <c r="AO20" s="102">
        <v>0</v>
      </c>
      <c r="AP20" s="123">
        <v>7885740</v>
      </c>
      <c r="AQ20" s="123">
        <f t="shared" si="10"/>
        <v>0</v>
      </c>
      <c r="AR20" s="52">
        <v>0.49</v>
      </c>
      <c r="AS20" s="51" t="s">
        <v>101</v>
      </c>
      <c r="AY20" s="105"/>
    </row>
    <row r="21" spans="1:51" x14ac:dyDescent="0.25">
      <c r="B21" s="39">
        <v>2.4166666666666701</v>
      </c>
      <c r="C21" s="39">
        <v>0.45833333333333298</v>
      </c>
      <c r="D21" s="118">
        <v>8</v>
      </c>
      <c r="E21" s="40">
        <f t="shared" si="0"/>
        <v>5.6338028169014089</v>
      </c>
      <c r="F21" s="87">
        <v>83</v>
      </c>
      <c r="G21" s="40">
        <f t="shared" si="1"/>
        <v>58.450704225352112</v>
      </c>
      <c r="H21" s="41" t="s">
        <v>88</v>
      </c>
      <c r="I21" s="41">
        <f t="shared" si="2"/>
        <v>57.04225352112676</v>
      </c>
      <c r="J21" s="42">
        <f t="shared" si="9"/>
        <v>58.450704225352112</v>
      </c>
      <c r="K21" s="41">
        <f t="shared" si="11"/>
        <v>59.870704225352114</v>
      </c>
      <c r="L21" s="43">
        <v>19</v>
      </c>
      <c r="M21" s="44" t="s">
        <v>100</v>
      </c>
      <c r="N21" s="44">
        <v>17.7</v>
      </c>
      <c r="O21" s="119">
        <v>130</v>
      </c>
      <c r="P21" s="119">
        <v>147</v>
      </c>
      <c r="Q21" s="119">
        <v>28285320</v>
      </c>
      <c r="R21" s="45">
        <f>Q21-Q20</f>
        <v>5710</v>
      </c>
      <c r="S21" s="46">
        <f t="shared" si="4"/>
        <v>137.04</v>
      </c>
      <c r="T21" s="46">
        <f t="shared" si="5"/>
        <v>5.71</v>
      </c>
      <c r="U21" s="120">
        <v>7.1</v>
      </c>
      <c r="V21" s="120">
        <f t="shared" si="6"/>
        <v>7.1</v>
      </c>
      <c r="W21" s="121" t="s">
        <v>135</v>
      </c>
      <c r="X21" s="123">
        <v>0</v>
      </c>
      <c r="Y21" s="123">
        <v>1063</v>
      </c>
      <c r="Z21" s="123">
        <v>1195</v>
      </c>
      <c r="AA21" s="123">
        <v>1185</v>
      </c>
      <c r="AB21" s="123">
        <v>1198</v>
      </c>
      <c r="AC21" s="47" t="s">
        <v>90</v>
      </c>
      <c r="AD21" s="47" t="s">
        <v>90</v>
      </c>
      <c r="AE21" s="47" t="s">
        <v>90</v>
      </c>
      <c r="AF21" s="122" t="s">
        <v>90</v>
      </c>
      <c r="AG21" s="136">
        <v>35311308</v>
      </c>
      <c r="AH21" s="48">
        <f t="shared" si="8"/>
        <v>1392</v>
      </c>
      <c r="AI21" s="49">
        <f t="shared" si="7"/>
        <v>243.78283712784588</v>
      </c>
      <c r="AJ21" s="102">
        <v>0</v>
      </c>
      <c r="AK21" s="102">
        <v>1</v>
      </c>
      <c r="AL21" s="102">
        <v>1</v>
      </c>
      <c r="AM21" s="102">
        <v>1</v>
      </c>
      <c r="AN21" s="102">
        <v>1</v>
      </c>
      <c r="AO21" s="102">
        <v>0</v>
      </c>
      <c r="AP21" s="123">
        <v>7885740</v>
      </c>
      <c r="AQ21" s="123">
        <f t="shared" si="10"/>
        <v>0</v>
      </c>
      <c r="AR21" s="50"/>
      <c r="AS21" s="51" t="s">
        <v>101</v>
      </c>
      <c r="AY21" s="105"/>
    </row>
    <row r="22" spans="1:51" x14ac:dyDescent="0.25">
      <c r="B22" s="39">
        <v>2.4583333333333299</v>
      </c>
      <c r="C22" s="39">
        <v>0.5</v>
      </c>
      <c r="D22" s="118">
        <v>6</v>
      </c>
      <c r="E22" s="40">
        <f t="shared" si="0"/>
        <v>4.2253521126760569</v>
      </c>
      <c r="F22" s="87">
        <v>83</v>
      </c>
      <c r="G22" s="40">
        <f t="shared" si="1"/>
        <v>58.450704225352112</v>
      </c>
      <c r="H22" s="41" t="s">
        <v>88</v>
      </c>
      <c r="I22" s="41">
        <f t="shared" si="2"/>
        <v>57.04225352112676</v>
      </c>
      <c r="J22" s="42">
        <f t="shared" si="9"/>
        <v>58.450704225352112</v>
      </c>
      <c r="K22" s="41">
        <f t="shared" si="11"/>
        <v>59.870704225352114</v>
      </c>
      <c r="L22" s="43">
        <v>19</v>
      </c>
      <c r="M22" s="44" t="s">
        <v>100</v>
      </c>
      <c r="N22" s="44">
        <v>17.3</v>
      </c>
      <c r="O22" s="119">
        <v>128</v>
      </c>
      <c r="P22" s="119">
        <v>140</v>
      </c>
      <c r="Q22" s="119">
        <v>28291970</v>
      </c>
      <c r="R22" s="45">
        <f t="shared" si="3"/>
        <v>6650</v>
      </c>
      <c r="S22" s="46">
        <f t="shared" si="4"/>
        <v>159.6</v>
      </c>
      <c r="T22" s="46">
        <f t="shared" si="5"/>
        <v>6.65</v>
      </c>
      <c r="U22" s="120">
        <v>6.4</v>
      </c>
      <c r="V22" s="120">
        <f t="shared" si="6"/>
        <v>6.4</v>
      </c>
      <c r="W22" s="121" t="s">
        <v>135</v>
      </c>
      <c r="X22" s="123">
        <v>0</v>
      </c>
      <c r="Y22" s="123">
        <v>1130</v>
      </c>
      <c r="Z22" s="123">
        <v>1195</v>
      </c>
      <c r="AA22" s="123">
        <v>1185</v>
      </c>
      <c r="AB22" s="123">
        <v>1197</v>
      </c>
      <c r="AC22" s="47" t="s">
        <v>90</v>
      </c>
      <c r="AD22" s="47" t="s">
        <v>90</v>
      </c>
      <c r="AE22" s="47" t="s">
        <v>90</v>
      </c>
      <c r="AF22" s="122" t="s">
        <v>90</v>
      </c>
      <c r="AG22" s="136">
        <v>35312724</v>
      </c>
      <c r="AH22" s="48">
        <f t="shared" si="8"/>
        <v>1416</v>
      </c>
      <c r="AI22" s="49">
        <f t="shared" si="7"/>
        <v>212.93233082706766</v>
      </c>
      <c r="AJ22" s="102">
        <v>0</v>
      </c>
      <c r="AK22" s="102">
        <v>1</v>
      </c>
      <c r="AL22" s="102">
        <v>1</v>
      </c>
      <c r="AM22" s="102">
        <v>1</v>
      </c>
      <c r="AN22" s="102">
        <v>1</v>
      </c>
      <c r="AO22" s="102">
        <v>0</v>
      </c>
      <c r="AP22" s="123">
        <v>7885740</v>
      </c>
      <c r="AQ22" s="123">
        <f t="shared" si="10"/>
        <v>0</v>
      </c>
      <c r="AR22" s="50"/>
      <c r="AS22" s="51" t="s">
        <v>101</v>
      </c>
      <c r="AV22" s="54" t="s">
        <v>110</v>
      </c>
      <c r="AY22" s="105"/>
    </row>
    <row r="23" spans="1:51" x14ac:dyDescent="0.25">
      <c r="A23" s="101" t="s">
        <v>133</v>
      </c>
      <c r="B23" s="39">
        <v>2.5</v>
      </c>
      <c r="C23" s="39">
        <v>0.54166666666666696</v>
      </c>
      <c r="D23" s="118">
        <v>6</v>
      </c>
      <c r="E23" s="40">
        <f t="shared" si="0"/>
        <v>4.2253521126760569</v>
      </c>
      <c r="F23" s="104">
        <v>81</v>
      </c>
      <c r="G23" s="40">
        <f t="shared" si="1"/>
        <v>57.04225352112676</v>
      </c>
      <c r="H23" s="41" t="s">
        <v>88</v>
      </c>
      <c r="I23" s="41">
        <f t="shared" si="2"/>
        <v>55.633802816901408</v>
      </c>
      <c r="J23" s="42">
        <f t="shared" si="9"/>
        <v>57.04225352112676</v>
      </c>
      <c r="K23" s="41">
        <f>J23+(6/1.42)</f>
        <v>61.267605633802816</v>
      </c>
      <c r="L23" s="43">
        <v>19</v>
      </c>
      <c r="M23" s="44" t="s">
        <v>100</v>
      </c>
      <c r="N23" s="44">
        <v>17.5</v>
      </c>
      <c r="O23" s="119">
        <v>136</v>
      </c>
      <c r="P23" s="119">
        <v>142</v>
      </c>
      <c r="Q23" s="119">
        <v>28297961</v>
      </c>
      <c r="R23" s="45">
        <f t="shared" si="3"/>
        <v>5991</v>
      </c>
      <c r="S23" s="46">
        <f t="shared" si="4"/>
        <v>143.78399999999999</v>
      </c>
      <c r="T23" s="46">
        <f t="shared" si="5"/>
        <v>5.9909999999999997</v>
      </c>
      <c r="U23" s="120">
        <v>5.9</v>
      </c>
      <c r="V23" s="120">
        <f t="shared" si="6"/>
        <v>5.9</v>
      </c>
      <c r="W23" s="121" t="s">
        <v>135</v>
      </c>
      <c r="X23" s="123">
        <v>0</v>
      </c>
      <c r="Y23" s="123">
        <v>1029</v>
      </c>
      <c r="Z23" s="123">
        <v>1196</v>
      </c>
      <c r="AA23" s="123">
        <v>1185</v>
      </c>
      <c r="AB23" s="123">
        <v>1199</v>
      </c>
      <c r="AC23" s="47" t="s">
        <v>90</v>
      </c>
      <c r="AD23" s="47" t="s">
        <v>90</v>
      </c>
      <c r="AE23" s="47" t="s">
        <v>90</v>
      </c>
      <c r="AF23" s="122" t="s">
        <v>90</v>
      </c>
      <c r="AG23" s="136">
        <v>35314092</v>
      </c>
      <c r="AH23" s="48">
        <f t="shared" si="8"/>
        <v>1368</v>
      </c>
      <c r="AI23" s="49">
        <f t="shared" si="7"/>
        <v>228.34251377065598</v>
      </c>
      <c r="AJ23" s="102">
        <v>0</v>
      </c>
      <c r="AK23" s="102">
        <v>1</v>
      </c>
      <c r="AL23" s="102">
        <v>1</v>
      </c>
      <c r="AM23" s="102">
        <v>1</v>
      </c>
      <c r="AN23" s="102">
        <v>1</v>
      </c>
      <c r="AO23" s="102">
        <v>0</v>
      </c>
      <c r="AP23" s="123">
        <v>7885740</v>
      </c>
      <c r="AQ23" s="123">
        <f t="shared" si="10"/>
        <v>0</v>
      </c>
      <c r="AR23" s="50"/>
      <c r="AS23" s="51" t="s">
        <v>113</v>
      </c>
      <c r="AT23" s="53"/>
      <c r="AV23" s="55" t="s">
        <v>111</v>
      </c>
      <c r="AW23" s="56" t="s">
        <v>112</v>
      </c>
      <c r="AY23" s="105"/>
    </row>
    <row r="24" spans="1:51" x14ac:dyDescent="0.25">
      <c r="B24" s="39">
        <v>2.5416666666666701</v>
      </c>
      <c r="C24" s="39">
        <v>0.58333333333333404</v>
      </c>
      <c r="D24" s="118">
        <v>6</v>
      </c>
      <c r="E24" s="40">
        <f t="shared" si="0"/>
        <v>4.2253521126760569</v>
      </c>
      <c r="F24" s="104">
        <v>81</v>
      </c>
      <c r="G24" s="40">
        <f t="shared" si="1"/>
        <v>57.04225352112676</v>
      </c>
      <c r="H24" s="41" t="s">
        <v>88</v>
      </c>
      <c r="I24" s="41">
        <f t="shared" si="2"/>
        <v>55.633802816901408</v>
      </c>
      <c r="J24" s="42">
        <f t="shared" si="9"/>
        <v>57.04225352112676</v>
      </c>
      <c r="K24" s="41">
        <f t="shared" ref="K24:K34" si="12">J24+(6/1.42)</f>
        <v>61.267605633802816</v>
      </c>
      <c r="L24" s="43">
        <v>18</v>
      </c>
      <c r="M24" s="44" t="s">
        <v>100</v>
      </c>
      <c r="N24" s="44">
        <v>17.3</v>
      </c>
      <c r="O24" s="119">
        <v>138</v>
      </c>
      <c r="P24" s="119">
        <v>142</v>
      </c>
      <c r="Q24" s="119">
        <v>28303840</v>
      </c>
      <c r="R24" s="45">
        <f t="shared" si="3"/>
        <v>5879</v>
      </c>
      <c r="S24" s="46">
        <f t="shared" si="4"/>
        <v>141.096</v>
      </c>
      <c r="T24" s="46">
        <f t="shared" si="5"/>
        <v>5.8789999999999996</v>
      </c>
      <c r="U24" s="120">
        <v>5.6</v>
      </c>
      <c r="V24" s="120">
        <f t="shared" si="6"/>
        <v>5.6</v>
      </c>
      <c r="W24" s="121" t="s">
        <v>135</v>
      </c>
      <c r="X24" s="123">
        <v>0</v>
      </c>
      <c r="Y24" s="123">
        <v>1014</v>
      </c>
      <c r="Z24" s="123">
        <v>1196</v>
      </c>
      <c r="AA24" s="123">
        <v>1185</v>
      </c>
      <c r="AB24" s="123">
        <v>1199</v>
      </c>
      <c r="AC24" s="47" t="s">
        <v>90</v>
      </c>
      <c r="AD24" s="47" t="s">
        <v>90</v>
      </c>
      <c r="AE24" s="47" t="s">
        <v>90</v>
      </c>
      <c r="AF24" s="122" t="s">
        <v>90</v>
      </c>
      <c r="AG24" s="136">
        <v>35315416</v>
      </c>
      <c r="AH24" s="48">
        <f t="shared" si="8"/>
        <v>1324</v>
      </c>
      <c r="AI24" s="49">
        <f t="shared" si="7"/>
        <v>225.20836877019903</v>
      </c>
      <c r="AJ24" s="102">
        <v>0</v>
      </c>
      <c r="AK24" s="102">
        <v>1</v>
      </c>
      <c r="AL24" s="102">
        <v>1</v>
      </c>
      <c r="AM24" s="102">
        <v>1</v>
      </c>
      <c r="AN24" s="102">
        <v>1</v>
      </c>
      <c r="AO24" s="102">
        <v>0</v>
      </c>
      <c r="AP24" s="123">
        <v>7885740</v>
      </c>
      <c r="AQ24" s="123">
        <f t="shared" si="10"/>
        <v>0</v>
      </c>
      <c r="AR24" s="52">
        <v>1.08</v>
      </c>
      <c r="AS24" s="51" t="s">
        <v>113</v>
      </c>
      <c r="AV24" s="57" t="s">
        <v>29</v>
      </c>
      <c r="AW24" s="57">
        <v>14.7</v>
      </c>
      <c r="AY24" s="105"/>
    </row>
    <row r="25" spans="1:51" x14ac:dyDescent="0.25">
      <c r="B25" s="39">
        <v>2.5833333333333299</v>
      </c>
      <c r="C25" s="39">
        <v>0.625</v>
      </c>
      <c r="D25" s="118">
        <v>6</v>
      </c>
      <c r="E25" s="40">
        <f t="shared" si="0"/>
        <v>4.2253521126760569</v>
      </c>
      <c r="F25" s="104">
        <v>81</v>
      </c>
      <c r="G25" s="40">
        <f t="shared" si="1"/>
        <v>57.04225352112676</v>
      </c>
      <c r="H25" s="41" t="s">
        <v>88</v>
      </c>
      <c r="I25" s="41">
        <f t="shared" si="2"/>
        <v>55.633802816901408</v>
      </c>
      <c r="J25" s="42">
        <f t="shared" si="9"/>
        <v>57.04225352112676</v>
      </c>
      <c r="K25" s="41">
        <f t="shared" si="12"/>
        <v>61.267605633802816</v>
      </c>
      <c r="L25" s="43">
        <v>18</v>
      </c>
      <c r="M25" s="44" t="s">
        <v>100</v>
      </c>
      <c r="N25" s="44">
        <v>16.899999999999999</v>
      </c>
      <c r="O25" s="119">
        <v>135</v>
      </c>
      <c r="P25" s="119">
        <v>137</v>
      </c>
      <c r="Q25" s="119">
        <v>28309526</v>
      </c>
      <c r="R25" s="45">
        <f t="shared" si="3"/>
        <v>5686</v>
      </c>
      <c r="S25" s="46">
        <f t="shared" si="4"/>
        <v>136.464</v>
      </c>
      <c r="T25" s="46">
        <f t="shared" si="5"/>
        <v>5.6859999999999999</v>
      </c>
      <c r="U25" s="120">
        <v>5.5</v>
      </c>
      <c r="V25" s="120">
        <f t="shared" si="6"/>
        <v>5.5</v>
      </c>
      <c r="W25" s="121" t="s">
        <v>135</v>
      </c>
      <c r="X25" s="123">
        <v>0</v>
      </c>
      <c r="Y25" s="123">
        <v>1020</v>
      </c>
      <c r="Z25" s="123">
        <v>1196</v>
      </c>
      <c r="AA25" s="123">
        <v>1185</v>
      </c>
      <c r="AB25" s="123">
        <v>1199</v>
      </c>
      <c r="AC25" s="47" t="s">
        <v>90</v>
      </c>
      <c r="AD25" s="47" t="s">
        <v>90</v>
      </c>
      <c r="AE25" s="47" t="s">
        <v>90</v>
      </c>
      <c r="AF25" s="122" t="s">
        <v>90</v>
      </c>
      <c r="AG25" s="136">
        <v>35316691</v>
      </c>
      <c r="AH25" s="48">
        <f t="shared" si="8"/>
        <v>1275</v>
      </c>
      <c r="AI25" s="49">
        <f t="shared" si="7"/>
        <v>224.23496306718255</v>
      </c>
      <c r="AJ25" s="102">
        <v>0</v>
      </c>
      <c r="AK25" s="102">
        <v>1</v>
      </c>
      <c r="AL25" s="102">
        <v>1</v>
      </c>
      <c r="AM25" s="102">
        <v>1</v>
      </c>
      <c r="AN25" s="102">
        <v>1</v>
      </c>
      <c r="AO25" s="102">
        <v>0</v>
      </c>
      <c r="AP25" s="123">
        <v>7885740</v>
      </c>
      <c r="AQ25" s="123">
        <f t="shared" si="10"/>
        <v>0</v>
      </c>
      <c r="AR25" s="50"/>
      <c r="AS25" s="51" t="s">
        <v>113</v>
      </c>
      <c r="AV25" s="57" t="s">
        <v>74</v>
      </c>
      <c r="AW25" s="57">
        <v>10.36</v>
      </c>
      <c r="AY25" s="105"/>
    </row>
    <row r="26" spans="1:51" x14ac:dyDescent="0.25">
      <c r="B26" s="39">
        <v>2.625</v>
      </c>
      <c r="C26" s="39">
        <v>0.66666666666666696</v>
      </c>
      <c r="D26" s="118">
        <v>6</v>
      </c>
      <c r="E26" s="40">
        <f t="shared" si="0"/>
        <v>4.2253521126760569</v>
      </c>
      <c r="F26" s="104">
        <v>81</v>
      </c>
      <c r="G26" s="40">
        <f t="shared" si="1"/>
        <v>57.04225352112676</v>
      </c>
      <c r="H26" s="41" t="s">
        <v>88</v>
      </c>
      <c r="I26" s="41">
        <f t="shared" si="2"/>
        <v>53.521126760563384</v>
      </c>
      <c r="J26" s="42">
        <f>(F26-3)/1.42</f>
        <v>54.929577464788736</v>
      </c>
      <c r="K26" s="41">
        <f t="shared" si="12"/>
        <v>59.154929577464792</v>
      </c>
      <c r="L26" s="43">
        <v>18</v>
      </c>
      <c r="M26" s="44" t="s">
        <v>100</v>
      </c>
      <c r="N26" s="44">
        <v>16.7</v>
      </c>
      <c r="O26" s="119">
        <v>132</v>
      </c>
      <c r="P26" s="119">
        <v>136</v>
      </c>
      <c r="Q26" s="119">
        <v>28315199</v>
      </c>
      <c r="R26" s="45">
        <f t="shared" si="3"/>
        <v>5673</v>
      </c>
      <c r="S26" s="46">
        <f t="shared" si="4"/>
        <v>136.15199999999999</v>
      </c>
      <c r="T26" s="46">
        <f t="shared" si="5"/>
        <v>5.673</v>
      </c>
      <c r="U26" s="120">
        <v>5.4</v>
      </c>
      <c r="V26" s="120">
        <f t="shared" si="6"/>
        <v>5.4</v>
      </c>
      <c r="W26" s="121" t="s">
        <v>135</v>
      </c>
      <c r="X26" s="123">
        <v>0</v>
      </c>
      <c r="Y26" s="123">
        <v>1008</v>
      </c>
      <c r="Z26" s="123">
        <v>1196</v>
      </c>
      <c r="AA26" s="123">
        <v>1185</v>
      </c>
      <c r="AB26" s="123">
        <v>1199</v>
      </c>
      <c r="AC26" s="47" t="s">
        <v>90</v>
      </c>
      <c r="AD26" s="47" t="s">
        <v>90</v>
      </c>
      <c r="AE26" s="47" t="s">
        <v>90</v>
      </c>
      <c r="AF26" s="122" t="s">
        <v>90</v>
      </c>
      <c r="AG26" s="136">
        <v>35318000</v>
      </c>
      <c r="AH26" s="48">
        <f t="shared" si="8"/>
        <v>1309</v>
      </c>
      <c r="AI26" s="49">
        <f t="shared" si="7"/>
        <v>230.74211175744756</v>
      </c>
      <c r="AJ26" s="102">
        <v>0</v>
      </c>
      <c r="AK26" s="102">
        <v>1</v>
      </c>
      <c r="AL26" s="102">
        <v>1</v>
      </c>
      <c r="AM26" s="102">
        <v>1</v>
      </c>
      <c r="AN26" s="102">
        <v>1</v>
      </c>
      <c r="AO26" s="102">
        <v>0</v>
      </c>
      <c r="AP26" s="123">
        <v>7885740</v>
      </c>
      <c r="AQ26" s="123">
        <f t="shared" si="10"/>
        <v>0</v>
      </c>
      <c r="AR26" s="50"/>
      <c r="AS26" s="51" t="s">
        <v>113</v>
      </c>
      <c r="AV26" s="57" t="s">
        <v>114</v>
      </c>
      <c r="AW26" s="57">
        <v>1.01325</v>
      </c>
      <c r="AY26" s="105"/>
    </row>
    <row r="27" spans="1:51" x14ac:dyDescent="0.25">
      <c r="B27" s="39">
        <v>2.6666666666666701</v>
      </c>
      <c r="C27" s="39">
        <v>0.70833333333333404</v>
      </c>
      <c r="D27" s="118">
        <v>5</v>
      </c>
      <c r="E27" s="40">
        <f t="shared" si="0"/>
        <v>3.5211267605633805</v>
      </c>
      <c r="F27" s="104">
        <v>81</v>
      </c>
      <c r="G27" s="40">
        <f t="shared" si="1"/>
        <v>57.04225352112676</v>
      </c>
      <c r="H27" s="41" t="s">
        <v>88</v>
      </c>
      <c r="I27" s="41">
        <f t="shared" si="2"/>
        <v>53.521126760563384</v>
      </c>
      <c r="J27" s="42">
        <f t="shared" ref="J27:J32" si="13">(F27-3)/1.42</f>
        <v>54.929577464788736</v>
      </c>
      <c r="K27" s="41">
        <f t="shared" si="12"/>
        <v>59.154929577464792</v>
      </c>
      <c r="L27" s="43">
        <v>18</v>
      </c>
      <c r="M27" s="44" t="s">
        <v>100</v>
      </c>
      <c r="N27" s="44">
        <v>16.7</v>
      </c>
      <c r="O27" s="119">
        <v>131</v>
      </c>
      <c r="P27" s="119">
        <v>135</v>
      </c>
      <c r="Q27" s="119">
        <v>28321047</v>
      </c>
      <c r="R27" s="45">
        <f t="shared" si="3"/>
        <v>5848</v>
      </c>
      <c r="S27" s="46">
        <f t="shared" si="4"/>
        <v>140.352</v>
      </c>
      <c r="T27" s="46">
        <f t="shared" si="5"/>
        <v>5.8479999999999999</v>
      </c>
      <c r="U27" s="120">
        <v>5.0999999999999996</v>
      </c>
      <c r="V27" s="120">
        <f t="shared" si="6"/>
        <v>5.0999999999999996</v>
      </c>
      <c r="W27" s="121" t="s">
        <v>135</v>
      </c>
      <c r="X27" s="123">
        <v>0</v>
      </c>
      <c r="Y27" s="123">
        <v>1064</v>
      </c>
      <c r="Z27" s="123">
        <v>1196</v>
      </c>
      <c r="AA27" s="123">
        <v>1185</v>
      </c>
      <c r="AB27" s="123">
        <v>1199</v>
      </c>
      <c r="AC27" s="47" t="s">
        <v>90</v>
      </c>
      <c r="AD27" s="47" t="s">
        <v>90</v>
      </c>
      <c r="AE27" s="47" t="s">
        <v>90</v>
      </c>
      <c r="AF27" s="122" t="s">
        <v>90</v>
      </c>
      <c r="AG27" s="136">
        <v>35319344</v>
      </c>
      <c r="AH27" s="48">
        <f t="shared" si="8"/>
        <v>1344</v>
      </c>
      <c r="AI27" s="49">
        <f t="shared" si="7"/>
        <v>229.82216142270863</v>
      </c>
      <c r="AJ27" s="102">
        <v>0</v>
      </c>
      <c r="AK27" s="102">
        <v>1</v>
      </c>
      <c r="AL27" s="102">
        <v>1</v>
      </c>
      <c r="AM27" s="102">
        <v>1</v>
      </c>
      <c r="AN27" s="102">
        <v>1</v>
      </c>
      <c r="AO27" s="102">
        <v>0</v>
      </c>
      <c r="AP27" s="123">
        <v>7885740</v>
      </c>
      <c r="AQ27" s="123">
        <f t="shared" si="10"/>
        <v>0</v>
      </c>
      <c r="AR27" s="50"/>
      <c r="AS27" s="51" t="s">
        <v>113</v>
      </c>
      <c r="AV27" s="57" t="s">
        <v>115</v>
      </c>
      <c r="AW27" s="57">
        <v>1</v>
      </c>
      <c r="AY27" s="105"/>
    </row>
    <row r="28" spans="1:51" x14ac:dyDescent="0.25">
      <c r="B28" s="39">
        <v>2.7083333333333299</v>
      </c>
      <c r="C28" s="39">
        <v>0.750000000000002</v>
      </c>
      <c r="D28" s="118">
        <v>3</v>
      </c>
      <c r="E28" s="40">
        <f t="shared" si="0"/>
        <v>2.1126760563380285</v>
      </c>
      <c r="F28" s="104">
        <v>78</v>
      </c>
      <c r="G28" s="40">
        <f t="shared" si="1"/>
        <v>54.929577464788736</v>
      </c>
      <c r="H28" s="41" t="s">
        <v>88</v>
      </c>
      <c r="I28" s="41">
        <f t="shared" si="2"/>
        <v>51.408450704225352</v>
      </c>
      <c r="J28" s="42">
        <f t="shared" si="13"/>
        <v>52.816901408450704</v>
      </c>
      <c r="K28" s="41">
        <f t="shared" si="12"/>
        <v>57.04225352112676</v>
      </c>
      <c r="L28" s="43">
        <v>18</v>
      </c>
      <c r="M28" s="44" t="s">
        <v>100</v>
      </c>
      <c r="N28" s="44">
        <v>16.7</v>
      </c>
      <c r="O28" s="119">
        <v>132</v>
      </c>
      <c r="P28" s="119">
        <v>143</v>
      </c>
      <c r="Q28" s="119">
        <v>28326830</v>
      </c>
      <c r="R28" s="45">
        <f t="shared" si="3"/>
        <v>5783</v>
      </c>
      <c r="S28" s="46">
        <f t="shared" si="4"/>
        <v>138.792</v>
      </c>
      <c r="T28" s="46">
        <f t="shared" si="5"/>
        <v>5.7830000000000004</v>
      </c>
      <c r="U28" s="120">
        <v>4.7</v>
      </c>
      <c r="V28" s="120">
        <f t="shared" si="6"/>
        <v>4.7</v>
      </c>
      <c r="W28" s="121" t="s">
        <v>135</v>
      </c>
      <c r="X28" s="123">
        <v>0</v>
      </c>
      <c r="Y28" s="123">
        <v>1010</v>
      </c>
      <c r="Z28" s="123">
        <v>1196</v>
      </c>
      <c r="AA28" s="123">
        <v>1185</v>
      </c>
      <c r="AB28" s="123">
        <v>1199</v>
      </c>
      <c r="AC28" s="47" t="s">
        <v>90</v>
      </c>
      <c r="AD28" s="47" t="s">
        <v>90</v>
      </c>
      <c r="AE28" s="47" t="s">
        <v>90</v>
      </c>
      <c r="AF28" s="122" t="s">
        <v>90</v>
      </c>
      <c r="AG28" s="136">
        <v>35320660</v>
      </c>
      <c r="AH28" s="48">
        <f t="shared" si="8"/>
        <v>1316</v>
      </c>
      <c r="AI28" s="49">
        <f t="shared" si="7"/>
        <v>227.5635483313159</v>
      </c>
      <c r="AJ28" s="102">
        <v>0</v>
      </c>
      <c r="AK28" s="102">
        <v>1</v>
      </c>
      <c r="AL28" s="102">
        <v>1</v>
      </c>
      <c r="AM28" s="102">
        <v>1</v>
      </c>
      <c r="AN28" s="102">
        <v>1</v>
      </c>
      <c r="AO28" s="102">
        <v>0</v>
      </c>
      <c r="AP28" s="123">
        <v>7885740</v>
      </c>
      <c r="AQ28" s="123">
        <f t="shared" si="10"/>
        <v>0</v>
      </c>
      <c r="AR28" s="52">
        <v>1.2</v>
      </c>
      <c r="AS28" s="51" t="s">
        <v>113</v>
      </c>
      <c r="AV28" s="57" t="s">
        <v>116</v>
      </c>
      <c r="AW28" s="57">
        <v>101.325</v>
      </c>
      <c r="AY28" s="105"/>
    </row>
    <row r="29" spans="1:51" x14ac:dyDescent="0.25">
      <c r="B29" s="39">
        <v>2.75</v>
      </c>
      <c r="C29" s="39">
        <v>0.79166666666666896</v>
      </c>
      <c r="D29" s="118">
        <v>3</v>
      </c>
      <c r="E29" s="40">
        <f t="shared" si="0"/>
        <v>2.1126760563380285</v>
      </c>
      <c r="F29" s="104">
        <v>78</v>
      </c>
      <c r="G29" s="40">
        <f t="shared" si="1"/>
        <v>54.929577464788736</v>
      </c>
      <c r="H29" s="41" t="s">
        <v>88</v>
      </c>
      <c r="I29" s="41">
        <f t="shared" si="2"/>
        <v>51.408450704225352</v>
      </c>
      <c r="J29" s="42">
        <f t="shared" si="13"/>
        <v>52.816901408450704</v>
      </c>
      <c r="K29" s="41">
        <f t="shared" si="12"/>
        <v>57.04225352112676</v>
      </c>
      <c r="L29" s="43">
        <v>18</v>
      </c>
      <c r="M29" s="44" t="s">
        <v>100</v>
      </c>
      <c r="N29" s="44">
        <v>16.600000000000001</v>
      </c>
      <c r="O29" s="119">
        <v>136</v>
      </c>
      <c r="P29" s="119">
        <v>140</v>
      </c>
      <c r="Q29" s="119">
        <v>28332710</v>
      </c>
      <c r="R29" s="45">
        <f t="shared" si="3"/>
        <v>5880</v>
      </c>
      <c r="S29" s="46">
        <f t="shared" si="4"/>
        <v>141.12</v>
      </c>
      <c r="T29" s="46">
        <f t="shared" si="5"/>
        <v>5.88</v>
      </c>
      <c r="U29" s="120">
        <v>4.2</v>
      </c>
      <c r="V29" s="120">
        <f t="shared" si="6"/>
        <v>4.2</v>
      </c>
      <c r="W29" s="121" t="s">
        <v>135</v>
      </c>
      <c r="X29" s="123">
        <v>0</v>
      </c>
      <c r="Y29" s="123">
        <v>1012</v>
      </c>
      <c r="Z29" s="123">
        <v>1196</v>
      </c>
      <c r="AA29" s="123">
        <v>1185</v>
      </c>
      <c r="AB29" s="123">
        <v>1199</v>
      </c>
      <c r="AC29" s="47" t="s">
        <v>90</v>
      </c>
      <c r="AD29" s="47" t="s">
        <v>90</v>
      </c>
      <c r="AE29" s="47" t="s">
        <v>90</v>
      </c>
      <c r="AF29" s="122" t="s">
        <v>90</v>
      </c>
      <c r="AG29" s="136">
        <v>35322020</v>
      </c>
      <c r="AH29" s="48">
        <f t="shared" si="8"/>
        <v>1360</v>
      </c>
      <c r="AI29" s="49">
        <f t="shared" si="7"/>
        <v>231.29251700680271</v>
      </c>
      <c r="AJ29" s="102">
        <v>0</v>
      </c>
      <c r="AK29" s="102">
        <v>1</v>
      </c>
      <c r="AL29" s="102">
        <v>1</v>
      </c>
      <c r="AM29" s="102">
        <v>1</v>
      </c>
      <c r="AN29" s="102">
        <v>1</v>
      </c>
      <c r="AO29" s="102">
        <v>0</v>
      </c>
      <c r="AP29" s="123">
        <v>7885740</v>
      </c>
      <c r="AQ29" s="123">
        <f t="shared" si="10"/>
        <v>0</v>
      </c>
      <c r="AR29" s="50"/>
      <c r="AS29" s="51" t="s">
        <v>113</v>
      </c>
      <c r="AY29" s="105"/>
    </row>
    <row r="30" spans="1:51" x14ac:dyDescent="0.25">
      <c r="B30" s="39">
        <v>2.7916666666666701</v>
      </c>
      <c r="C30" s="39">
        <v>0.83333333333333703</v>
      </c>
      <c r="D30" s="118">
        <v>8</v>
      </c>
      <c r="E30" s="40">
        <f t="shared" si="0"/>
        <v>5.6338028169014089</v>
      </c>
      <c r="F30" s="104">
        <v>76</v>
      </c>
      <c r="G30" s="40">
        <f t="shared" si="1"/>
        <v>53.521126760563384</v>
      </c>
      <c r="H30" s="41" t="s">
        <v>88</v>
      </c>
      <c r="I30" s="41">
        <f t="shared" si="2"/>
        <v>50</v>
      </c>
      <c r="J30" s="42">
        <f t="shared" si="13"/>
        <v>51.408450704225352</v>
      </c>
      <c r="K30" s="41">
        <f t="shared" si="12"/>
        <v>55.633802816901408</v>
      </c>
      <c r="L30" s="43">
        <v>18</v>
      </c>
      <c r="M30" s="44" t="s">
        <v>100</v>
      </c>
      <c r="N30" s="44">
        <v>16.600000000000001</v>
      </c>
      <c r="O30" s="119">
        <v>111</v>
      </c>
      <c r="P30" s="119">
        <v>135</v>
      </c>
      <c r="Q30" s="119">
        <v>28338431</v>
      </c>
      <c r="R30" s="45">
        <f t="shared" si="3"/>
        <v>5721</v>
      </c>
      <c r="S30" s="46">
        <f t="shared" si="4"/>
        <v>137.304</v>
      </c>
      <c r="T30" s="46">
        <f t="shared" si="5"/>
        <v>5.7210000000000001</v>
      </c>
      <c r="U30" s="120">
        <v>3.1</v>
      </c>
      <c r="V30" s="120">
        <f t="shared" si="6"/>
        <v>3.1</v>
      </c>
      <c r="W30" s="121" t="s">
        <v>136</v>
      </c>
      <c r="X30" s="123">
        <v>0</v>
      </c>
      <c r="Y30" s="123">
        <v>1170</v>
      </c>
      <c r="Z30" s="123">
        <v>1196</v>
      </c>
      <c r="AA30" s="123">
        <v>0</v>
      </c>
      <c r="AB30" s="123">
        <v>1199</v>
      </c>
      <c r="AC30" s="47" t="s">
        <v>90</v>
      </c>
      <c r="AD30" s="47" t="s">
        <v>90</v>
      </c>
      <c r="AE30" s="47" t="s">
        <v>90</v>
      </c>
      <c r="AF30" s="122" t="s">
        <v>90</v>
      </c>
      <c r="AG30" s="136">
        <v>35323184</v>
      </c>
      <c r="AH30" s="48">
        <f t="shared" si="8"/>
        <v>1164</v>
      </c>
      <c r="AI30" s="49">
        <f t="shared" si="7"/>
        <v>203.46093340325118</v>
      </c>
      <c r="AJ30" s="102">
        <v>0</v>
      </c>
      <c r="AK30" s="102">
        <v>1</v>
      </c>
      <c r="AL30" s="102">
        <v>1</v>
      </c>
      <c r="AM30" s="102">
        <v>0</v>
      </c>
      <c r="AN30" s="102">
        <v>1</v>
      </c>
      <c r="AO30" s="102">
        <v>0</v>
      </c>
      <c r="AP30" s="123">
        <v>7885740</v>
      </c>
      <c r="AQ30" s="123">
        <f t="shared" si="10"/>
        <v>0</v>
      </c>
      <c r="AR30" s="50"/>
      <c r="AS30" s="51" t="s">
        <v>113</v>
      </c>
      <c r="AV30" s="252" t="s">
        <v>117</v>
      </c>
      <c r="AW30" s="252"/>
      <c r="AY30" s="105"/>
    </row>
    <row r="31" spans="1:51" x14ac:dyDescent="0.25">
      <c r="B31" s="39">
        <v>2.8333333333333299</v>
      </c>
      <c r="C31" s="39">
        <v>0.875000000000004</v>
      </c>
      <c r="D31" s="118">
        <v>8</v>
      </c>
      <c r="E31" s="40">
        <f t="shared" si="0"/>
        <v>5.6338028169014089</v>
      </c>
      <c r="F31" s="104">
        <v>76</v>
      </c>
      <c r="G31" s="40">
        <f t="shared" si="1"/>
        <v>53.521126760563384</v>
      </c>
      <c r="H31" s="41" t="s">
        <v>88</v>
      </c>
      <c r="I31" s="41">
        <f t="shared" si="2"/>
        <v>50</v>
      </c>
      <c r="J31" s="42">
        <f t="shared" si="13"/>
        <v>51.408450704225352</v>
      </c>
      <c r="K31" s="41">
        <f t="shared" si="12"/>
        <v>55.633802816901408</v>
      </c>
      <c r="L31" s="43">
        <v>18</v>
      </c>
      <c r="M31" s="44" t="s">
        <v>100</v>
      </c>
      <c r="N31" s="44">
        <v>16.100000000000001</v>
      </c>
      <c r="O31" s="119">
        <v>114</v>
      </c>
      <c r="P31" s="119">
        <v>133</v>
      </c>
      <c r="Q31" s="119">
        <v>28343742</v>
      </c>
      <c r="R31" s="45">
        <f t="shared" si="3"/>
        <v>5311</v>
      </c>
      <c r="S31" s="46">
        <f t="shared" si="4"/>
        <v>127.464</v>
      </c>
      <c r="T31" s="46">
        <f t="shared" si="5"/>
        <v>5.3109999999999999</v>
      </c>
      <c r="U31" s="120">
        <v>2.2000000000000002</v>
      </c>
      <c r="V31" s="120">
        <f t="shared" si="6"/>
        <v>2.2000000000000002</v>
      </c>
      <c r="W31" s="121" t="s">
        <v>136</v>
      </c>
      <c r="X31" s="123">
        <v>0</v>
      </c>
      <c r="Y31" s="123">
        <v>1065</v>
      </c>
      <c r="Z31" s="123">
        <v>1196</v>
      </c>
      <c r="AA31" s="123">
        <v>0</v>
      </c>
      <c r="AB31" s="123">
        <v>1199</v>
      </c>
      <c r="AC31" s="47" t="s">
        <v>90</v>
      </c>
      <c r="AD31" s="47" t="s">
        <v>90</v>
      </c>
      <c r="AE31" s="47" t="s">
        <v>90</v>
      </c>
      <c r="AF31" s="122" t="s">
        <v>90</v>
      </c>
      <c r="AG31" s="136">
        <v>35324252</v>
      </c>
      <c r="AH31" s="48">
        <f t="shared" si="8"/>
        <v>1068</v>
      </c>
      <c r="AI31" s="49">
        <f t="shared" si="7"/>
        <v>201.09207305592167</v>
      </c>
      <c r="AJ31" s="102">
        <v>0</v>
      </c>
      <c r="AK31" s="102">
        <v>1</v>
      </c>
      <c r="AL31" s="102">
        <v>1</v>
      </c>
      <c r="AM31" s="102">
        <v>0</v>
      </c>
      <c r="AN31" s="102">
        <v>1</v>
      </c>
      <c r="AO31" s="102">
        <v>0</v>
      </c>
      <c r="AP31" s="123">
        <v>7885740</v>
      </c>
      <c r="AQ31" s="123">
        <f t="shared" si="10"/>
        <v>0</v>
      </c>
      <c r="AR31" s="50"/>
      <c r="AS31" s="51" t="s">
        <v>113</v>
      </c>
      <c r="AV31" s="58" t="s">
        <v>29</v>
      </c>
      <c r="AW31" s="58" t="s">
        <v>74</v>
      </c>
      <c r="AY31" s="105"/>
    </row>
    <row r="32" spans="1:51" x14ac:dyDescent="0.25">
      <c r="B32" s="39">
        <v>2.875</v>
      </c>
      <c r="C32" s="39">
        <v>0.91666666666667096</v>
      </c>
      <c r="D32" s="118">
        <v>13</v>
      </c>
      <c r="E32" s="40">
        <f t="shared" si="0"/>
        <v>9.1549295774647899</v>
      </c>
      <c r="F32" s="104">
        <v>76</v>
      </c>
      <c r="G32" s="40">
        <f t="shared" si="1"/>
        <v>53.521126760563384</v>
      </c>
      <c r="H32" s="41" t="s">
        <v>88</v>
      </c>
      <c r="I32" s="41">
        <f t="shared" si="2"/>
        <v>50</v>
      </c>
      <c r="J32" s="42">
        <f t="shared" si="13"/>
        <v>51.408450704225352</v>
      </c>
      <c r="K32" s="41">
        <f t="shared" si="12"/>
        <v>55.633802816901408</v>
      </c>
      <c r="L32" s="43">
        <v>14</v>
      </c>
      <c r="M32" s="44" t="s">
        <v>118</v>
      </c>
      <c r="N32" s="44">
        <v>12.6</v>
      </c>
      <c r="O32" s="119">
        <v>114</v>
      </c>
      <c r="P32" s="119">
        <v>121</v>
      </c>
      <c r="Q32" s="119">
        <v>28348836</v>
      </c>
      <c r="R32" s="45">
        <f t="shared" si="3"/>
        <v>5094</v>
      </c>
      <c r="S32" s="46">
        <f t="shared" si="4"/>
        <v>122.256</v>
      </c>
      <c r="T32" s="46">
        <f t="shared" si="5"/>
        <v>5.0940000000000003</v>
      </c>
      <c r="U32" s="120">
        <v>1.9</v>
      </c>
      <c r="V32" s="120">
        <f t="shared" si="6"/>
        <v>1.9</v>
      </c>
      <c r="W32" s="121" t="s">
        <v>136</v>
      </c>
      <c r="X32" s="123">
        <v>0</v>
      </c>
      <c r="Y32" s="123">
        <v>947</v>
      </c>
      <c r="Z32" s="123">
        <v>1196</v>
      </c>
      <c r="AA32" s="123">
        <v>0</v>
      </c>
      <c r="AB32" s="123">
        <v>1199</v>
      </c>
      <c r="AC32" s="47" t="s">
        <v>90</v>
      </c>
      <c r="AD32" s="47" t="s">
        <v>90</v>
      </c>
      <c r="AE32" s="47" t="s">
        <v>90</v>
      </c>
      <c r="AF32" s="122" t="s">
        <v>90</v>
      </c>
      <c r="AG32" s="136">
        <v>35325260</v>
      </c>
      <c r="AH32" s="48">
        <f t="shared" si="8"/>
        <v>1008</v>
      </c>
      <c r="AI32" s="49">
        <f t="shared" si="7"/>
        <v>197.8798586572438</v>
      </c>
      <c r="AJ32" s="102">
        <v>0</v>
      </c>
      <c r="AK32" s="102">
        <v>1</v>
      </c>
      <c r="AL32" s="102">
        <v>1</v>
      </c>
      <c r="AM32" s="102">
        <v>0</v>
      </c>
      <c r="AN32" s="102">
        <v>1</v>
      </c>
      <c r="AO32" s="102">
        <v>0</v>
      </c>
      <c r="AP32" s="123">
        <v>7885740</v>
      </c>
      <c r="AQ32" s="123">
        <f t="shared" si="10"/>
        <v>0</v>
      </c>
      <c r="AR32" s="52">
        <v>0.98</v>
      </c>
      <c r="AS32" s="51" t="s">
        <v>113</v>
      </c>
      <c r="AV32" s="59">
        <v>1</v>
      </c>
      <c r="AW32" s="59">
        <f>IFERROR(AV32*VLOOKUP(AV31,AV24:AW28,2,FALSE)/VLOOKUP(AW31,AV24:AW28,2,FALSE),"Enter Unit and Value")</f>
        <v>1.4189189189189189</v>
      </c>
      <c r="AY32" s="105"/>
    </row>
    <row r="33" spans="2:51" x14ac:dyDescent="0.25">
      <c r="B33" s="39">
        <v>2.9166666666666701</v>
      </c>
      <c r="C33" s="39">
        <v>0.95833333333333803</v>
      </c>
      <c r="D33" s="118">
        <v>8</v>
      </c>
      <c r="E33" s="40">
        <f t="shared" si="0"/>
        <v>5.6338028169014089</v>
      </c>
      <c r="F33" s="104">
        <v>66</v>
      </c>
      <c r="G33" s="40">
        <f t="shared" si="1"/>
        <v>46.478873239436624</v>
      </c>
      <c r="H33" s="41" t="s">
        <v>88</v>
      </c>
      <c r="I33" s="41">
        <f>J33-(2/1.42)</f>
        <v>41.549295774647888</v>
      </c>
      <c r="J33" s="42">
        <f t="shared" ref="J33:J34" si="14">(F33-5)/1.42</f>
        <v>42.95774647887324</v>
      </c>
      <c r="K33" s="41">
        <f t="shared" si="12"/>
        <v>47.183098591549296</v>
      </c>
      <c r="L33" s="43">
        <v>14</v>
      </c>
      <c r="M33" s="44" t="s">
        <v>118</v>
      </c>
      <c r="N33" s="44">
        <v>11.9</v>
      </c>
      <c r="O33" s="119">
        <v>131</v>
      </c>
      <c r="P33" s="119">
        <v>114</v>
      </c>
      <c r="Q33" s="119">
        <v>28353219</v>
      </c>
      <c r="R33" s="45">
        <f t="shared" si="3"/>
        <v>4383</v>
      </c>
      <c r="S33" s="46">
        <f t="shared" si="4"/>
        <v>105.19199999999999</v>
      </c>
      <c r="T33" s="46">
        <f t="shared" si="5"/>
        <v>4.383</v>
      </c>
      <c r="U33" s="120">
        <v>2.7</v>
      </c>
      <c r="V33" s="120">
        <f t="shared" si="6"/>
        <v>2.7</v>
      </c>
      <c r="W33" s="121" t="s">
        <v>127</v>
      </c>
      <c r="X33" s="123">
        <v>0</v>
      </c>
      <c r="Y33" s="123">
        <v>0</v>
      </c>
      <c r="Z33" s="123">
        <v>1107</v>
      </c>
      <c r="AA33" s="123">
        <v>0</v>
      </c>
      <c r="AB33" s="123">
        <v>1110</v>
      </c>
      <c r="AC33" s="47" t="s">
        <v>90</v>
      </c>
      <c r="AD33" s="47" t="s">
        <v>90</v>
      </c>
      <c r="AE33" s="47" t="s">
        <v>90</v>
      </c>
      <c r="AF33" s="122" t="s">
        <v>90</v>
      </c>
      <c r="AG33" s="136">
        <v>35326044</v>
      </c>
      <c r="AH33" s="48">
        <f t="shared" si="8"/>
        <v>784</v>
      </c>
      <c r="AI33" s="49">
        <f t="shared" si="7"/>
        <v>178.87291809263061</v>
      </c>
      <c r="AJ33" s="102">
        <v>0</v>
      </c>
      <c r="AK33" s="102">
        <v>0</v>
      </c>
      <c r="AL33" s="102">
        <v>1</v>
      </c>
      <c r="AM33" s="102">
        <v>0</v>
      </c>
      <c r="AN33" s="102">
        <v>1</v>
      </c>
      <c r="AO33" s="102">
        <v>0</v>
      </c>
      <c r="AP33" s="123">
        <v>7886538</v>
      </c>
      <c r="AQ33" s="123">
        <f t="shared" si="10"/>
        <v>798</v>
      </c>
      <c r="AR33" s="50"/>
      <c r="AS33" s="51" t="s">
        <v>113</v>
      </c>
      <c r="AY33" s="105"/>
    </row>
    <row r="34" spans="2:51" x14ac:dyDescent="0.25">
      <c r="B34" s="39">
        <v>2.9583333333333299</v>
      </c>
      <c r="C34" s="39">
        <v>1</v>
      </c>
      <c r="D34" s="118">
        <v>11</v>
      </c>
      <c r="E34" s="40">
        <f t="shared" si="0"/>
        <v>7.746478873239437</v>
      </c>
      <c r="F34" s="104">
        <v>66</v>
      </c>
      <c r="G34" s="40">
        <f t="shared" si="1"/>
        <v>46.478873239436624</v>
      </c>
      <c r="H34" s="41" t="s">
        <v>88</v>
      </c>
      <c r="I34" s="41">
        <f t="shared" si="2"/>
        <v>41.549295774647888</v>
      </c>
      <c r="J34" s="42">
        <f t="shared" si="14"/>
        <v>42.95774647887324</v>
      </c>
      <c r="K34" s="41">
        <f t="shared" si="12"/>
        <v>47.183098591549296</v>
      </c>
      <c r="L34" s="43">
        <v>14</v>
      </c>
      <c r="M34" s="44" t="s">
        <v>118</v>
      </c>
      <c r="N34" s="60">
        <v>11.5</v>
      </c>
      <c r="O34" s="119">
        <v>122</v>
      </c>
      <c r="P34" s="119">
        <v>90</v>
      </c>
      <c r="Q34" s="119">
        <v>28357259</v>
      </c>
      <c r="R34" s="45">
        <f t="shared" si="3"/>
        <v>4040</v>
      </c>
      <c r="S34" s="46">
        <f t="shared" si="4"/>
        <v>96.96</v>
      </c>
      <c r="T34" s="46">
        <f t="shared" si="5"/>
        <v>4.04</v>
      </c>
      <c r="U34" s="120">
        <v>4</v>
      </c>
      <c r="V34" s="120">
        <f t="shared" si="6"/>
        <v>4</v>
      </c>
      <c r="W34" s="121" t="s">
        <v>127</v>
      </c>
      <c r="X34" s="123">
        <v>0</v>
      </c>
      <c r="Y34" s="123">
        <v>0</v>
      </c>
      <c r="Z34" s="123">
        <v>1017</v>
      </c>
      <c r="AA34" s="123">
        <v>0</v>
      </c>
      <c r="AB34" s="123">
        <v>1110</v>
      </c>
      <c r="AC34" s="47" t="s">
        <v>90</v>
      </c>
      <c r="AD34" s="47" t="s">
        <v>90</v>
      </c>
      <c r="AE34" s="47" t="s">
        <v>90</v>
      </c>
      <c r="AF34" s="122" t="s">
        <v>90</v>
      </c>
      <c r="AG34" s="136">
        <v>35326740</v>
      </c>
      <c r="AH34" s="48">
        <f t="shared" si="8"/>
        <v>696</v>
      </c>
      <c r="AI34" s="49">
        <f t="shared" si="7"/>
        <v>172.27722772277227</v>
      </c>
      <c r="AJ34" s="102">
        <v>0</v>
      </c>
      <c r="AK34" s="102">
        <v>0</v>
      </c>
      <c r="AL34" s="102">
        <v>1</v>
      </c>
      <c r="AM34" s="102">
        <v>0</v>
      </c>
      <c r="AN34" s="102">
        <v>1</v>
      </c>
      <c r="AO34" s="102">
        <v>0</v>
      </c>
      <c r="AP34" s="123">
        <v>7887725</v>
      </c>
      <c r="AQ34" s="123">
        <f t="shared" si="10"/>
        <v>1187</v>
      </c>
      <c r="AR34" s="50"/>
      <c r="AS34" s="51" t="s">
        <v>113</v>
      </c>
      <c r="AV34" s="55" t="s">
        <v>119</v>
      </c>
      <c r="AW34" s="61" t="s">
        <v>30</v>
      </c>
      <c r="AY34" s="105"/>
    </row>
    <row r="35" spans="2:51" x14ac:dyDescent="0.25">
      <c r="B35" s="96"/>
      <c r="C35" s="97"/>
      <c r="D35" s="96"/>
      <c r="E35" s="99"/>
      <c r="F35" s="99"/>
      <c r="G35" s="100"/>
      <c r="H35" s="98"/>
      <c r="I35" s="99"/>
      <c r="J35" s="99"/>
      <c r="K35" s="100"/>
      <c r="L35" s="253" t="s">
        <v>120</v>
      </c>
      <c r="M35" s="254"/>
      <c r="N35" s="255"/>
      <c r="O35" s="62"/>
      <c r="P35" s="62">
        <f>AVERAGE(P11:P34)</f>
        <v>126.33333333333333</v>
      </c>
      <c r="Q35" s="63">
        <f>Q34-Q10</f>
        <v>125068</v>
      </c>
      <c r="R35" s="64">
        <f>SUM(R11:R34)</f>
        <v>125068</v>
      </c>
      <c r="S35" s="124">
        <f>AVERAGE(S11:S34)</f>
        <v>125.06799999999997</v>
      </c>
      <c r="T35" s="124">
        <f>SUM(T11:T34)</f>
        <v>125.06800000000001</v>
      </c>
      <c r="U35" s="98"/>
      <c r="V35" s="98"/>
      <c r="W35" s="56"/>
      <c r="X35" s="90"/>
      <c r="Y35" s="91"/>
      <c r="Z35" s="91"/>
      <c r="AA35" s="91"/>
      <c r="AB35" s="92"/>
      <c r="AC35" s="90"/>
      <c r="AD35" s="91"/>
      <c r="AE35" s="92"/>
      <c r="AF35" s="93"/>
      <c r="AG35" s="65">
        <f>AG34-AG10</f>
        <v>25888</v>
      </c>
      <c r="AH35" s="66">
        <f>SUM(AH11:AH34)</f>
        <v>25888</v>
      </c>
      <c r="AI35" s="67">
        <f>$AH$35/$T35</f>
        <v>206.99139668020595</v>
      </c>
      <c r="AJ35" s="93"/>
      <c r="AK35" s="94"/>
      <c r="AL35" s="94"/>
      <c r="AM35" s="94"/>
      <c r="AN35" s="95"/>
      <c r="AO35" s="68"/>
      <c r="AP35" s="69">
        <f>AP34-AP10</f>
        <v>7190</v>
      </c>
      <c r="AQ35" s="70">
        <f>SUM(AQ11:AQ34)</f>
        <v>7190</v>
      </c>
      <c r="AR35" s="71">
        <f>AVERAGE(AR11:AR34)</f>
        <v>0.8933333333333332</v>
      </c>
      <c r="AS35" s="68"/>
      <c r="AV35" s="72" t="s">
        <v>30</v>
      </c>
      <c r="AW35" s="72">
        <v>1</v>
      </c>
      <c r="AY35" s="105"/>
    </row>
    <row r="36" spans="2:51" x14ac:dyDescent="0.25">
      <c r="B36" s="73"/>
      <c r="C36" s="73"/>
      <c r="D36" s="73"/>
      <c r="E36" s="74"/>
      <c r="F36" s="74"/>
      <c r="G36" s="74"/>
      <c r="H36" s="74"/>
      <c r="I36" s="75"/>
      <c r="J36" s="75"/>
      <c r="K36" s="75"/>
      <c r="L36" s="103"/>
      <c r="M36" s="103"/>
      <c r="N36" s="103"/>
      <c r="O36" s="103"/>
      <c r="P36" s="103"/>
      <c r="Q36" s="103"/>
      <c r="R36" s="103"/>
      <c r="S36" s="103"/>
      <c r="T36" s="103"/>
      <c r="U36" s="76"/>
      <c r="V36" s="76"/>
      <c r="W36" s="103"/>
      <c r="X36" s="103"/>
      <c r="Y36" s="103"/>
      <c r="Z36" s="106"/>
      <c r="AA36" s="103"/>
      <c r="AB36" s="103"/>
      <c r="AC36" s="103"/>
      <c r="AD36" s="103"/>
      <c r="AE36" s="103"/>
      <c r="AH36" s="77"/>
      <c r="AM36" s="103"/>
      <c r="AN36" s="103"/>
      <c r="AO36" s="103"/>
      <c r="AP36" s="103"/>
      <c r="AQ36" s="103"/>
      <c r="AR36" s="103"/>
      <c r="AV36" s="72" t="s">
        <v>121</v>
      </c>
      <c r="AW36" s="72">
        <v>41.67</v>
      </c>
      <c r="AY36" s="105"/>
    </row>
    <row r="37" spans="2:51" x14ac:dyDescent="0.25">
      <c r="B37" s="84" t="s">
        <v>122</v>
      </c>
      <c r="C37" s="84"/>
      <c r="D37" s="84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106"/>
      <c r="X37" s="106"/>
      <c r="Y37" s="106"/>
      <c r="Z37" s="106"/>
      <c r="AA37" s="106"/>
      <c r="AB37" s="106"/>
      <c r="AC37" s="106"/>
      <c r="AD37" s="106"/>
      <c r="AE37" s="106"/>
      <c r="AM37" s="19"/>
      <c r="AN37" s="103"/>
      <c r="AO37" s="103"/>
      <c r="AP37" s="103"/>
      <c r="AQ37" s="103"/>
      <c r="AR37" s="106"/>
      <c r="AV37" s="72" t="s">
        <v>123</v>
      </c>
      <c r="AW37" s="72">
        <v>11.574999999999999</v>
      </c>
      <c r="AY37" s="105"/>
    </row>
    <row r="38" spans="2:51" x14ac:dyDescent="0.25">
      <c r="B38" s="82" t="s">
        <v>126</v>
      </c>
      <c r="C38" s="110"/>
      <c r="D38" s="110"/>
      <c r="E38" s="110"/>
      <c r="F38" s="110"/>
      <c r="G38" s="110"/>
      <c r="H38" s="110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83"/>
      <c r="T38" s="83"/>
      <c r="U38" s="83"/>
      <c r="V38" s="83"/>
      <c r="W38" s="106"/>
      <c r="X38" s="106"/>
      <c r="Y38" s="106"/>
      <c r="Z38" s="106"/>
      <c r="AA38" s="106"/>
      <c r="AB38" s="106"/>
      <c r="AC38" s="106"/>
      <c r="AD38" s="106"/>
      <c r="AE38" s="106"/>
      <c r="AM38" s="19"/>
      <c r="AN38" s="103"/>
      <c r="AO38" s="103"/>
      <c r="AP38" s="103"/>
      <c r="AQ38" s="103"/>
      <c r="AR38" s="106"/>
      <c r="AV38" s="72"/>
      <c r="AW38" s="72"/>
      <c r="AY38" s="105"/>
    </row>
    <row r="39" spans="2:51" x14ac:dyDescent="0.25">
      <c r="B39" s="116" t="s">
        <v>129</v>
      </c>
      <c r="C39" s="110"/>
      <c r="D39" s="110"/>
      <c r="E39" s="110"/>
      <c r="F39" s="110"/>
      <c r="G39" s="110"/>
      <c r="H39" s="110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83"/>
      <c r="T39" s="83"/>
      <c r="U39" s="83"/>
      <c r="V39" s="83"/>
      <c r="W39" s="106"/>
      <c r="X39" s="106"/>
      <c r="Y39" s="106"/>
      <c r="Z39" s="106"/>
      <c r="AA39" s="106"/>
      <c r="AB39" s="106"/>
      <c r="AC39" s="106"/>
      <c r="AD39" s="106"/>
      <c r="AE39" s="106"/>
      <c r="AM39" s="19"/>
      <c r="AN39" s="103"/>
      <c r="AO39" s="103"/>
      <c r="AP39" s="103"/>
      <c r="AQ39" s="103"/>
      <c r="AR39" s="106"/>
      <c r="AV39" s="72"/>
      <c r="AW39" s="72"/>
      <c r="AY39" s="105"/>
    </row>
    <row r="40" spans="2:51" x14ac:dyDescent="0.25">
      <c r="B40" s="81" t="s">
        <v>158</v>
      </c>
      <c r="C40" s="110"/>
      <c r="D40" s="110"/>
      <c r="E40" s="110"/>
      <c r="F40" s="110"/>
      <c r="G40" s="110"/>
      <c r="H40" s="110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83"/>
      <c r="T40" s="83"/>
      <c r="U40" s="83"/>
      <c r="V40" s="83"/>
      <c r="W40" s="106"/>
      <c r="X40" s="106"/>
      <c r="Y40" s="106"/>
      <c r="Z40" s="106"/>
      <c r="AA40" s="106"/>
      <c r="AB40" s="106"/>
      <c r="AC40" s="106"/>
      <c r="AD40" s="106"/>
      <c r="AE40" s="106"/>
      <c r="AM40" s="19"/>
      <c r="AN40" s="103"/>
      <c r="AO40" s="103"/>
      <c r="AP40" s="103"/>
      <c r="AQ40" s="103"/>
      <c r="AR40" s="106"/>
      <c r="AV40" s="72"/>
      <c r="AW40" s="72"/>
      <c r="AY40" s="101"/>
    </row>
    <row r="41" spans="2:51" x14ac:dyDescent="0.25">
      <c r="B41" s="85" t="s">
        <v>234</v>
      </c>
      <c r="C41" s="110"/>
      <c r="D41" s="110"/>
      <c r="E41" s="110"/>
      <c r="F41" s="110"/>
      <c r="G41" s="110"/>
      <c r="H41" s="110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83"/>
      <c r="T41" s="83"/>
      <c r="U41" s="83"/>
      <c r="V41" s="83"/>
      <c r="W41" s="106"/>
      <c r="X41" s="106"/>
      <c r="Y41" s="106"/>
      <c r="Z41" s="106"/>
      <c r="AA41" s="106"/>
      <c r="AB41" s="106"/>
      <c r="AC41" s="106"/>
      <c r="AD41" s="106"/>
      <c r="AE41" s="106"/>
      <c r="AM41" s="19"/>
      <c r="AN41" s="103"/>
      <c r="AO41" s="103"/>
      <c r="AP41" s="103"/>
      <c r="AQ41" s="103"/>
      <c r="AR41" s="106"/>
      <c r="AV41" s="137"/>
      <c r="AW41" s="137"/>
      <c r="AY41" s="101"/>
    </row>
    <row r="42" spans="2:51" x14ac:dyDescent="0.25">
      <c r="B42" s="116" t="s">
        <v>124</v>
      </c>
      <c r="C42" s="110"/>
      <c r="D42" s="110"/>
      <c r="E42" s="110"/>
      <c r="F42" s="110"/>
      <c r="G42" s="110"/>
      <c r="H42" s="110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83"/>
      <c r="T42" s="83"/>
      <c r="U42" s="83"/>
      <c r="V42" s="83"/>
      <c r="W42" s="106"/>
      <c r="X42" s="106"/>
      <c r="Y42" s="106"/>
      <c r="Z42" s="106"/>
      <c r="AA42" s="106"/>
      <c r="AB42" s="106"/>
      <c r="AC42" s="106"/>
      <c r="AD42" s="106"/>
      <c r="AE42" s="106"/>
      <c r="AM42" s="19"/>
      <c r="AN42" s="103"/>
      <c r="AO42" s="103"/>
      <c r="AP42" s="103"/>
      <c r="AQ42" s="103"/>
      <c r="AR42" s="106"/>
      <c r="AV42" s="137"/>
      <c r="AW42" s="137"/>
      <c r="AY42" s="101"/>
    </row>
    <row r="43" spans="2:51" x14ac:dyDescent="0.25">
      <c r="B43" s="116" t="s">
        <v>125</v>
      </c>
      <c r="C43" s="110"/>
      <c r="D43" s="110"/>
      <c r="E43" s="110"/>
      <c r="F43" s="110"/>
      <c r="G43" s="110"/>
      <c r="H43" s="110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83"/>
      <c r="T43" s="83"/>
      <c r="U43" s="83"/>
      <c r="V43" s="83"/>
      <c r="W43" s="106"/>
      <c r="X43" s="106"/>
      <c r="Y43" s="106"/>
      <c r="Z43" s="106"/>
      <c r="AA43" s="106"/>
      <c r="AB43" s="106"/>
      <c r="AC43" s="106"/>
      <c r="AD43" s="106"/>
      <c r="AE43" s="106"/>
      <c r="AM43" s="19"/>
      <c r="AN43" s="103"/>
      <c r="AO43" s="103"/>
      <c r="AP43" s="103"/>
      <c r="AQ43" s="103"/>
      <c r="AR43" s="106"/>
      <c r="AV43" s="137"/>
      <c r="AW43" s="137"/>
      <c r="AY43" s="101"/>
    </row>
    <row r="44" spans="2:51" x14ac:dyDescent="0.25">
      <c r="B44" s="85" t="s">
        <v>138</v>
      </c>
      <c r="C44" s="110"/>
      <c r="D44" s="110"/>
      <c r="E44" s="115"/>
      <c r="F44" s="115"/>
      <c r="G44" s="115"/>
      <c r="H44" s="110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4"/>
      <c r="T44" s="83"/>
      <c r="U44" s="83"/>
      <c r="V44" s="83"/>
      <c r="W44" s="106"/>
      <c r="X44" s="106"/>
      <c r="Y44" s="106"/>
      <c r="Z44" s="106"/>
      <c r="AA44" s="106"/>
      <c r="AB44" s="106"/>
      <c r="AC44" s="106"/>
      <c r="AD44" s="106"/>
      <c r="AE44" s="106"/>
      <c r="AM44" s="19"/>
      <c r="AN44" s="103"/>
      <c r="AO44" s="103"/>
      <c r="AP44" s="103"/>
      <c r="AQ44" s="103"/>
      <c r="AR44" s="106"/>
      <c r="AV44" s="137"/>
      <c r="AW44" s="137"/>
      <c r="AY44" s="101"/>
    </row>
    <row r="45" spans="2:51" x14ac:dyDescent="0.25">
      <c r="B45" s="85" t="s">
        <v>235</v>
      </c>
      <c r="C45" s="110"/>
      <c r="D45" s="110"/>
      <c r="E45" s="115"/>
      <c r="F45" s="115"/>
      <c r="G45" s="115"/>
      <c r="H45" s="110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4"/>
      <c r="T45" s="83"/>
      <c r="U45" s="83"/>
      <c r="V45" s="83"/>
      <c r="W45" s="106"/>
      <c r="X45" s="106"/>
      <c r="Y45" s="106"/>
      <c r="Z45" s="106"/>
      <c r="AA45" s="106"/>
      <c r="AB45" s="106"/>
      <c r="AC45" s="106"/>
      <c r="AD45" s="106"/>
      <c r="AE45" s="106"/>
      <c r="AM45" s="19"/>
      <c r="AN45" s="103"/>
      <c r="AO45" s="103"/>
      <c r="AP45" s="103"/>
      <c r="AQ45" s="103"/>
      <c r="AR45" s="106"/>
      <c r="AV45" s="137"/>
      <c r="AW45" s="137"/>
      <c r="AY45" s="101"/>
    </row>
    <row r="46" spans="2:51" x14ac:dyDescent="0.25">
      <c r="B46" s="109" t="s">
        <v>236</v>
      </c>
      <c r="C46" s="110"/>
      <c r="D46" s="110"/>
      <c r="E46" s="115"/>
      <c r="F46" s="115"/>
      <c r="G46" s="115"/>
      <c r="H46" s="110"/>
      <c r="I46" s="111"/>
      <c r="J46" s="111"/>
      <c r="K46" s="111"/>
      <c r="L46" s="111"/>
      <c r="M46" s="111"/>
      <c r="N46" s="111"/>
      <c r="O46" s="111"/>
      <c r="P46" s="111"/>
      <c r="Q46" s="111"/>
      <c r="R46" s="111"/>
      <c r="S46" s="114"/>
      <c r="T46" s="83"/>
      <c r="U46" s="83"/>
      <c r="V46" s="83"/>
      <c r="W46" s="106"/>
      <c r="X46" s="106"/>
      <c r="Y46" s="106"/>
      <c r="Z46" s="106"/>
      <c r="AA46" s="106"/>
      <c r="AB46" s="106"/>
      <c r="AC46" s="106"/>
      <c r="AD46" s="106"/>
      <c r="AE46" s="106"/>
      <c r="AM46" s="19"/>
      <c r="AN46" s="103"/>
      <c r="AO46" s="103"/>
      <c r="AP46" s="103"/>
      <c r="AQ46" s="103"/>
      <c r="AR46" s="106"/>
      <c r="AV46" s="137"/>
      <c r="AW46" s="137"/>
      <c r="AY46" s="101"/>
    </row>
    <row r="47" spans="2:51" x14ac:dyDescent="0.25">
      <c r="B47" s="116" t="s">
        <v>140</v>
      </c>
      <c r="C47" s="110"/>
      <c r="D47" s="110"/>
      <c r="E47" s="115"/>
      <c r="F47" s="115"/>
      <c r="G47" s="115"/>
      <c r="H47" s="110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4"/>
      <c r="T47" s="113"/>
      <c r="U47" s="113"/>
      <c r="V47" s="113"/>
      <c r="W47" s="106"/>
      <c r="X47" s="106"/>
      <c r="Y47" s="106"/>
      <c r="Z47" s="106"/>
      <c r="AA47" s="106"/>
      <c r="AB47" s="106"/>
      <c r="AC47" s="106"/>
      <c r="AD47" s="106"/>
      <c r="AE47" s="106"/>
      <c r="AM47" s="107"/>
      <c r="AN47" s="107"/>
      <c r="AO47" s="107"/>
      <c r="AP47" s="107"/>
      <c r="AQ47" s="107"/>
      <c r="AR47" s="107"/>
      <c r="AS47" s="108"/>
      <c r="AV47" s="105"/>
      <c r="AW47" s="101"/>
      <c r="AX47" s="101"/>
      <c r="AY47" s="101"/>
    </row>
    <row r="48" spans="2:51" x14ac:dyDescent="0.25">
      <c r="B48" s="116" t="s">
        <v>128</v>
      </c>
      <c r="C48" s="110"/>
      <c r="D48" s="110"/>
      <c r="E48" s="115"/>
      <c r="F48" s="115"/>
      <c r="G48" s="115"/>
      <c r="H48" s="110"/>
      <c r="I48" s="111"/>
      <c r="J48" s="111"/>
      <c r="K48" s="111"/>
      <c r="L48" s="111"/>
      <c r="M48" s="111"/>
      <c r="N48" s="111"/>
      <c r="O48" s="111"/>
      <c r="P48" s="111"/>
      <c r="Q48" s="111"/>
      <c r="R48" s="111"/>
      <c r="S48" s="114"/>
      <c r="T48" s="113"/>
      <c r="U48" s="113"/>
      <c r="V48" s="113"/>
      <c r="W48" s="106"/>
      <c r="X48" s="106"/>
      <c r="Y48" s="106"/>
      <c r="Z48" s="106"/>
      <c r="AA48" s="106"/>
      <c r="AB48" s="106"/>
      <c r="AC48" s="106"/>
      <c r="AD48" s="106"/>
      <c r="AE48" s="106"/>
      <c r="AM48" s="107"/>
      <c r="AN48" s="107"/>
      <c r="AO48" s="107"/>
      <c r="AP48" s="107"/>
      <c r="AQ48" s="107"/>
      <c r="AR48" s="107"/>
      <c r="AS48" s="108"/>
      <c r="AV48" s="105"/>
      <c r="AW48" s="101"/>
      <c r="AX48" s="101"/>
      <c r="AY48" s="101"/>
    </row>
    <row r="49" spans="2:51" x14ac:dyDescent="0.25">
      <c r="B49" s="109" t="s">
        <v>219</v>
      </c>
      <c r="C49" s="110"/>
      <c r="D49" s="110"/>
      <c r="E49" s="115"/>
      <c r="F49" s="115"/>
      <c r="G49" s="115"/>
      <c r="H49" s="110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4"/>
      <c r="T49" s="113"/>
      <c r="U49" s="113"/>
      <c r="V49" s="113"/>
      <c r="W49" s="106"/>
      <c r="X49" s="106"/>
      <c r="Y49" s="106"/>
      <c r="Z49" s="106"/>
      <c r="AA49" s="106"/>
      <c r="AB49" s="106"/>
      <c r="AC49" s="106"/>
      <c r="AD49" s="106"/>
      <c r="AE49" s="106"/>
      <c r="AM49" s="107"/>
      <c r="AN49" s="107"/>
      <c r="AO49" s="107"/>
      <c r="AP49" s="107"/>
      <c r="AQ49" s="107"/>
      <c r="AR49" s="107"/>
      <c r="AS49" s="108"/>
      <c r="AV49" s="105"/>
      <c r="AW49" s="101"/>
      <c r="AX49" s="101"/>
      <c r="AY49" s="101"/>
    </row>
    <row r="50" spans="2:51" x14ac:dyDescent="0.25">
      <c r="B50" s="109" t="s">
        <v>255</v>
      </c>
      <c r="C50" s="110"/>
      <c r="D50" s="110"/>
      <c r="E50" s="115"/>
      <c r="F50" s="115"/>
      <c r="G50" s="115"/>
      <c r="H50" s="110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4"/>
      <c r="T50" s="113"/>
      <c r="U50" s="113"/>
      <c r="V50" s="113"/>
      <c r="W50" s="106"/>
      <c r="X50" s="106"/>
      <c r="Y50" s="106"/>
      <c r="Z50" s="106"/>
      <c r="AA50" s="106"/>
      <c r="AB50" s="106"/>
      <c r="AC50" s="106"/>
      <c r="AD50" s="106"/>
      <c r="AE50" s="106"/>
      <c r="AM50" s="107"/>
      <c r="AN50" s="107"/>
      <c r="AO50" s="107"/>
      <c r="AP50" s="107"/>
      <c r="AQ50" s="107"/>
      <c r="AR50" s="107"/>
      <c r="AS50" s="108"/>
      <c r="AV50" s="105"/>
      <c r="AW50" s="101"/>
      <c r="AX50" s="101"/>
      <c r="AY50" s="101"/>
    </row>
    <row r="51" spans="2:51" x14ac:dyDescent="0.25">
      <c r="B51" s="116" t="s">
        <v>150</v>
      </c>
      <c r="C51" s="110"/>
      <c r="D51" s="110"/>
      <c r="E51" s="110"/>
      <c r="F51" s="110"/>
      <c r="G51" s="110"/>
      <c r="H51" s="110"/>
      <c r="I51" s="111"/>
      <c r="J51" s="111"/>
      <c r="K51" s="111"/>
      <c r="L51" s="111"/>
      <c r="M51" s="111"/>
      <c r="N51" s="111"/>
      <c r="O51" s="111"/>
      <c r="P51" s="111"/>
      <c r="Q51" s="111"/>
      <c r="R51" s="111"/>
      <c r="S51" s="114"/>
      <c r="T51" s="113"/>
      <c r="U51" s="113"/>
      <c r="V51" s="113"/>
      <c r="W51" s="106"/>
      <c r="X51" s="106"/>
      <c r="Y51" s="106"/>
      <c r="Z51" s="106"/>
      <c r="AA51" s="106"/>
      <c r="AB51" s="106"/>
      <c r="AC51" s="106"/>
      <c r="AD51" s="106"/>
      <c r="AE51" s="106"/>
      <c r="AM51" s="107"/>
      <c r="AN51" s="107"/>
      <c r="AO51" s="107"/>
      <c r="AP51" s="107"/>
      <c r="AQ51" s="107"/>
      <c r="AR51" s="107"/>
      <c r="AS51" s="108"/>
      <c r="AV51" s="105"/>
      <c r="AW51" s="101"/>
      <c r="AX51" s="101"/>
      <c r="AY51" s="101"/>
    </row>
    <row r="52" spans="2:51" x14ac:dyDescent="0.25">
      <c r="B52" s="116" t="s">
        <v>151</v>
      </c>
      <c r="C52" s="110"/>
      <c r="D52" s="110"/>
      <c r="E52" s="115"/>
      <c r="F52" s="115"/>
      <c r="G52" s="115"/>
      <c r="H52" s="110"/>
      <c r="I52" s="111"/>
      <c r="J52" s="111"/>
      <c r="K52" s="111"/>
      <c r="L52" s="111"/>
      <c r="M52" s="111"/>
      <c r="N52" s="111"/>
      <c r="O52" s="111"/>
      <c r="P52" s="111"/>
      <c r="Q52" s="111"/>
      <c r="R52" s="111"/>
      <c r="S52" s="114"/>
      <c r="T52" s="113"/>
      <c r="U52" s="113"/>
      <c r="V52" s="113"/>
      <c r="W52" s="106"/>
      <c r="X52" s="106"/>
      <c r="Y52" s="106"/>
      <c r="Z52" s="106"/>
      <c r="AA52" s="106"/>
      <c r="AB52" s="106"/>
      <c r="AC52" s="106"/>
      <c r="AD52" s="106"/>
      <c r="AE52" s="106"/>
      <c r="AM52" s="107"/>
      <c r="AN52" s="107"/>
      <c r="AO52" s="107"/>
      <c r="AP52" s="107"/>
      <c r="AQ52" s="107"/>
      <c r="AR52" s="107"/>
      <c r="AS52" s="108"/>
      <c r="AV52" s="105"/>
      <c r="AW52" s="101"/>
      <c r="AX52" s="101"/>
      <c r="AY52" s="101"/>
    </row>
    <row r="53" spans="2:51" x14ac:dyDescent="0.25">
      <c r="B53" s="112" t="s">
        <v>152</v>
      </c>
      <c r="C53" s="110"/>
      <c r="D53" s="110"/>
      <c r="E53" s="115"/>
      <c r="F53" s="115"/>
      <c r="G53" s="115"/>
      <c r="H53" s="110"/>
      <c r="I53" s="111"/>
      <c r="J53" s="111"/>
      <c r="K53" s="111"/>
      <c r="L53" s="111"/>
      <c r="M53" s="111"/>
      <c r="N53" s="111"/>
      <c r="O53" s="111"/>
      <c r="P53" s="111"/>
      <c r="Q53" s="111"/>
      <c r="R53" s="111"/>
      <c r="S53" s="114"/>
      <c r="T53" s="113"/>
      <c r="U53" s="113"/>
      <c r="V53" s="113"/>
      <c r="W53" s="106"/>
      <c r="X53" s="106"/>
      <c r="Y53" s="106"/>
      <c r="Z53" s="106"/>
      <c r="AA53" s="106"/>
      <c r="AB53" s="106"/>
      <c r="AC53" s="106"/>
      <c r="AD53" s="106"/>
      <c r="AE53" s="106"/>
      <c r="AM53" s="107"/>
      <c r="AN53" s="107"/>
      <c r="AO53" s="107"/>
      <c r="AP53" s="107"/>
      <c r="AQ53" s="107"/>
      <c r="AR53" s="107"/>
      <c r="AS53" s="108"/>
      <c r="AV53" s="105"/>
      <c r="AW53" s="101"/>
      <c r="AX53" s="101"/>
      <c r="AY53" s="101"/>
    </row>
    <row r="54" spans="2:51" x14ac:dyDescent="0.25">
      <c r="B54" s="109" t="s">
        <v>232</v>
      </c>
      <c r="C54" s="110"/>
      <c r="D54" s="110"/>
      <c r="E54" s="110"/>
      <c r="F54" s="110"/>
      <c r="G54" s="110"/>
      <c r="H54" s="110"/>
      <c r="I54" s="125"/>
      <c r="J54" s="111"/>
      <c r="K54" s="111"/>
      <c r="L54" s="111"/>
      <c r="M54" s="111"/>
      <c r="N54" s="111"/>
      <c r="O54" s="111"/>
      <c r="P54" s="111"/>
      <c r="Q54" s="111"/>
      <c r="R54" s="111"/>
      <c r="S54" s="114"/>
      <c r="T54" s="113"/>
      <c r="U54" s="113"/>
      <c r="V54" s="113"/>
      <c r="W54" s="106"/>
      <c r="X54" s="106"/>
      <c r="Y54" s="106"/>
      <c r="Z54" s="106"/>
      <c r="AA54" s="106"/>
      <c r="AB54" s="106"/>
      <c r="AC54" s="106"/>
      <c r="AD54" s="106"/>
      <c r="AE54" s="106"/>
      <c r="AM54" s="107"/>
      <c r="AN54" s="107"/>
      <c r="AO54" s="107"/>
      <c r="AP54" s="107"/>
      <c r="AQ54" s="107"/>
      <c r="AR54" s="107"/>
      <c r="AS54" s="108"/>
      <c r="AV54" s="105"/>
      <c r="AW54" s="101"/>
      <c r="AX54" s="101"/>
      <c r="AY54" s="101"/>
    </row>
    <row r="55" spans="2:51" x14ac:dyDescent="0.25">
      <c r="B55" s="116" t="s">
        <v>153</v>
      </c>
      <c r="C55" s="110"/>
      <c r="D55" s="110"/>
      <c r="E55" s="115"/>
      <c r="F55" s="115"/>
      <c r="G55" s="115"/>
      <c r="H55" s="110"/>
      <c r="I55" s="111"/>
      <c r="J55" s="111"/>
      <c r="K55" s="111"/>
      <c r="L55" s="111"/>
      <c r="M55" s="111"/>
      <c r="N55" s="111"/>
      <c r="O55" s="111"/>
      <c r="P55" s="111"/>
      <c r="Q55" s="111"/>
      <c r="R55" s="111"/>
      <c r="S55" s="114"/>
      <c r="T55" s="113"/>
      <c r="U55" s="113"/>
      <c r="V55" s="113"/>
      <c r="W55" s="106"/>
      <c r="X55" s="106"/>
      <c r="Y55" s="106"/>
      <c r="Z55" s="106"/>
      <c r="AA55" s="106"/>
      <c r="AB55" s="106"/>
      <c r="AC55" s="106"/>
      <c r="AD55" s="106"/>
      <c r="AE55" s="106"/>
      <c r="AM55" s="107"/>
      <c r="AN55" s="107"/>
      <c r="AO55" s="107"/>
      <c r="AP55" s="107"/>
      <c r="AQ55" s="107"/>
      <c r="AR55" s="107"/>
      <c r="AS55" s="108"/>
      <c r="AV55" s="105"/>
      <c r="AW55" s="101"/>
      <c r="AX55" s="101"/>
      <c r="AY55" s="101"/>
    </row>
    <row r="56" spans="2:51" x14ac:dyDescent="0.25">
      <c r="B56" s="85" t="s">
        <v>154</v>
      </c>
      <c r="C56" s="110"/>
      <c r="D56" s="110"/>
      <c r="E56" s="115"/>
      <c r="F56" s="115"/>
      <c r="G56" s="115"/>
      <c r="H56" s="110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4"/>
      <c r="T56" s="113"/>
      <c r="U56" s="113"/>
      <c r="V56" s="113"/>
      <c r="W56" s="106"/>
      <c r="X56" s="106"/>
      <c r="Y56" s="106"/>
      <c r="Z56" s="106"/>
      <c r="AA56" s="106"/>
      <c r="AB56" s="106"/>
      <c r="AC56" s="106"/>
      <c r="AD56" s="106"/>
      <c r="AE56" s="106"/>
      <c r="AM56" s="107"/>
      <c r="AN56" s="107"/>
      <c r="AO56" s="107"/>
      <c r="AP56" s="107"/>
      <c r="AQ56" s="107"/>
      <c r="AR56" s="107"/>
      <c r="AS56" s="108"/>
      <c r="AV56" s="105"/>
      <c r="AW56" s="101"/>
      <c r="AX56" s="101"/>
      <c r="AY56" s="101"/>
    </row>
    <row r="57" spans="2:51" x14ac:dyDescent="0.25">
      <c r="B57" s="89" t="s">
        <v>182</v>
      </c>
      <c r="C57" s="110"/>
      <c r="D57" s="110"/>
      <c r="E57" s="115"/>
      <c r="F57" s="115"/>
      <c r="G57" s="115"/>
      <c r="H57" s="110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4"/>
      <c r="T57" s="113"/>
      <c r="U57" s="113"/>
      <c r="V57" s="113"/>
      <c r="W57" s="106"/>
      <c r="X57" s="106"/>
      <c r="Y57" s="106"/>
      <c r="Z57" s="106"/>
      <c r="AA57" s="106"/>
      <c r="AB57" s="106"/>
      <c r="AC57" s="106"/>
      <c r="AD57" s="106"/>
      <c r="AE57" s="106"/>
      <c r="AM57" s="107"/>
      <c r="AN57" s="107"/>
      <c r="AO57" s="107"/>
      <c r="AP57" s="107"/>
      <c r="AQ57" s="107"/>
      <c r="AR57" s="107"/>
      <c r="AS57" s="108"/>
      <c r="AV57" s="105"/>
      <c r="AW57" s="101"/>
      <c r="AX57" s="101"/>
      <c r="AY57" s="101"/>
    </row>
    <row r="58" spans="2:51" x14ac:dyDescent="0.25">
      <c r="B58" s="109" t="s">
        <v>237</v>
      </c>
      <c r="C58" s="110"/>
      <c r="D58" s="110"/>
      <c r="E58" s="115"/>
      <c r="F58" s="115"/>
      <c r="G58" s="115"/>
      <c r="H58" s="110"/>
      <c r="I58" s="111"/>
      <c r="J58" s="111"/>
      <c r="K58" s="111"/>
      <c r="L58" s="111"/>
      <c r="M58" s="111"/>
      <c r="N58" s="111"/>
      <c r="O58" s="111"/>
      <c r="P58" s="111"/>
      <c r="Q58" s="111"/>
      <c r="R58" s="111"/>
      <c r="S58" s="114"/>
      <c r="T58" s="113"/>
      <c r="U58" s="113"/>
      <c r="V58" s="113"/>
      <c r="W58" s="106"/>
      <c r="X58" s="106"/>
      <c r="Y58" s="106"/>
      <c r="Z58" s="106"/>
      <c r="AA58" s="106"/>
      <c r="AB58" s="106"/>
      <c r="AC58" s="106"/>
      <c r="AD58" s="106"/>
      <c r="AE58" s="106"/>
      <c r="AM58" s="107"/>
      <c r="AN58" s="107"/>
      <c r="AO58" s="107"/>
      <c r="AP58" s="107"/>
      <c r="AQ58" s="107"/>
      <c r="AR58" s="107"/>
      <c r="AS58" s="108"/>
      <c r="AV58" s="105"/>
      <c r="AW58" s="101"/>
      <c r="AX58" s="101"/>
      <c r="AY58" s="101"/>
    </row>
    <row r="59" spans="2:51" x14ac:dyDescent="0.25">
      <c r="B59" s="89" t="s">
        <v>155</v>
      </c>
      <c r="C59" s="110"/>
      <c r="D59" s="110"/>
      <c r="E59" s="115"/>
      <c r="F59" s="115"/>
      <c r="G59" s="115"/>
      <c r="H59" s="110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4"/>
      <c r="T59" s="113"/>
      <c r="U59" s="113"/>
      <c r="V59" s="113"/>
      <c r="W59" s="106"/>
      <c r="X59" s="106"/>
      <c r="Y59" s="106"/>
      <c r="Z59" s="106"/>
      <c r="AA59" s="106"/>
      <c r="AB59" s="106"/>
      <c r="AC59" s="106"/>
      <c r="AD59" s="106"/>
      <c r="AE59" s="106"/>
      <c r="AM59" s="107"/>
      <c r="AN59" s="107"/>
      <c r="AO59" s="107"/>
      <c r="AP59" s="107"/>
      <c r="AQ59" s="107"/>
      <c r="AR59" s="107"/>
      <c r="AS59" s="108"/>
      <c r="AV59" s="105"/>
      <c r="AW59" s="101"/>
      <c r="AX59" s="101"/>
      <c r="AY59" s="101"/>
    </row>
    <row r="60" spans="2:51" x14ac:dyDescent="0.25">
      <c r="B60" s="85"/>
      <c r="C60" s="110"/>
      <c r="D60" s="110"/>
      <c r="E60" s="115"/>
      <c r="F60" s="115"/>
      <c r="G60" s="115"/>
      <c r="H60" s="110"/>
      <c r="I60" s="111"/>
      <c r="J60" s="111"/>
      <c r="K60" s="111"/>
      <c r="L60" s="111"/>
      <c r="M60" s="111"/>
      <c r="N60" s="111"/>
      <c r="O60" s="111"/>
      <c r="P60" s="111"/>
      <c r="Q60" s="111"/>
      <c r="R60" s="111"/>
      <c r="S60" s="114"/>
      <c r="T60" s="113"/>
      <c r="U60" s="113"/>
      <c r="V60" s="113"/>
      <c r="W60" s="106"/>
      <c r="X60" s="106"/>
      <c r="Y60" s="106"/>
      <c r="Z60" s="106"/>
      <c r="AA60" s="106"/>
      <c r="AB60" s="106"/>
      <c r="AC60" s="106"/>
      <c r="AD60" s="106"/>
      <c r="AE60" s="106"/>
      <c r="AM60" s="107"/>
      <c r="AN60" s="107"/>
      <c r="AO60" s="107"/>
      <c r="AP60" s="107"/>
      <c r="AQ60" s="107"/>
      <c r="AR60" s="107"/>
      <c r="AS60" s="108"/>
      <c r="AV60" s="105"/>
      <c r="AW60" s="101"/>
      <c r="AX60" s="101"/>
      <c r="AY60" s="101"/>
    </row>
    <row r="61" spans="2:51" x14ac:dyDescent="0.25">
      <c r="B61" s="89"/>
      <c r="C61" s="110"/>
      <c r="D61" s="110"/>
      <c r="E61" s="115"/>
      <c r="F61" s="115"/>
      <c r="G61" s="115"/>
      <c r="H61" s="110"/>
      <c r="I61" s="111"/>
      <c r="J61" s="111"/>
      <c r="K61" s="111"/>
      <c r="L61" s="111"/>
      <c r="M61" s="111"/>
      <c r="N61" s="111"/>
      <c r="O61" s="111"/>
      <c r="P61" s="111"/>
      <c r="Q61" s="111"/>
      <c r="R61" s="111"/>
      <c r="S61" s="114"/>
      <c r="T61" s="113"/>
      <c r="U61" s="113"/>
      <c r="V61" s="113"/>
      <c r="W61" s="106"/>
      <c r="X61" s="106"/>
      <c r="Y61" s="106"/>
      <c r="Z61" s="106"/>
      <c r="AA61" s="106"/>
      <c r="AB61" s="106"/>
      <c r="AC61" s="106"/>
      <c r="AD61" s="106"/>
      <c r="AE61" s="106"/>
      <c r="AM61" s="107"/>
      <c r="AN61" s="107"/>
      <c r="AO61" s="107"/>
      <c r="AP61" s="107"/>
      <c r="AQ61" s="107"/>
      <c r="AR61" s="107"/>
      <c r="AS61" s="108"/>
      <c r="AV61" s="105"/>
      <c r="AW61" s="101"/>
      <c r="AX61" s="101"/>
      <c r="AY61" s="101"/>
    </row>
    <row r="62" spans="2:51" x14ac:dyDescent="0.25">
      <c r="B62" s="89"/>
      <c r="C62" s="110"/>
      <c r="D62" s="110"/>
      <c r="E62" s="115"/>
      <c r="F62" s="115"/>
      <c r="G62" s="115"/>
      <c r="H62" s="110"/>
      <c r="I62" s="111"/>
      <c r="J62" s="111"/>
      <c r="K62" s="111"/>
      <c r="L62" s="111"/>
      <c r="M62" s="111"/>
      <c r="N62" s="111"/>
      <c r="O62" s="111"/>
      <c r="P62" s="111"/>
      <c r="Q62" s="111"/>
      <c r="R62" s="111"/>
      <c r="S62" s="114"/>
      <c r="T62" s="113"/>
      <c r="U62" s="113"/>
      <c r="V62" s="113"/>
      <c r="W62" s="106"/>
      <c r="X62" s="106"/>
      <c r="Y62" s="106"/>
      <c r="Z62" s="106"/>
      <c r="AA62" s="106"/>
      <c r="AB62" s="106"/>
      <c r="AC62" s="106"/>
      <c r="AD62" s="106"/>
      <c r="AE62" s="106"/>
      <c r="AM62" s="107"/>
      <c r="AN62" s="107"/>
      <c r="AO62" s="107"/>
      <c r="AP62" s="107"/>
      <c r="AQ62" s="107"/>
      <c r="AR62" s="107"/>
      <c r="AS62" s="108"/>
      <c r="AV62" s="105"/>
      <c r="AW62" s="101"/>
      <c r="AX62" s="101"/>
      <c r="AY62" s="101"/>
    </row>
    <row r="63" spans="2:51" x14ac:dyDescent="0.25">
      <c r="B63" s="116"/>
      <c r="C63" s="112"/>
      <c r="D63" s="110"/>
      <c r="E63" s="88"/>
      <c r="F63" s="110"/>
      <c r="G63" s="110"/>
      <c r="H63" s="110"/>
      <c r="I63" s="110"/>
      <c r="J63" s="111"/>
      <c r="K63" s="111"/>
      <c r="L63" s="111"/>
      <c r="M63" s="111"/>
      <c r="N63" s="111"/>
      <c r="O63" s="111"/>
      <c r="P63" s="111"/>
      <c r="Q63" s="111"/>
      <c r="R63" s="111"/>
      <c r="S63" s="114"/>
      <c r="T63" s="113"/>
      <c r="U63" s="113"/>
      <c r="V63" s="113"/>
      <c r="W63" s="106"/>
      <c r="X63" s="106"/>
      <c r="Y63" s="106"/>
      <c r="Z63" s="106"/>
      <c r="AA63" s="106"/>
      <c r="AB63" s="106"/>
      <c r="AC63" s="106"/>
      <c r="AD63" s="106"/>
      <c r="AE63" s="106"/>
      <c r="AM63" s="107"/>
      <c r="AN63" s="107"/>
      <c r="AO63" s="107"/>
      <c r="AP63" s="107"/>
      <c r="AQ63" s="107"/>
      <c r="AR63" s="107"/>
      <c r="AS63" s="108"/>
      <c r="AV63" s="105"/>
      <c r="AW63" s="101"/>
      <c r="AX63" s="101"/>
      <c r="AY63" s="101"/>
    </row>
    <row r="64" spans="2:51" x14ac:dyDescent="0.25">
      <c r="B64" s="85"/>
      <c r="C64" s="110"/>
      <c r="D64" s="110"/>
      <c r="E64" s="110"/>
      <c r="F64" s="110"/>
      <c r="G64" s="110"/>
      <c r="H64" s="110"/>
      <c r="I64" s="125"/>
      <c r="J64" s="111"/>
      <c r="K64" s="111"/>
      <c r="L64" s="111"/>
      <c r="M64" s="111"/>
      <c r="N64" s="111"/>
      <c r="O64" s="111"/>
      <c r="P64" s="111"/>
      <c r="Q64" s="111"/>
      <c r="R64" s="111"/>
      <c r="S64" s="114"/>
      <c r="T64" s="113"/>
      <c r="U64" s="113"/>
      <c r="V64" s="113"/>
      <c r="W64" s="106"/>
      <c r="X64" s="106"/>
      <c r="Y64" s="106"/>
      <c r="Z64" s="106"/>
      <c r="AA64" s="106"/>
      <c r="AB64" s="106"/>
      <c r="AC64" s="106"/>
      <c r="AD64" s="106"/>
      <c r="AE64" s="106"/>
      <c r="AM64" s="107"/>
      <c r="AN64" s="107"/>
      <c r="AO64" s="107"/>
      <c r="AP64" s="107"/>
      <c r="AQ64" s="107"/>
      <c r="AR64" s="107"/>
      <c r="AS64" s="108"/>
      <c r="AV64" s="105"/>
      <c r="AW64" s="101"/>
      <c r="AX64" s="101"/>
      <c r="AY64" s="101"/>
    </row>
    <row r="65" spans="2:51" x14ac:dyDescent="0.25">
      <c r="B65" s="89"/>
      <c r="C65" s="110"/>
      <c r="D65" s="110"/>
      <c r="E65" s="110"/>
      <c r="F65" s="110"/>
      <c r="G65" s="110"/>
      <c r="H65" s="110"/>
      <c r="I65" s="125"/>
      <c r="J65" s="111"/>
      <c r="K65" s="111"/>
      <c r="L65" s="111"/>
      <c r="M65" s="111"/>
      <c r="N65" s="111"/>
      <c r="O65" s="111"/>
      <c r="P65" s="111"/>
      <c r="Q65" s="111"/>
      <c r="R65" s="111"/>
      <c r="S65" s="114"/>
      <c r="T65" s="113"/>
      <c r="U65" s="113"/>
      <c r="V65" s="113"/>
      <c r="W65" s="106"/>
      <c r="X65" s="106"/>
      <c r="Y65" s="106"/>
      <c r="Z65" s="106"/>
      <c r="AA65" s="106"/>
      <c r="AB65" s="106"/>
      <c r="AC65" s="106"/>
      <c r="AD65" s="106"/>
      <c r="AE65" s="106"/>
      <c r="AM65" s="107"/>
      <c r="AN65" s="107"/>
      <c r="AO65" s="107"/>
      <c r="AP65" s="107"/>
      <c r="AQ65" s="107"/>
      <c r="AR65" s="107"/>
      <c r="AS65" s="108"/>
      <c r="AV65" s="105"/>
      <c r="AW65" s="101"/>
      <c r="AX65" s="101"/>
      <c r="AY65" s="101"/>
    </row>
    <row r="66" spans="2:51" x14ac:dyDescent="0.25">
      <c r="B66" s="89"/>
      <c r="C66" s="112"/>
      <c r="D66" s="110"/>
      <c r="E66" s="110"/>
      <c r="F66" s="110"/>
      <c r="G66" s="110"/>
      <c r="H66" s="110"/>
      <c r="I66" s="110"/>
      <c r="J66" s="111"/>
      <c r="K66" s="111"/>
      <c r="L66" s="111"/>
      <c r="M66" s="111"/>
      <c r="N66" s="111"/>
      <c r="O66" s="111"/>
      <c r="P66" s="111"/>
      <c r="Q66" s="111"/>
      <c r="R66" s="111"/>
      <c r="S66" s="114"/>
      <c r="T66" s="113"/>
      <c r="U66" s="113"/>
      <c r="V66" s="113"/>
      <c r="W66" s="106"/>
      <c r="X66" s="106"/>
      <c r="Y66" s="106"/>
      <c r="Z66" s="106"/>
      <c r="AA66" s="106"/>
      <c r="AB66" s="106"/>
      <c r="AC66" s="106"/>
      <c r="AD66" s="106"/>
      <c r="AE66" s="106"/>
      <c r="AM66" s="107"/>
      <c r="AN66" s="107"/>
      <c r="AO66" s="107"/>
      <c r="AP66" s="107"/>
      <c r="AQ66" s="107"/>
      <c r="AR66" s="107"/>
      <c r="AS66" s="108"/>
      <c r="AV66" s="105"/>
      <c r="AW66" s="101"/>
      <c r="AX66" s="101"/>
      <c r="AY66" s="101"/>
    </row>
    <row r="67" spans="2:51" x14ac:dyDescent="0.25">
      <c r="B67" s="85"/>
      <c r="C67" s="112"/>
      <c r="D67" s="110"/>
      <c r="E67" s="88"/>
      <c r="F67" s="110"/>
      <c r="G67" s="110"/>
      <c r="H67" s="110"/>
      <c r="I67" s="110"/>
      <c r="J67" s="111"/>
      <c r="K67" s="111"/>
      <c r="L67" s="111"/>
      <c r="M67" s="111"/>
      <c r="N67" s="111"/>
      <c r="O67" s="111"/>
      <c r="P67" s="111"/>
      <c r="Q67" s="111"/>
      <c r="R67" s="111"/>
      <c r="S67" s="111"/>
      <c r="T67" s="113"/>
      <c r="U67" s="113"/>
      <c r="V67" s="113"/>
      <c r="W67" s="106"/>
      <c r="X67" s="106"/>
      <c r="Y67" s="106"/>
      <c r="Z67" s="106"/>
      <c r="AA67" s="106"/>
      <c r="AB67" s="106"/>
      <c r="AC67" s="106"/>
      <c r="AD67" s="106"/>
      <c r="AE67" s="106"/>
      <c r="AM67" s="107"/>
      <c r="AN67" s="107"/>
      <c r="AO67" s="107"/>
      <c r="AP67" s="107"/>
      <c r="AQ67" s="107"/>
      <c r="AR67" s="107"/>
      <c r="AS67" s="108"/>
      <c r="AV67" s="105"/>
      <c r="AW67" s="101"/>
      <c r="AX67" s="101"/>
      <c r="AY67" s="101"/>
    </row>
    <row r="68" spans="2:51" x14ac:dyDescent="0.25">
      <c r="B68" s="89"/>
      <c r="C68" s="110"/>
      <c r="D68" s="110"/>
      <c r="E68" s="110"/>
      <c r="F68" s="110"/>
      <c r="G68" s="88"/>
      <c r="H68" s="88"/>
      <c r="I68" s="125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3"/>
      <c r="U68" s="113"/>
      <c r="V68" s="113"/>
      <c r="W68" s="106"/>
      <c r="X68" s="106"/>
      <c r="Y68" s="106"/>
      <c r="Z68" s="106"/>
      <c r="AA68" s="106"/>
      <c r="AB68" s="106"/>
      <c r="AC68" s="106"/>
      <c r="AD68" s="106"/>
      <c r="AE68" s="106"/>
      <c r="AM68" s="107"/>
      <c r="AN68" s="107"/>
      <c r="AO68" s="107"/>
      <c r="AP68" s="107"/>
      <c r="AQ68" s="107"/>
      <c r="AR68" s="107"/>
      <c r="AS68" s="108"/>
      <c r="AV68" s="105"/>
      <c r="AW68" s="101"/>
      <c r="AX68" s="101"/>
      <c r="AY68" s="101"/>
    </row>
    <row r="69" spans="2:51" x14ac:dyDescent="0.25">
      <c r="B69" s="89"/>
      <c r="C69" s="110"/>
      <c r="D69" s="110"/>
      <c r="E69" s="110"/>
      <c r="F69" s="110"/>
      <c r="G69" s="88"/>
      <c r="H69" s="88"/>
      <c r="I69" s="117"/>
      <c r="J69" s="111"/>
      <c r="K69" s="111"/>
      <c r="L69" s="111"/>
      <c r="M69" s="111"/>
      <c r="N69" s="111"/>
      <c r="O69" s="111"/>
      <c r="P69" s="111"/>
      <c r="Q69" s="111"/>
      <c r="R69" s="111"/>
      <c r="S69" s="111"/>
      <c r="T69" s="113"/>
      <c r="U69" s="113"/>
      <c r="V69" s="113"/>
      <c r="W69" s="106"/>
      <c r="X69" s="106"/>
      <c r="Y69" s="106"/>
      <c r="Z69" s="106"/>
      <c r="AA69" s="106"/>
      <c r="AB69" s="106"/>
      <c r="AC69" s="106"/>
      <c r="AD69" s="106"/>
      <c r="AE69" s="106"/>
      <c r="AM69" s="107"/>
      <c r="AN69" s="107"/>
      <c r="AO69" s="107"/>
      <c r="AP69" s="107"/>
      <c r="AQ69" s="107"/>
      <c r="AR69" s="107"/>
      <c r="AS69" s="108"/>
      <c r="AV69" s="105"/>
      <c r="AW69" s="101"/>
      <c r="AX69" s="101"/>
      <c r="AY69" s="101"/>
    </row>
    <row r="70" spans="2:51" x14ac:dyDescent="0.25">
      <c r="B70" s="116"/>
      <c r="C70" s="116"/>
      <c r="D70" s="110"/>
      <c r="E70" s="88"/>
      <c r="F70" s="110"/>
      <c r="G70" s="110"/>
      <c r="H70" s="110"/>
      <c r="I70" s="110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3"/>
      <c r="U70" s="113"/>
      <c r="V70" s="113"/>
      <c r="W70" s="106"/>
      <c r="X70" s="106"/>
      <c r="Y70" s="106"/>
      <c r="Z70" s="106"/>
      <c r="AA70" s="106"/>
      <c r="AB70" s="106"/>
      <c r="AC70" s="106"/>
      <c r="AD70" s="106"/>
      <c r="AE70" s="106"/>
      <c r="AM70" s="107"/>
      <c r="AN70" s="107"/>
      <c r="AO70" s="107"/>
      <c r="AP70" s="107"/>
      <c r="AQ70" s="107"/>
      <c r="AR70" s="107"/>
      <c r="AS70" s="108"/>
      <c r="AV70" s="105"/>
      <c r="AW70" s="101"/>
      <c r="AX70" s="101"/>
      <c r="AY70" s="101"/>
    </row>
    <row r="71" spans="2:51" x14ac:dyDescent="0.25">
      <c r="B71" s="85"/>
      <c r="C71" s="112"/>
      <c r="D71" s="110"/>
      <c r="E71" s="110"/>
      <c r="F71" s="110"/>
      <c r="G71" s="110"/>
      <c r="H71" s="110"/>
      <c r="I71" s="110"/>
      <c r="J71" s="111"/>
      <c r="K71" s="111"/>
      <c r="L71" s="111"/>
      <c r="M71" s="111"/>
      <c r="N71" s="111"/>
      <c r="O71" s="111"/>
      <c r="P71" s="111"/>
      <c r="Q71" s="111"/>
      <c r="R71" s="111"/>
      <c r="S71" s="111"/>
      <c r="T71" s="113"/>
      <c r="U71" s="113"/>
      <c r="V71" s="113"/>
      <c r="W71" s="106"/>
      <c r="X71" s="106"/>
      <c r="Y71" s="106"/>
      <c r="Z71" s="106"/>
      <c r="AA71" s="106"/>
      <c r="AB71" s="106"/>
      <c r="AC71" s="106"/>
      <c r="AD71" s="106"/>
      <c r="AE71" s="106"/>
      <c r="AM71" s="107"/>
      <c r="AN71" s="107"/>
      <c r="AO71" s="107"/>
      <c r="AP71" s="107"/>
      <c r="AQ71" s="107"/>
      <c r="AR71" s="107"/>
      <c r="AS71" s="108"/>
      <c r="AV71" s="105"/>
      <c r="AW71" s="101"/>
      <c r="AX71" s="101"/>
      <c r="AY71" s="101"/>
    </row>
    <row r="72" spans="2:51" x14ac:dyDescent="0.25">
      <c r="B72" s="89"/>
      <c r="C72" s="112"/>
      <c r="D72" s="110"/>
      <c r="E72" s="88"/>
      <c r="F72" s="110"/>
      <c r="G72" s="110"/>
      <c r="H72" s="110"/>
      <c r="I72" s="110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3"/>
      <c r="U72" s="113"/>
      <c r="V72" s="113"/>
      <c r="W72" s="106"/>
      <c r="X72" s="106"/>
      <c r="Y72" s="106"/>
      <c r="Z72" s="106"/>
      <c r="AA72" s="106"/>
      <c r="AB72" s="106"/>
      <c r="AC72" s="106"/>
      <c r="AD72" s="106"/>
      <c r="AE72" s="106"/>
      <c r="AM72" s="107"/>
      <c r="AN72" s="107"/>
      <c r="AO72" s="107"/>
      <c r="AP72" s="107"/>
      <c r="AQ72" s="107"/>
      <c r="AR72" s="107"/>
      <c r="AS72" s="108"/>
      <c r="AV72" s="105"/>
      <c r="AW72" s="101"/>
      <c r="AX72" s="101"/>
      <c r="AY72" s="101"/>
    </row>
    <row r="73" spans="2:51" x14ac:dyDescent="0.25">
      <c r="B73" s="89"/>
      <c r="C73" s="110"/>
      <c r="D73" s="110"/>
      <c r="E73" s="110"/>
      <c r="F73" s="110"/>
      <c r="G73" s="88"/>
      <c r="H73" s="88"/>
      <c r="I73" s="125"/>
      <c r="J73" s="111"/>
      <c r="K73" s="111"/>
      <c r="L73" s="111"/>
      <c r="M73" s="111"/>
      <c r="N73" s="111"/>
      <c r="O73" s="111"/>
      <c r="P73" s="111"/>
      <c r="Q73" s="111"/>
      <c r="R73" s="111"/>
      <c r="S73" s="114"/>
      <c r="T73" s="113"/>
      <c r="U73" s="113"/>
      <c r="V73" s="113"/>
      <c r="W73" s="106"/>
      <c r="X73" s="106"/>
      <c r="Y73" s="106"/>
      <c r="Z73" s="106"/>
      <c r="AA73" s="106"/>
      <c r="AB73" s="106"/>
      <c r="AC73" s="106"/>
      <c r="AD73" s="106"/>
      <c r="AE73" s="106"/>
      <c r="AM73" s="107"/>
      <c r="AN73" s="107"/>
      <c r="AO73" s="107"/>
      <c r="AP73" s="107"/>
      <c r="AQ73" s="107"/>
      <c r="AR73" s="107"/>
      <c r="AS73" s="108"/>
      <c r="AV73" s="105"/>
      <c r="AW73" s="101"/>
      <c r="AX73" s="101"/>
      <c r="AY73" s="101"/>
    </row>
    <row r="74" spans="2:51" x14ac:dyDescent="0.25">
      <c r="B74" s="89"/>
      <c r="C74" s="110"/>
      <c r="D74" s="110"/>
      <c r="E74" s="110"/>
      <c r="F74" s="110"/>
      <c r="G74" s="88"/>
      <c r="H74" s="88"/>
      <c r="I74" s="117"/>
      <c r="J74" s="111"/>
      <c r="K74" s="111"/>
      <c r="L74" s="111"/>
      <c r="M74" s="111"/>
      <c r="N74" s="111"/>
      <c r="O74" s="111"/>
      <c r="P74" s="111"/>
      <c r="Q74" s="111"/>
      <c r="R74" s="111"/>
      <c r="S74" s="114"/>
      <c r="T74" s="114"/>
      <c r="U74" s="114"/>
      <c r="V74" s="114"/>
      <c r="W74" s="106"/>
      <c r="X74" s="106"/>
      <c r="Y74" s="106"/>
      <c r="Z74" s="106"/>
      <c r="AA74" s="106"/>
      <c r="AB74" s="106"/>
      <c r="AC74" s="106"/>
      <c r="AD74" s="106"/>
      <c r="AE74" s="106"/>
      <c r="AM74" s="107"/>
      <c r="AN74" s="107"/>
      <c r="AO74" s="107"/>
      <c r="AP74" s="107"/>
      <c r="AQ74" s="107"/>
      <c r="AR74" s="107"/>
      <c r="AS74" s="108"/>
      <c r="AV74" s="105"/>
      <c r="AW74" s="101"/>
      <c r="AX74" s="101"/>
      <c r="AY74" s="101"/>
    </row>
    <row r="75" spans="2:51" x14ac:dyDescent="0.25">
      <c r="B75" s="89"/>
      <c r="C75" s="116"/>
      <c r="D75" s="110"/>
      <c r="E75" s="88"/>
      <c r="F75" s="110"/>
      <c r="G75" s="110"/>
      <c r="H75" s="110"/>
      <c r="I75" s="110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4"/>
      <c r="U75" s="114"/>
      <c r="V75" s="114"/>
      <c r="W75" s="106"/>
      <c r="X75" s="106"/>
      <c r="Y75" s="106"/>
      <c r="Z75" s="106"/>
      <c r="AA75" s="106"/>
      <c r="AB75" s="106"/>
      <c r="AC75" s="106"/>
      <c r="AD75" s="106"/>
      <c r="AE75" s="106"/>
      <c r="AM75" s="107"/>
      <c r="AN75" s="107"/>
      <c r="AO75" s="107"/>
      <c r="AP75" s="107"/>
      <c r="AQ75" s="107"/>
      <c r="AR75" s="107"/>
      <c r="AS75" s="108"/>
      <c r="AV75" s="105"/>
      <c r="AW75" s="101"/>
      <c r="AX75" s="101"/>
      <c r="AY75" s="101"/>
    </row>
    <row r="76" spans="2:51" x14ac:dyDescent="0.25">
      <c r="B76" s="89"/>
      <c r="C76" s="116"/>
      <c r="D76" s="110"/>
      <c r="E76" s="88"/>
      <c r="F76" s="110"/>
      <c r="G76" s="110"/>
      <c r="H76" s="110"/>
      <c r="I76" s="110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4"/>
      <c r="U76" s="78"/>
      <c r="V76" s="78"/>
      <c r="W76" s="106"/>
      <c r="X76" s="106"/>
      <c r="Y76" s="106"/>
      <c r="Z76" s="106"/>
      <c r="AA76" s="106"/>
      <c r="AB76" s="106"/>
      <c r="AC76" s="106"/>
      <c r="AD76" s="106"/>
      <c r="AE76" s="106"/>
      <c r="AM76" s="107"/>
      <c r="AN76" s="107"/>
      <c r="AO76" s="107"/>
      <c r="AP76" s="107"/>
      <c r="AQ76" s="107"/>
      <c r="AR76" s="107"/>
      <c r="AS76" s="108"/>
      <c r="AV76" s="105"/>
      <c r="AW76" s="101"/>
      <c r="AX76" s="101"/>
      <c r="AY76" s="101"/>
    </row>
    <row r="77" spans="2:51" x14ac:dyDescent="0.25">
      <c r="B77" s="89"/>
      <c r="C77" s="116"/>
      <c r="D77" s="110"/>
      <c r="E77" s="88"/>
      <c r="F77" s="110"/>
      <c r="G77" s="110"/>
      <c r="H77" s="110"/>
      <c r="I77" s="110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4"/>
      <c r="U77" s="78"/>
      <c r="V77" s="78"/>
      <c r="W77" s="106"/>
      <c r="X77" s="106"/>
      <c r="Y77" s="106"/>
      <c r="Z77" s="106"/>
      <c r="AA77" s="106"/>
      <c r="AB77" s="106"/>
      <c r="AC77" s="106"/>
      <c r="AD77" s="106"/>
      <c r="AE77" s="106"/>
      <c r="AM77" s="107"/>
      <c r="AN77" s="107"/>
      <c r="AO77" s="107"/>
      <c r="AP77" s="107"/>
      <c r="AQ77" s="107"/>
      <c r="AR77" s="107"/>
      <c r="AS77" s="108"/>
      <c r="AV77" s="105"/>
      <c r="AW77" s="101"/>
      <c r="AX77" s="101"/>
      <c r="AY77" s="101"/>
    </row>
    <row r="78" spans="2:51" x14ac:dyDescent="0.25">
      <c r="B78" s="89"/>
      <c r="C78" s="112"/>
      <c r="D78" s="110"/>
      <c r="E78" s="88"/>
      <c r="F78" s="110"/>
      <c r="G78" s="110"/>
      <c r="H78" s="110"/>
      <c r="I78" s="110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4"/>
      <c r="U78" s="78"/>
      <c r="V78" s="78"/>
      <c r="W78" s="106"/>
      <c r="X78" s="106"/>
      <c r="Y78" s="106"/>
      <c r="Z78" s="106"/>
      <c r="AA78" s="106"/>
      <c r="AB78" s="106"/>
      <c r="AC78" s="106"/>
      <c r="AD78" s="106"/>
      <c r="AE78" s="106"/>
      <c r="AM78" s="107"/>
      <c r="AN78" s="107"/>
      <c r="AO78" s="107"/>
      <c r="AP78" s="107"/>
      <c r="AQ78" s="107"/>
      <c r="AR78" s="107"/>
      <c r="AS78" s="108"/>
      <c r="AV78" s="105"/>
      <c r="AW78" s="101"/>
      <c r="AX78" s="101"/>
      <c r="AY78" s="101"/>
    </row>
    <row r="79" spans="2:51" x14ac:dyDescent="0.25">
      <c r="B79" s="89"/>
      <c r="C79" s="112"/>
      <c r="D79" s="110"/>
      <c r="E79" s="110"/>
      <c r="F79" s="110"/>
      <c r="G79" s="110"/>
      <c r="H79" s="110"/>
      <c r="I79" s="110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4"/>
      <c r="U79" s="78"/>
      <c r="V79" s="78"/>
      <c r="W79" s="106"/>
      <c r="X79" s="106"/>
      <c r="Y79" s="106"/>
      <c r="Z79" s="106"/>
      <c r="AA79" s="106"/>
      <c r="AB79" s="106"/>
      <c r="AC79" s="106"/>
      <c r="AD79" s="106"/>
      <c r="AE79" s="106"/>
      <c r="AM79" s="107"/>
      <c r="AN79" s="107"/>
      <c r="AO79" s="107"/>
      <c r="AP79" s="107"/>
      <c r="AQ79" s="107"/>
      <c r="AR79" s="107"/>
      <c r="AS79" s="108"/>
      <c r="AV79" s="105"/>
      <c r="AW79" s="101"/>
      <c r="AX79" s="101"/>
      <c r="AY79" s="101"/>
    </row>
    <row r="80" spans="2:51" x14ac:dyDescent="0.25">
      <c r="B80" s="89"/>
      <c r="C80" s="112"/>
      <c r="D80" s="110"/>
      <c r="E80" s="110"/>
      <c r="F80" s="110"/>
      <c r="G80" s="110"/>
      <c r="H80" s="110"/>
      <c r="I80" s="110"/>
      <c r="J80" s="111"/>
      <c r="K80" s="111"/>
      <c r="L80" s="111"/>
      <c r="M80" s="111"/>
      <c r="N80" s="111"/>
      <c r="O80" s="111"/>
      <c r="P80" s="111"/>
      <c r="Q80" s="111"/>
      <c r="R80" s="111"/>
      <c r="S80" s="111"/>
      <c r="T80" s="114"/>
      <c r="U80" s="78"/>
      <c r="V80" s="78"/>
      <c r="W80" s="106"/>
      <c r="X80" s="106"/>
      <c r="Y80" s="106"/>
      <c r="Z80" s="106"/>
      <c r="AA80" s="106"/>
      <c r="AB80" s="106"/>
      <c r="AC80" s="106"/>
      <c r="AD80" s="106"/>
      <c r="AE80" s="106"/>
      <c r="AM80" s="107"/>
      <c r="AN80" s="107"/>
      <c r="AO80" s="107"/>
      <c r="AP80" s="107"/>
      <c r="AQ80" s="107"/>
      <c r="AR80" s="107"/>
      <c r="AS80" s="108"/>
      <c r="AV80" s="105"/>
      <c r="AW80" s="101"/>
      <c r="AX80" s="101"/>
      <c r="AY80" s="101"/>
    </row>
    <row r="81" spans="1:51" x14ac:dyDescent="0.25">
      <c r="B81" s="89"/>
      <c r="C81" s="112"/>
      <c r="D81" s="110"/>
      <c r="E81" s="88"/>
      <c r="F81" s="110"/>
      <c r="G81" s="110"/>
      <c r="H81" s="110"/>
      <c r="I81" s="110"/>
      <c r="J81" s="111"/>
      <c r="K81" s="111"/>
      <c r="L81" s="111"/>
      <c r="M81" s="111"/>
      <c r="N81" s="111"/>
      <c r="O81" s="111"/>
      <c r="P81" s="111"/>
      <c r="Q81" s="111"/>
      <c r="R81" s="111"/>
      <c r="S81" s="111"/>
      <c r="T81" s="114"/>
      <c r="U81" s="78"/>
      <c r="V81" s="78"/>
      <c r="W81" s="106"/>
      <c r="X81" s="106"/>
      <c r="Y81" s="106"/>
      <c r="Z81" s="106"/>
      <c r="AA81" s="106"/>
      <c r="AB81" s="106"/>
      <c r="AC81" s="106"/>
      <c r="AD81" s="106"/>
      <c r="AE81" s="106"/>
      <c r="AM81" s="107"/>
      <c r="AN81" s="107"/>
      <c r="AO81" s="107"/>
      <c r="AP81" s="107"/>
      <c r="AQ81" s="107"/>
      <c r="AR81" s="107"/>
      <c r="AS81" s="108"/>
      <c r="AV81" s="105"/>
      <c r="AW81" s="101"/>
      <c r="AX81" s="101"/>
      <c r="AY81" s="101"/>
    </row>
    <row r="82" spans="1:51" x14ac:dyDescent="0.25">
      <c r="B82" s="89"/>
      <c r="C82" s="112"/>
      <c r="D82" s="110"/>
      <c r="E82" s="110"/>
      <c r="F82" s="110"/>
      <c r="G82" s="110"/>
      <c r="H82" s="110"/>
      <c r="I82" s="110"/>
      <c r="J82" s="111"/>
      <c r="K82" s="111"/>
      <c r="L82" s="111"/>
      <c r="M82" s="111"/>
      <c r="N82" s="111"/>
      <c r="O82" s="111"/>
      <c r="P82" s="111"/>
      <c r="Q82" s="111"/>
      <c r="R82" s="111"/>
      <c r="S82" s="111"/>
      <c r="T82" s="114"/>
      <c r="U82" s="78"/>
      <c r="V82" s="78"/>
      <c r="W82" s="106"/>
      <c r="X82" s="106"/>
      <c r="Y82" s="106"/>
      <c r="Z82" s="106"/>
      <c r="AA82" s="106"/>
      <c r="AB82" s="106"/>
      <c r="AC82" s="106"/>
      <c r="AD82" s="106"/>
      <c r="AE82" s="106"/>
      <c r="AM82" s="107"/>
      <c r="AN82" s="107"/>
      <c r="AO82" s="107"/>
      <c r="AP82" s="107"/>
      <c r="AQ82" s="107"/>
      <c r="AR82" s="107"/>
      <c r="AS82" s="108"/>
      <c r="AV82" s="105"/>
      <c r="AW82" s="101"/>
      <c r="AX82" s="101"/>
      <c r="AY82" s="101"/>
    </row>
    <row r="83" spans="1:51" x14ac:dyDescent="0.25">
      <c r="B83" s="89"/>
      <c r="C83" s="109"/>
      <c r="D83" s="110"/>
      <c r="E83" s="110"/>
      <c r="F83" s="110"/>
      <c r="G83" s="110"/>
      <c r="H83" s="110"/>
      <c r="I83" s="110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4"/>
      <c r="U83" s="78"/>
      <c r="V83" s="78"/>
      <c r="W83" s="106"/>
      <c r="X83" s="106"/>
      <c r="Y83" s="106"/>
      <c r="Z83" s="86"/>
      <c r="AA83" s="106"/>
      <c r="AB83" s="106"/>
      <c r="AC83" s="106"/>
      <c r="AD83" s="106"/>
      <c r="AE83" s="106"/>
      <c r="AM83" s="107"/>
      <c r="AN83" s="107"/>
      <c r="AO83" s="107"/>
      <c r="AP83" s="107"/>
      <c r="AQ83" s="107"/>
      <c r="AR83" s="107"/>
      <c r="AS83" s="108"/>
      <c r="AV83" s="105"/>
      <c r="AW83" s="101"/>
      <c r="AX83" s="101"/>
      <c r="AY83" s="101"/>
    </row>
    <row r="84" spans="1:51" x14ac:dyDescent="0.25">
      <c r="B84" s="89"/>
      <c r="C84" s="109"/>
      <c r="D84" s="88"/>
      <c r="E84" s="110"/>
      <c r="F84" s="110"/>
      <c r="G84" s="110"/>
      <c r="H84" s="110"/>
      <c r="I84" s="88"/>
      <c r="J84" s="111"/>
      <c r="K84" s="111"/>
      <c r="L84" s="111"/>
      <c r="M84" s="111"/>
      <c r="N84" s="111"/>
      <c r="O84" s="111"/>
      <c r="P84" s="111"/>
      <c r="Q84" s="111"/>
      <c r="R84" s="111"/>
      <c r="S84" s="86"/>
      <c r="T84" s="86"/>
      <c r="U84" s="86"/>
      <c r="V84" s="86"/>
      <c r="W84" s="86"/>
      <c r="X84" s="86"/>
      <c r="Y84" s="86"/>
      <c r="Z84" s="79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86"/>
      <c r="AS84" s="86"/>
      <c r="AT84" s="86"/>
      <c r="AU84" s="86"/>
      <c r="AV84" s="105"/>
      <c r="AW84" s="101"/>
      <c r="AX84" s="101"/>
      <c r="AY84" s="101"/>
    </row>
    <row r="85" spans="1:51" x14ac:dyDescent="0.25">
      <c r="B85" s="89"/>
      <c r="C85" s="116"/>
      <c r="D85" s="88"/>
      <c r="E85" s="110"/>
      <c r="F85" s="110"/>
      <c r="G85" s="110"/>
      <c r="H85" s="110"/>
      <c r="I85" s="88"/>
      <c r="J85" s="86"/>
      <c r="K85" s="86"/>
      <c r="L85" s="86"/>
      <c r="M85" s="86"/>
      <c r="N85" s="86"/>
      <c r="O85" s="86"/>
      <c r="P85" s="86"/>
      <c r="Q85" s="86"/>
      <c r="R85" s="86"/>
      <c r="S85" s="86"/>
      <c r="T85" s="86"/>
      <c r="U85" s="86"/>
      <c r="V85" s="86"/>
      <c r="W85" s="79"/>
      <c r="X85" s="79"/>
      <c r="Y85" s="79"/>
      <c r="Z85" s="106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105"/>
      <c r="AW85" s="101"/>
      <c r="AX85" s="101"/>
      <c r="AY85" s="101"/>
    </row>
    <row r="86" spans="1:51" x14ac:dyDescent="0.25">
      <c r="B86" s="89"/>
      <c r="C86" s="116"/>
      <c r="D86" s="110"/>
      <c r="E86" s="88"/>
      <c r="F86" s="110"/>
      <c r="G86" s="110"/>
      <c r="H86" s="110"/>
      <c r="I86" s="110"/>
      <c r="J86" s="86"/>
      <c r="K86" s="86"/>
      <c r="L86" s="86"/>
      <c r="M86" s="86"/>
      <c r="N86" s="86"/>
      <c r="O86" s="86"/>
      <c r="P86" s="86"/>
      <c r="Q86" s="86"/>
      <c r="R86" s="86"/>
      <c r="S86" s="111"/>
      <c r="T86" s="114"/>
      <c r="U86" s="78"/>
      <c r="V86" s="78"/>
      <c r="W86" s="106"/>
      <c r="X86" s="106"/>
      <c r="Y86" s="106"/>
      <c r="Z86" s="106"/>
      <c r="AA86" s="106"/>
      <c r="AB86" s="106"/>
      <c r="AC86" s="106"/>
      <c r="AD86" s="106"/>
      <c r="AE86" s="106"/>
      <c r="AM86" s="107"/>
      <c r="AN86" s="107"/>
      <c r="AO86" s="107"/>
      <c r="AP86" s="107"/>
      <c r="AQ86" s="107"/>
      <c r="AR86" s="107"/>
      <c r="AS86" s="108"/>
      <c r="AV86" s="105"/>
      <c r="AW86" s="101"/>
      <c r="AX86" s="101"/>
      <c r="AY86" s="101"/>
    </row>
    <row r="87" spans="1:51" x14ac:dyDescent="0.25">
      <c r="B87" s="89"/>
      <c r="C87" s="112"/>
      <c r="D87" s="110"/>
      <c r="E87" s="88"/>
      <c r="F87" s="88"/>
      <c r="G87" s="110"/>
      <c r="H87" s="110"/>
      <c r="I87" s="110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4"/>
      <c r="U87" s="78"/>
      <c r="V87" s="78"/>
      <c r="W87" s="106"/>
      <c r="X87" s="106"/>
      <c r="Y87" s="106"/>
      <c r="Z87" s="106"/>
      <c r="AA87" s="106"/>
      <c r="AB87" s="106"/>
      <c r="AC87" s="106"/>
      <c r="AD87" s="106"/>
      <c r="AE87" s="106"/>
      <c r="AM87" s="107"/>
      <c r="AN87" s="107"/>
      <c r="AO87" s="107"/>
      <c r="AP87" s="107"/>
      <c r="AQ87" s="107"/>
      <c r="AR87" s="107"/>
      <c r="AS87" s="108"/>
      <c r="AV87" s="105"/>
      <c r="AW87" s="101"/>
      <c r="AX87" s="101"/>
      <c r="AY87" s="101"/>
    </row>
    <row r="88" spans="1:51" x14ac:dyDescent="0.25">
      <c r="B88" s="89"/>
      <c r="C88" s="112"/>
      <c r="D88" s="110"/>
      <c r="E88" s="110"/>
      <c r="F88" s="88"/>
      <c r="G88" s="88"/>
      <c r="H88" s="88"/>
      <c r="I88" s="110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4"/>
      <c r="U88" s="78"/>
      <c r="V88" s="78"/>
      <c r="W88" s="106"/>
      <c r="X88" s="106"/>
      <c r="Y88" s="106"/>
      <c r="Z88" s="106"/>
      <c r="AA88" s="106"/>
      <c r="AB88" s="106"/>
      <c r="AC88" s="106"/>
      <c r="AD88" s="106"/>
      <c r="AE88" s="106"/>
      <c r="AM88" s="107"/>
      <c r="AN88" s="107"/>
      <c r="AO88" s="107"/>
      <c r="AP88" s="107"/>
      <c r="AQ88" s="107"/>
      <c r="AR88" s="107"/>
      <c r="AS88" s="108"/>
      <c r="AV88" s="105"/>
      <c r="AW88" s="101"/>
      <c r="AX88" s="101"/>
      <c r="AY88" s="101"/>
    </row>
    <row r="89" spans="1:51" x14ac:dyDescent="0.25">
      <c r="B89" s="126"/>
      <c r="C89" s="86"/>
      <c r="D89" s="110"/>
      <c r="E89" s="110"/>
      <c r="F89" s="110"/>
      <c r="G89" s="88"/>
      <c r="H89" s="88"/>
      <c r="I89" s="110"/>
      <c r="J89" s="111"/>
      <c r="K89" s="111"/>
      <c r="L89" s="111"/>
      <c r="M89" s="111"/>
      <c r="N89" s="111"/>
      <c r="O89" s="111"/>
      <c r="P89" s="111"/>
      <c r="Q89" s="111"/>
      <c r="R89" s="111"/>
      <c r="S89" s="111"/>
      <c r="T89" s="114"/>
      <c r="U89" s="78"/>
      <c r="V89" s="78"/>
      <c r="W89" s="106"/>
      <c r="X89" s="106"/>
      <c r="Y89" s="106"/>
      <c r="Z89" s="106"/>
      <c r="AA89" s="106"/>
      <c r="AB89" s="106"/>
      <c r="AC89" s="106"/>
      <c r="AD89" s="106"/>
      <c r="AE89" s="106"/>
      <c r="AM89" s="107"/>
      <c r="AN89" s="107"/>
      <c r="AO89" s="107"/>
      <c r="AP89" s="107"/>
      <c r="AQ89" s="107"/>
      <c r="AR89" s="107"/>
      <c r="AS89" s="108"/>
      <c r="AV89" s="105"/>
      <c r="AW89" s="101"/>
      <c r="AX89" s="101"/>
      <c r="AY89" s="101"/>
    </row>
    <row r="90" spans="1:51" x14ac:dyDescent="0.25">
      <c r="B90" s="126"/>
      <c r="C90" s="116"/>
      <c r="D90" s="86"/>
      <c r="E90" s="110"/>
      <c r="F90" s="110"/>
      <c r="G90" s="110"/>
      <c r="H90" s="110"/>
      <c r="I90" s="86"/>
      <c r="J90" s="111"/>
      <c r="K90" s="111"/>
      <c r="L90" s="111"/>
      <c r="M90" s="111"/>
      <c r="N90" s="111"/>
      <c r="O90" s="111"/>
      <c r="P90" s="111"/>
      <c r="Q90" s="111"/>
      <c r="R90" s="111"/>
      <c r="S90" s="111"/>
      <c r="T90" s="114"/>
      <c r="U90" s="78"/>
      <c r="V90" s="78"/>
      <c r="W90" s="106"/>
      <c r="X90" s="106"/>
      <c r="Y90" s="106"/>
      <c r="Z90" s="106"/>
      <c r="AA90" s="106"/>
      <c r="AB90" s="106"/>
      <c r="AC90" s="106"/>
      <c r="AD90" s="106"/>
      <c r="AE90" s="106"/>
      <c r="AM90" s="107"/>
      <c r="AN90" s="107"/>
      <c r="AO90" s="107"/>
      <c r="AP90" s="107"/>
      <c r="AQ90" s="107"/>
      <c r="AR90" s="107"/>
      <c r="AS90" s="108"/>
      <c r="AV90" s="105"/>
      <c r="AW90" s="101"/>
      <c r="AX90" s="101"/>
      <c r="AY90" s="101"/>
    </row>
    <row r="91" spans="1:51" x14ac:dyDescent="0.25">
      <c r="B91" s="129"/>
      <c r="C91" s="132"/>
      <c r="D91" s="79"/>
      <c r="E91" s="127"/>
      <c r="F91" s="127"/>
      <c r="G91" s="127"/>
      <c r="H91" s="127"/>
      <c r="I91" s="79"/>
      <c r="J91" s="128"/>
      <c r="K91" s="128"/>
      <c r="L91" s="128"/>
      <c r="M91" s="128"/>
      <c r="N91" s="128"/>
      <c r="O91" s="128"/>
      <c r="P91" s="128"/>
      <c r="Q91" s="128"/>
      <c r="R91" s="128"/>
      <c r="S91" s="128"/>
      <c r="T91" s="133"/>
      <c r="U91" s="134"/>
      <c r="V91" s="134"/>
      <c r="W91" s="106"/>
      <c r="X91" s="106"/>
      <c r="Y91" s="106"/>
      <c r="Z91" s="106"/>
      <c r="AA91" s="106"/>
      <c r="AB91" s="106"/>
      <c r="AC91" s="106"/>
      <c r="AD91" s="106"/>
      <c r="AE91" s="106"/>
      <c r="AM91" s="107"/>
      <c r="AN91" s="107"/>
      <c r="AO91" s="107"/>
      <c r="AP91" s="107"/>
      <c r="AQ91" s="107"/>
      <c r="AR91" s="107"/>
      <c r="AS91" s="108"/>
      <c r="AU91" s="101"/>
      <c r="AV91" s="105"/>
      <c r="AW91" s="101"/>
      <c r="AX91" s="101"/>
      <c r="AY91" s="131"/>
    </row>
    <row r="92" spans="1:51" s="131" customFormat="1" x14ac:dyDescent="0.25">
      <c r="B92" s="129"/>
      <c r="C92" s="135"/>
      <c r="D92" s="127"/>
      <c r="E92" s="79"/>
      <c r="F92" s="127"/>
      <c r="G92" s="127"/>
      <c r="H92" s="127"/>
      <c r="I92" s="127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33"/>
      <c r="U92" s="134"/>
      <c r="V92" s="134"/>
      <c r="W92" s="106"/>
      <c r="X92" s="106"/>
      <c r="Y92" s="106"/>
      <c r="Z92" s="106"/>
      <c r="AA92" s="106"/>
      <c r="AB92" s="106"/>
      <c r="AC92" s="106"/>
      <c r="AD92" s="106"/>
      <c r="AE92" s="106"/>
      <c r="AM92" s="107"/>
      <c r="AN92" s="107"/>
      <c r="AO92" s="107"/>
      <c r="AP92" s="107"/>
      <c r="AQ92" s="107"/>
      <c r="AR92" s="107"/>
      <c r="AS92" s="108"/>
      <c r="AT92" s="19"/>
      <c r="AV92" s="105"/>
      <c r="AY92" s="101"/>
    </row>
    <row r="93" spans="1:51" x14ac:dyDescent="0.25">
      <c r="A93" s="106"/>
      <c r="B93" s="129"/>
      <c r="C93" s="130"/>
      <c r="D93" s="127"/>
      <c r="E93" s="79"/>
      <c r="F93" s="79"/>
      <c r="G93" s="127"/>
      <c r="H93" s="127"/>
      <c r="I93" s="107"/>
      <c r="J93" s="107"/>
      <c r="K93" s="107"/>
      <c r="L93" s="107"/>
      <c r="M93" s="107"/>
      <c r="N93" s="107"/>
      <c r="O93" s="108"/>
      <c r="P93" s="103"/>
      <c r="R93" s="105"/>
      <c r="AS93" s="101"/>
      <c r="AT93" s="101"/>
      <c r="AU93" s="101"/>
      <c r="AV93" s="101"/>
      <c r="AW93" s="101"/>
      <c r="AX93" s="101"/>
      <c r="AY93" s="101"/>
    </row>
    <row r="94" spans="1:51" x14ac:dyDescent="0.25">
      <c r="A94" s="106"/>
      <c r="B94" s="129"/>
      <c r="C94" s="131"/>
      <c r="D94" s="131"/>
      <c r="E94" s="131"/>
      <c r="F94" s="131"/>
      <c r="G94" s="79"/>
      <c r="H94" s="79"/>
      <c r="I94" s="107"/>
      <c r="J94" s="107"/>
      <c r="K94" s="107"/>
      <c r="L94" s="107"/>
      <c r="M94" s="107"/>
      <c r="N94" s="107"/>
      <c r="O94" s="108"/>
      <c r="P94" s="103"/>
      <c r="R94" s="103"/>
      <c r="AS94" s="101"/>
      <c r="AT94" s="101"/>
      <c r="AU94" s="101"/>
      <c r="AV94" s="101"/>
      <c r="AW94" s="101"/>
      <c r="AX94" s="101"/>
      <c r="AY94" s="101"/>
    </row>
    <row r="95" spans="1:51" x14ac:dyDescent="0.25">
      <c r="A95" s="106"/>
      <c r="B95" s="79"/>
      <c r="C95" s="131"/>
      <c r="D95" s="131"/>
      <c r="E95" s="131"/>
      <c r="F95" s="131"/>
      <c r="G95" s="79"/>
      <c r="H95" s="79"/>
      <c r="I95" s="107"/>
      <c r="J95" s="107"/>
      <c r="K95" s="107"/>
      <c r="L95" s="107"/>
      <c r="M95" s="107"/>
      <c r="N95" s="107"/>
      <c r="O95" s="108"/>
      <c r="P95" s="103"/>
      <c r="R95" s="103"/>
      <c r="AS95" s="101"/>
      <c r="AT95" s="101"/>
      <c r="AU95" s="101"/>
      <c r="AV95" s="101"/>
      <c r="AW95" s="101"/>
      <c r="AX95" s="101"/>
      <c r="AY95" s="101"/>
    </row>
    <row r="96" spans="1:51" x14ac:dyDescent="0.25">
      <c r="A96" s="106"/>
      <c r="B96" s="79"/>
      <c r="C96" s="131"/>
      <c r="D96" s="131"/>
      <c r="E96" s="131"/>
      <c r="F96" s="131"/>
      <c r="G96" s="131"/>
      <c r="H96" s="131"/>
      <c r="I96" s="107"/>
      <c r="J96" s="107"/>
      <c r="K96" s="107"/>
      <c r="L96" s="107"/>
      <c r="M96" s="107"/>
      <c r="N96" s="107"/>
      <c r="O96" s="108"/>
      <c r="P96" s="103"/>
      <c r="R96" s="103"/>
      <c r="AS96" s="101"/>
      <c r="AT96" s="101"/>
      <c r="AU96" s="101"/>
      <c r="AV96" s="101"/>
      <c r="AW96" s="101"/>
      <c r="AX96" s="101"/>
      <c r="AY96" s="101"/>
    </row>
    <row r="97" spans="1:51" x14ac:dyDescent="0.25">
      <c r="A97" s="106"/>
      <c r="B97" s="129"/>
      <c r="C97" s="131"/>
      <c r="D97" s="131"/>
      <c r="E97" s="131"/>
      <c r="F97" s="131"/>
      <c r="G97" s="131"/>
      <c r="H97" s="131"/>
      <c r="I97" s="107"/>
      <c r="J97" s="107"/>
      <c r="K97" s="107"/>
      <c r="L97" s="107"/>
      <c r="M97" s="107"/>
      <c r="N97" s="107"/>
      <c r="O97" s="108"/>
      <c r="P97" s="103"/>
      <c r="R97" s="103"/>
      <c r="AS97" s="101"/>
      <c r="AT97" s="101"/>
      <c r="AU97" s="101"/>
      <c r="AV97" s="101"/>
      <c r="AW97" s="101"/>
      <c r="AX97" s="101"/>
      <c r="AY97" s="101"/>
    </row>
    <row r="98" spans="1:51" x14ac:dyDescent="0.25">
      <c r="A98" s="106"/>
      <c r="C98" s="131"/>
      <c r="D98" s="131"/>
      <c r="E98" s="131"/>
      <c r="F98" s="131"/>
      <c r="G98" s="131"/>
      <c r="H98" s="131"/>
      <c r="I98" s="107"/>
      <c r="J98" s="107"/>
      <c r="K98" s="107"/>
      <c r="L98" s="107"/>
      <c r="M98" s="107"/>
      <c r="N98" s="107"/>
      <c r="O98" s="108"/>
      <c r="P98" s="103"/>
      <c r="R98" s="103"/>
      <c r="AS98" s="101"/>
      <c r="AT98" s="101"/>
      <c r="AU98" s="101"/>
      <c r="AV98" s="101"/>
      <c r="AW98" s="101"/>
      <c r="AX98" s="101"/>
      <c r="AY98" s="101"/>
    </row>
    <row r="99" spans="1:51" x14ac:dyDescent="0.25">
      <c r="A99" s="106"/>
      <c r="C99" s="131"/>
      <c r="D99" s="131"/>
      <c r="E99" s="131"/>
      <c r="F99" s="131"/>
      <c r="G99" s="131"/>
      <c r="H99" s="131"/>
      <c r="I99" s="107"/>
      <c r="J99" s="107"/>
      <c r="K99" s="107"/>
      <c r="L99" s="107"/>
      <c r="M99" s="107"/>
      <c r="N99" s="107"/>
      <c r="O99" s="108"/>
      <c r="P99" s="103"/>
      <c r="R99" s="79"/>
      <c r="AS99" s="101"/>
      <c r="AT99" s="101"/>
      <c r="AU99" s="101"/>
      <c r="AV99" s="101"/>
      <c r="AW99" s="101"/>
      <c r="AX99" s="101"/>
      <c r="AY99" s="101"/>
    </row>
    <row r="100" spans="1:51" x14ac:dyDescent="0.25">
      <c r="A100" s="106"/>
      <c r="I100" s="107"/>
      <c r="J100" s="107"/>
      <c r="K100" s="107"/>
      <c r="L100" s="107"/>
      <c r="M100" s="107"/>
      <c r="N100" s="107"/>
      <c r="O100" s="108"/>
      <c r="R100" s="103"/>
      <c r="AS100" s="101"/>
      <c r="AT100" s="101"/>
      <c r="AU100" s="101"/>
      <c r="AV100" s="101"/>
      <c r="AW100" s="101"/>
      <c r="AX100" s="101"/>
      <c r="AY100" s="101"/>
    </row>
    <row r="101" spans="1:51" x14ac:dyDescent="0.25">
      <c r="O101" s="108"/>
      <c r="R101" s="103"/>
      <c r="AS101" s="101"/>
      <c r="AT101" s="101"/>
      <c r="AU101" s="101"/>
      <c r="AV101" s="101"/>
      <c r="AW101" s="101"/>
      <c r="AX101" s="101"/>
      <c r="AY101" s="101"/>
    </row>
    <row r="102" spans="1:51" x14ac:dyDescent="0.25">
      <c r="O102" s="108"/>
      <c r="R102" s="103"/>
      <c r="AS102" s="101"/>
      <c r="AT102" s="101"/>
      <c r="AU102" s="101"/>
      <c r="AV102" s="101"/>
      <c r="AW102" s="101"/>
      <c r="AX102" s="101"/>
      <c r="AY102" s="101"/>
    </row>
    <row r="103" spans="1:51" x14ac:dyDescent="0.25">
      <c r="O103" s="108"/>
      <c r="R103" s="103"/>
      <c r="AS103" s="101"/>
      <c r="AT103" s="101"/>
      <c r="AU103" s="101"/>
      <c r="AV103" s="101"/>
      <c r="AW103" s="101"/>
      <c r="AX103" s="101"/>
      <c r="AY103" s="101"/>
    </row>
    <row r="104" spans="1:51" x14ac:dyDescent="0.25">
      <c r="O104" s="108"/>
      <c r="R104" s="103"/>
      <c r="AS104" s="101"/>
      <c r="AT104" s="101"/>
      <c r="AU104" s="101"/>
      <c r="AV104" s="101"/>
      <c r="AW104" s="101"/>
      <c r="AX104" s="101"/>
      <c r="AY104" s="101"/>
    </row>
    <row r="105" spans="1:51" x14ac:dyDescent="0.25">
      <c r="O105" s="108"/>
      <c r="AS105" s="101"/>
      <c r="AT105" s="101"/>
      <c r="AU105" s="101"/>
      <c r="AV105" s="101"/>
      <c r="AW105" s="101"/>
      <c r="AX105" s="101"/>
      <c r="AY105" s="101"/>
    </row>
    <row r="106" spans="1:51" x14ac:dyDescent="0.25">
      <c r="O106" s="108"/>
      <c r="AS106" s="101"/>
      <c r="AT106" s="101"/>
      <c r="AU106" s="101"/>
      <c r="AV106" s="101"/>
      <c r="AW106" s="101"/>
      <c r="AX106" s="101"/>
      <c r="AY106" s="101"/>
    </row>
    <row r="107" spans="1:51" x14ac:dyDescent="0.25">
      <c r="O107" s="108"/>
      <c r="AS107" s="101"/>
      <c r="AT107" s="101"/>
      <c r="AU107" s="101"/>
      <c r="AV107" s="101"/>
      <c r="AW107" s="101"/>
      <c r="AX107" s="101"/>
      <c r="AY107" s="101"/>
    </row>
    <row r="108" spans="1:51" x14ac:dyDescent="0.25">
      <c r="O108" s="108"/>
      <c r="AS108" s="101"/>
      <c r="AT108" s="101"/>
      <c r="AU108" s="101"/>
      <c r="AV108" s="101"/>
      <c r="AW108" s="101"/>
      <c r="AX108" s="101"/>
      <c r="AY108" s="101"/>
    </row>
    <row r="109" spans="1:51" x14ac:dyDescent="0.25">
      <c r="O109" s="108"/>
      <c r="AS109" s="101"/>
      <c r="AT109" s="101"/>
      <c r="AU109" s="101"/>
      <c r="AV109" s="101"/>
      <c r="AW109" s="101"/>
      <c r="AX109" s="101"/>
      <c r="AY109" s="101"/>
    </row>
    <row r="110" spans="1:51" x14ac:dyDescent="0.25">
      <c r="O110" s="108"/>
      <c r="AS110" s="101"/>
      <c r="AT110" s="101"/>
      <c r="AU110" s="101"/>
      <c r="AV110" s="101"/>
      <c r="AW110" s="101"/>
      <c r="AX110" s="101"/>
      <c r="AY110" s="101"/>
    </row>
    <row r="111" spans="1:51" x14ac:dyDescent="0.25">
      <c r="O111" s="108"/>
      <c r="Q111" s="103"/>
      <c r="AS111" s="101"/>
      <c r="AT111" s="101"/>
      <c r="AU111" s="101"/>
      <c r="AV111" s="101"/>
      <c r="AW111" s="101"/>
      <c r="AX111" s="101"/>
      <c r="AY111" s="101"/>
    </row>
    <row r="112" spans="1:51" x14ac:dyDescent="0.25">
      <c r="O112" s="11"/>
      <c r="P112" s="103"/>
      <c r="Q112" s="103"/>
      <c r="AS112" s="101"/>
      <c r="AT112" s="101"/>
      <c r="AU112" s="101"/>
      <c r="AV112" s="101"/>
      <c r="AW112" s="101"/>
      <c r="AX112" s="101"/>
      <c r="AY112" s="101"/>
    </row>
    <row r="113" spans="15:51" x14ac:dyDescent="0.25">
      <c r="O113" s="11"/>
      <c r="P113" s="103"/>
      <c r="Q113" s="103"/>
      <c r="AS113" s="101"/>
      <c r="AT113" s="101"/>
      <c r="AU113" s="101"/>
      <c r="AV113" s="101"/>
      <c r="AW113" s="101"/>
      <c r="AX113" s="101"/>
      <c r="AY113" s="101"/>
    </row>
    <row r="114" spans="15:51" x14ac:dyDescent="0.25">
      <c r="O114" s="11"/>
      <c r="P114" s="103"/>
      <c r="Q114" s="103"/>
      <c r="AS114" s="101"/>
      <c r="AT114" s="101"/>
      <c r="AU114" s="101"/>
      <c r="AV114" s="101"/>
      <c r="AW114" s="101"/>
      <c r="AX114" s="101"/>
      <c r="AY114" s="101"/>
    </row>
    <row r="115" spans="15:51" x14ac:dyDescent="0.25">
      <c r="O115" s="11"/>
      <c r="P115" s="103"/>
      <c r="Q115" s="103"/>
      <c r="AS115" s="101"/>
      <c r="AT115" s="101"/>
      <c r="AU115" s="101"/>
      <c r="AV115" s="101"/>
      <c r="AW115" s="101"/>
      <c r="AX115" s="101"/>
      <c r="AY115" s="101"/>
    </row>
    <row r="116" spans="15:51" x14ac:dyDescent="0.25">
      <c r="O116" s="11"/>
      <c r="P116" s="103"/>
      <c r="Q116" s="103"/>
      <c r="AS116" s="101"/>
      <c r="AT116" s="101"/>
      <c r="AU116" s="101"/>
      <c r="AV116" s="101"/>
      <c r="AW116" s="101"/>
      <c r="AX116" s="101"/>
      <c r="AY116" s="101"/>
    </row>
    <row r="117" spans="15:51" x14ac:dyDescent="0.25">
      <c r="O117" s="11"/>
      <c r="P117" s="103"/>
      <c r="Q117" s="103"/>
      <c r="AS117" s="101"/>
      <c r="AT117" s="101"/>
      <c r="AU117" s="101"/>
      <c r="AV117" s="101"/>
      <c r="AW117" s="101"/>
      <c r="AX117" s="101"/>
      <c r="AY117" s="101"/>
    </row>
    <row r="118" spans="15:51" x14ac:dyDescent="0.25">
      <c r="O118" s="11"/>
      <c r="P118" s="103"/>
      <c r="Q118" s="103"/>
      <c r="AS118" s="101"/>
      <c r="AT118" s="101"/>
      <c r="AU118" s="101"/>
      <c r="AV118" s="101"/>
      <c r="AW118" s="101"/>
      <c r="AX118" s="101"/>
      <c r="AY118" s="101"/>
    </row>
    <row r="119" spans="15:51" x14ac:dyDescent="0.25">
      <c r="O119" s="11"/>
      <c r="P119" s="103"/>
      <c r="Q119" s="103"/>
      <c r="AS119" s="101"/>
      <c r="AT119" s="101"/>
      <c r="AU119" s="101"/>
      <c r="AV119" s="101"/>
      <c r="AW119" s="101"/>
      <c r="AX119" s="101"/>
      <c r="AY119" s="101"/>
    </row>
    <row r="120" spans="15:51" x14ac:dyDescent="0.25">
      <c r="O120" s="11"/>
      <c r="P120" s="103"/>
      <c r="Q120" s="103"/>
      <c r="AS120" s="101"/>
      <c r="AT120" s="101"/>
      <c r="AU120" s="101"/>
      <c r="AV120" s="101"/>
      <c r="AW120" s="101"/>
      <c r="AX120" s="101"/>
      <c r="AY120" s="101"/>
    </row>
    <row r="121" spans="15:51" x14ac:dyDescent="0.25">
      <c r="O121" s="11"/>
      <c r="P121" s="103"/>
      <c r="Q121" s="103"/>
      <c r="R121" s="103"/>
      <c r="S121" s="103"/>
      <c r="AS121" s="101"/>
      <c r="AT121" s="101"/>
      <c r="AU121" s="101"/>
      <c r="AV121" s="101"/>
      <c r="AW121" s="101"/>
      <c r="AX121" s="101"/>
      <c r="AY121" s="101"/>
    </row>
    <row r="122" spans="15:51" x14ac:dyDescent="0.25">
      <c r="O122" s="11"/>
      <c r="P122" s="103"/>
      <c r="Q122" s="103"/>
      <c r="R122" s="103"/>
      <c r="S122" s="103"/>
      <c r="T122" s="103"/>
      <c r="AS122" s="101"/>
      <c r="AT122" s="101"/>
      <c r="AU122" s="101"/>
      <c r="AV122" s="101"/>
      <c r="AW122" s="101"/>
      <c r="AX122" s="101"/>
      <c r="AY122" s="101"/>
    </row>
    <row r="123" spans="15:51" x14ac:dyDescent="0.25">
      <c r="O123" s="11"/>
      <c r="P123" s="103"/>
      <c r="Q123" s="103"/>
      <c r="R123" s="103"/>
      <c r="S123" s="103"/>
      <c r="T123" s="103"/>
      <c r="AS123" s="101"/>
      <c r="AT123" s="101"/>
      <c r="AU123" s="101"/>
      <c r="AV123" s="101"/>
      <c r="AW123" s="101"/>
      <c r="AX123" s="101"/>
      <c r="AY123" s="101"/>
    </row>
    <row r="124" spans="15:51" x14ac:dyDescent="0.25">
      <c r="O124" s="11"/>
      <c r="P124" s="103"/>
      <c r="T124" s="103"/>
      <c r="AS124" s="101"/>
      <c r="AT124" s="101"/>
      <c r="AU124" s="101"/>
      <c r="AV124" s="101"/>
      <c r="AW124" s="101"/>
      <c r="AX124" s="101"/>
      <c r="AY124" s="101"/>
    </row>
    <row r="125" spans="15:51" x14ac:dyDescent="0.25">
      <c r="O125" s="103"/>
      <c r="Q125" s="103"/>
      <c r="R125" s="103"/>
      <c r="S125" s="103"/>
      <c r="AS125" s="101"/>
      <c r="AT125" s="101"/>
      <c r="AU125" s="101"/>
      <c r="AV125" s="101"/>
      <c r="AW125" s="101"/>
      <c r="AX125" s="101"/>
      <c r="AY125" s="101"/>
    </row>
    <row r="126" spans="15:51" x14ac:dyDescent="0.25">
      <c r="O126" s="11"/>
      <c r="P126" s="103"/>
      <c r="Q126" s="103"/>
      <c r="R126" s="103"/>
      <c r="S126" s="103"/>
      <c r="T126" s="103"/>
      <c r="AS126" s="101"/>
      <c r="AT126" s="101"/>
      <c r="AU126" s="101"/>
      <c r="AV126" s="101"/>
      <c r="AW126" s="101"/>
      <c r="AX126" s="101"/>
      <c r="AY126" s="101"/>
    </row>
    <row r="127" spans="15:51" x14ac:dyDescent="0.25">
      <c r="O127" s="11"/>
      <c r="P127" s="103"/>
      <c r="Q127" s="103"/>
      <c r="R127" s="103"/>
      <c r="S127" s="103"/>
      <c r="T127" s="103"/>
      <c r="U127" s="103"/>
      <c r="AS127" s="101"/>
      <c r="AT127" s="101"/>
      <c r="AU127" s="101"/>
      <c r="AV127" s="101"/>
      <c r="AW127" s="101"/>
      <c r="AX127" s="101"/>
      <c r="AY127" s="101"/>
    </row>
    <row r="128" spans="15:51" x14ac:dyDescent="0.25">
      <c r="O128" s="11"/>
      <c r="P128" s="103"/>
      <c r="T128" s="103"/>
      <c r="U128" s="103"/>
      <c r="AS128" s="101"/>
      <c r="AT128" s="101"/>
      <c r="AU128" s="101"/>
      <c r="AV128" s="101"/>
      <c r="AW128" s="101"/>
      <c r="AX128" s="101"/>
    </row>
    <row r="139" spans="45:51" x14ac:dyDescent="0.25">
      <c r="AY139" s="101"/>
    </row>
    <row r="140" spans="45:51" x14ac:dyDescent="0.25">
      <c r="AS140" s="101"/>
      <c r="AT140" s="101"/>
      <c r="AU140" s="101"/>
      <c r="AV140" s="101"/>
      <c r="AW140" s="101"/>
      <c r="AX140" s="101"/>
    </row>
  </sheetData>
  <protectedRanges>
    <protectedRange sqref="N84:R84 B97 S86:T92 B89:B94 S82:T83 N87:R92 T74:T81 T57:T65 T47:T54" name="Range2_12_5_1_1"/>
    <protectedRange sqref="N10 L10 L6 D6 D8 AD8 AF8 O8:U8 AJ8:AR8 AF10 AR11:AR34 L24:N31 N12:N23 N32:P34 E11:E34 G11:G34 X11:AF11 N11:Q11 R11:V34 X12:Y16 AA12:AA16 AC12:AF34 O12:Q31 AB12:AB33 Z12:Z31" name="Range1_16_3_1_1"/>
    <protectedRange sqref="I89 J87:M92 J84:M84 I92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93:H93 F92 E91" name="Range2_2_2_9_2_1_1"/>
    <protectedRange sqref="D89 D92:D93" name="Range2_1_1_1_1_1_9_2_1_1"/>
    <protectedRange sqref="AG11:AG34" name="Range1_18_1_1_1"/>
    <protectedRange sqref="C90 C92" name="Range2_4_1_1_1"/>
    <protectedRange sqref="AS16:AS34" name="Range1_1_1_1"/>
    <protectedRange sqref="P3:U5" name="Range1_16_1_1_1_1"/>
    <protectedRange sqref="C93 C91 C88" name="Range2_1_3_1_1"/>
    <protectedRange sqref="H11:H34" name="Range1_1_1_1_1_1_1"/>
    <protectedRange sqref="B95:B96 J85:R86 D90:D91 I90:I91 Z83:Z84 S84:Y85 AA84:AU85 E92:E93 G94:H95 F93" name="Range2_2_1_10_1_1_1_2"/>
    <protectedRange sqref="C89" name="Range2_2_1_10_2_1_1_1"/>
    <protectedRange sqref="N82:R83 G90:H90 D86 F89 E88" name="Range2_12_1_6_1_1"/>
    <protectedRange sqref="D81:D82 I86:I88 I82:M83 G91:H92 G84:H86 E89:E90 F90:F91 F83:F85 E82:E84" name="Range2_2_12_1_7_1_1"/>
    <protectedRange sqref="D87:D88" name="Range2_1_1_1_1_11_1_2_1_1"/>
    <protectedRange sqref="E85 G87:H87 F86" name="Range2_2_2_9_1_1_1_1"/>
    <protectedRange sqref="D83" name="Range2_1_1_1_1_1_9_1_1_1_1"/>
    <protectedRange sqref="C87 C82" name="Range2_1_1_2_1_1"/>
    <protectedRange sqref="C86" name="Range2_1_2_2_1_1"/>
    <protectedRange sqref="C85" name="Range2_3_2_1_1"/>
    <protectedRange sqref="F81:F82 E81 G83:H83" name="Range2_2_12_1_1_1_1_1"/>
    <protectedRange sqref="C81" name="Range2_1_4_2_1_1_1"/>
    <protectedRange sqref="C83:C84" name="Range2_5_1_1_1"/>
    <protectedRange sqref="E86:E87 F87:F88 G88:H89 I84:I85" name="Range2_2_1_1_1_1"/>
    <protectedRange sqref="D84:D85" name="Range2_1_1_1_1_1_1_1_1"/>
    <protectedRange sqref="AS11:AS15" name="Range1_4_1_1_1_1"/>
    <protectedRange sqref="J11:J15 J26:J34" name="Range1_1_2_1_10_1_1_1_1"/>
    <protectedRange sqref="R99" name="Range2_2_1_10_1_1_1_1_1"/>
    <protectedRange sqref="S38:S41" name="Range2_12_3_1_1_1_1"/>
    <protectedRange sqref="D38:H38 N38:R41" name="Range2_12_1_3_1_1_1_1"/>
    <protectedRange sqref="I38:M38 E39:M41" name="Range2_2_12_1_6_1_1_1_1"/>
    <protectedRange sqref="D39:D41" name="Range2_1_1_1_1_11_1_1_1_1_1_1"/>
    <protectedRange sqref="C39:C41" name="Range2_1_2_1_1_1_1_1"/>
    <protectedRange sqref="C38" name="Range2_3_1_1_1_1_1"/>
    <protectedRange sqref="T71:T73" name="Range2_12_5_1_1_3"/>
    <protectedRange sqref="T67:T70" name="Range2_12_5_1_1_2_2"/>
    <protectedRange sqref="T66" name="Range2_12_5_1_1_2_1_1"/>
    <protectedRange sqref="S66" name="Range2_12_4_1_1_1_4_2_2_1_1"/>
    <protectedRange sqref="B86:B88" name="Range2_12_5_1_1_2"/>
    <protectedRange sqref="B85" name="Range2_12_5_1_1_2_1_4_1_1_1_2_1_1_1_1_1_1_1"/>
    <protectedRange sqref="F80 G82:H82" name="Range2_2_12_1_1_1_1_1_1"/>
    <protectedRange sqref="D80:E80" name="Range2_2_12_1_7_1_1_2_1"/>
    <protectedRange sqref="C80" name="Range2_1_1_2_1_1_1"/>
    <protectedRange sqref="B83:B84" name="Range2_12_5_1_1_2_1"/>
    <protectedRange sqref="B82" name="Range2_12_5_1_1_2_1_2_1"/>
    <protectedRange sqref="B81" name="Range2_12_5_1_1_2_1_2_2"/>
    <protectedRange sqref="S78:S81" name="Range2_12_5_1_1_5"/>
    <protectedRange sqref="N78:R81" name="Range2_12_1_6_1_1_1"/>
    <protectedRange sqref="J78:M81" name="Range2_2_12_1_7_1_1_2"/>
    <protectedRange sqref="S75:S77" name="Range2_12_2_1_1_1_2_1_1_1"/>
    <protectedRange sqref="Q76:R77" name="Range2_12_1_4_1_1_1_1_1_1_1_1_1_1_1_1_1_1_1"/>
    <protectedRange sqref="N76:P77" name="Range2_12_1_2_1_1_1_1_1_1_1_1_1_1_1_1_1_1_1_1"/>
    <protectedRange sqref="J76:M77" name="Range2_2_12_1_4_1_1_1_1_1_1_1_1_1_1_1_1_1_1_1_1"/>
    <protectedRange sqref="Q75:R75" name="Range2_12_1_6_1_1_1_2_3_1_1_3_1_1_1_1_1_1_1"/>
    <protectedRange sqref="N75:P75" name="Range2_12_1_2_3_1_1_1_2_3_1_1_3_1_1_1_1_1_1_1"/>
    <protectedRange sqref="J75:M75" name="Range2_2_12_1_4_3_1_1_1_3_3_1_1_3_1_1_1_1_1_1_1"/>
    <protectedRange sqref="S73:S74" name="Range2_12_4_1_1_1_4_2_2_2_1"/>
    <protectedRange sqref="Q73:R74" name="Range2_12_1_6_1_1_1_2_3_2_1_1_3_2"/>
    <protectedRange sqref="N73:P74" name="Range2_12_1_2_3_1_1_1_2_3_2_1_1_3_2"/>
    <protectedRange sqref="K73:M74" name="Range2_2_12_1_4_3_1_1_1_3_3_2_1_1_3_2"/>
    <protectedRange sqref="J73:J74" name="Range2_2_12_1_4_3_1_1_1_3_2_1_2_2_2"/>
    <protectedRange sqref="I73" name="Range2_2_12_1_4_3_1_1_1_3_3_1_1_3_1_1_1_1_1_1_2_2"/>
    <protectedRange sqref="I75:I81" name="Range2_2_12_1_7_1_1_2_2_1_1"/>
    <protectedRange sqref="I74" name="Range2_2_12_1_4_3_1_1_1_3_3_1_1_3_1_1_1_1_1_1_2_1_1"/>
    <protectedRange sqref="G81:H81" name="Range2_2_12_1_3_1_2_1_1_1_2_1_1_1_1_1_1_2_1_1_1_1_1_1_1_1_1"/>
    <protectedRange sqref="F79 G78:H80" name="Range2_2_12_1_3_3_1_1_1_2_1_1_1_1_1_1_1_1_1_1_1_1_1_1_1_1"/>
    <protectedRange sqref="G75:H75" name="Range2_2_12_1_3_1_2_1_1_1_2_1_1_1_1_1_1_2_1_1_1_1_1_2_1"/>
    <protectedRange sqref="F75:F78" name="Range2_2_12_1_3_1_2_1_1_1_3_1_1_1_1_1_3_1_1_1_1_1_1_1_1_1"/>
    <protectedRange sqref="G76:H77" name="Range2_2_12_1_3_1_2_1_1_1_1_2_1_1_1_1_1_1_1_1_1_1_1"/>
    <protectedRange sqref="D75:E76" name="Range2_2_12_1_3_1_2_1_1_1_3_1_1_1_1_1_1_1_2_1_1_1_1_1_1_1"/>
    <protectedRange sqref="B79" name="Range2_12_5_1_1_2_1_4_1_1_1_2_1_1_1_1_1_1_1_1_1_2_1_1_1_1_1"/>
    <protectedRange sqref="B80" name="Range2_12_5_1_1_2_1_2_2_1_1_1_1_1"/>
    <protectedRange sqref="D79:E79" name="Range2_2_12_1_7_1_1_2_1_1"/>
    <protectedRange sqref="C79" name="Range2_1_1_2_1_1_1_1"/>
    <protectedRange sqref="D78" name="Range2_2_12_1_7_1_1_2_1_1_1_1_1_1"/>
    <protectedRange sqref="E78" name="Range2_2_12_1_1_1_1_1_1_1_1_1_1_1_1"/>
    <protectedRange sqref="C78" name="Range2_1_4_2_1_1_1_1_1_1_1_1_1"/>
    <protectedRange sqref="D77:E77" name="Range2_2_12_1_3_1_2_1_1_1_3_1_1_1_1_1_1_1_2_1_1_1_1_1_1_1_1"/>
    <protectedRange sqref="B78" name="Range2_12_5_1_1_2_1_2_2_1_1_1_1"/>
    <protectedRange sqref="S67:S72" name="Range2_12_5_1_1_5_1"/>
    <protectedRange sqref="N69:R72" name="Range2_12_1_6_1_1_1_1"/>
    <protectedRange sqref="J71:M72 L69:M70" name="Range2_2_12_1_7_1_1_2_2"/>
    <protectedRange sqref="I71:I72" name="Range2_2_12_1_7_1_1_2_2_1_1_1"/>
    <protectedRange sqref="B77" name="Range2_12_5_1_1_2_1_2_2_1_1_1_1_2_1_1_1"/>
    <protectedRange sqref="B76" name="Range2_12_5_1_1_2_1_2_2_1_1_1_1_2_1_1_1_2"/>
    <protectedRange sqref="B75" name="Range2_12_5_1_1_2_1_2_2_1_1_1_1_2_1_1_1_2_1_1"/>
    <protectedRange sqref="B41" name="Range2_12_5_1_1_1_1_1_2"/>
    <protectedRange sqref="G52:H53" name="Range2_2_12_1_3_1_1_1_1_1_4_1_1_2"/>
    <protectedRange sqref="E52:F53" name="Range2_2_12_1_7_1_1_3_1_1_2"/>
    <protectedRange sqref="S57:S65 S52:S54" name="Range2_12_5_1_1_2_3_1_1"/>
    <protectedRange sqref="Q52:R54" name="Range2_12_1_6_1_1_1_1_2_1_2"/>
    <protectedRange sqref="N52:P54" name="Range2_12_1_2_3_1_1_1_1_2_1_2"/>
    <protectedRange sqref="I52:M53 L54:M54" name="Range2_2_12_1_4_3_1_1_1_1_2_1_2"/>
    <protectedRange sqref="D52:D53" name="Range2_2_12_1_3_1_2_1_1_1_2_1_2_1_2"/>
    <protectedRange sqref="Q57:R61" name="Range2_12_1_6_1_1_1_1_2_1_1_1"/>
    <protectedRange sqref="N57:P61" name="Range2_12_1_2_3_1_1_1_1_2_1_1_1"/>
    <protectedRange sqref="L57:M61" name="Range2_2_12_1_4_3_1_1_1_1_2_1_1_1"/>
    <protectedRange sqref="B74" name="Range2_12_5_1_1_2_1_2_2_1_1_1_1_2_1_1_1_2_1_1_1_2"/>
    <protectedRange sqref="N62:R68" name="Range2_12_1_6_1_1_1_1_1"/>
    <protectedRange sqref="J64:M65 L66:M68 L62:M63" name="Range2_2_12_1_7_1_1_2_2_1"/>
    <protectedRange sqref="G64:H65" name="Range2_2_12_1_3_1_2_1_1_1_2_1_1_1_1_1_1_2_1_1_1_1"/>
    <protectedRange sqref="I64:I65" name="Range2_2_12_1_4_3_1_1_1_2_1_2_1_1_3_1_1_1_1_1_1_1_1"/>
    <protectedRange sqref="D64:E65" name="Range2_2_12_1_3_1_2_1_1_1_2_1_1_1_1_3_1_1_1_1_1_1_1"/>
    <protectedRange sqref="F64:F65" name="Range2_2_12_1_3_1_2_1_1_1_3_1_1_1_1_1_3_1_1_1_1_1_1_1"/>
    <protectedRange sqref="G74:H74" name="Range2_2_12_1_3_1_2_1_1_1_1_2_1_1_1_1_1_1_2_1_1_2"/>
    <protectedRange sqref="F74" name="Range2_2_12_1_3_1_2_1_1_1_1_2_1_1_1_1_1_1_1_1_1_1_1_2"/>
    <protectedRange sqref="D74:E74" name="Range2_2_12_1_3_1_2_1_1_1_2_1_1_1_1_3_1_1_1_1_1_1_1_1_1_1_2"/>
    <protectedRange sqref="G73:H73" name="Range2_2_12_1_3_1_2_1_1_1_1_2_1_1_1_1_1_1_2_1_1_1_1"/>
    <protectedRange sqref="F73" name="Range2_2_12_1_3_1_2_1_1_1_1_2_1_1_1_1_1_1_1_1_1_1_1_1_1"/>
    <protectedRange sqref="D73:E73" name="Range2_2_12_1_3_1_2_1_1_1_2_1_1_1_1_3_1_1_1_1_1_1_1_1_1_1_1_1"/>
    <protectedRange sqref="D72" name="Range2_2_12_1_7_1_1_1_1"/>
    <protectedRange sqref="E72:F72" name="Range2_2_12_1_1_1_1_1_2_1"/>
    <protectedRange sqref="C72" name="Range2_1_4_2_1_1_1_1_1"/>
    <protectedRange sqref="G72:H72" name="Range2_2_12_1_3_1_2_1_1_1_2_1_1_1_1_1_1_2_1_1_1_1_1_1_1_1_1_1_1"/>
    <protectedRange sqref="F71:H71" name="Range2_2_12_1_3_3_1_1_1_2_1_1_1_1_1_1_1_1_1_1_1_1_1_1_1_1_1_2"/>
    <protectedRange sqref="D71:E71" name="Range2_2_12_1_7_1_1_2_1_1_1_2"/>
    <protectedRange sqref="C71" name="Range2_1_1_2_1_1_1_1_1_2"/>
    <protectedRange sqref="B72" name="Range2_12_5_1_1_2_1_4_1_1_1_2_1_1_1_1_1_1_1_1_1_2_1_1_1_1_2_1_1_1_2_1_1_1_2_2_2_1"/>
    <protectedRange sqref="B73" name="Range2_12_5_1_1_2_1_2_2_1_1_1_1_2_1_1_1_2_1_1_1_2_2_2_1"/>
    <protectedRange sqref="J70:K70" name="Range2_2_12_1_4_3_1_1_1_3_3_1_1_3_1_1_1_1_1_1_1_1"/>
    <protectedRange sqref="K68:K69" name="Range2_2_12_1_4_3_1_1_1_3_3_2_1_1_3_2_1"/>
    <protectedRange sqref="J68:J69" name="Range2_2_12_1_4_3_1_1_1_3_2_1_2_2_2_1"/>
    <protectedRange sqref="I68" name="Range2_2_12_1_4_3_1_1_1_3_3_1_1_3_1_1_1_1_1_1_2_2_2"/>
    <protectedRange sqref="I70" name="Range2_2_12_1_7_1_1_2_2_1_1_2"/>
    <protectedRange sqref="I69" name="Range2_2_12_1_4_3_1_1_1_3_3_1_1_3_1_1_1_1_1_1_2_1_1_1"/>
    <protectedRange sqref="G70:H70" name="Range2_2_12_1_3_1_2_1_1_1_2_1_1_1_1_1_1_2_1_1_1_1_1_2_1_1"/>
    <protectedRange sqref="F70" name="Range2_2_12_1_3_1_2_1_1_1_3_1_1_1_1_1_3_1_1_1_1_1_1_1_1_1_2"/>
    <protectedRange sqref="D70:E70" name="Range2_2_12_1_3_1_2_1_1_1_3_1_1_1_1_1_1_1_2_1_1_1_1_1_1_1_2"/>
    <protectedRange sqref="J66:K67" name="Range2_2_12_1_7_1_1_2_2_2"/>
    <protectedRange sqref="I66:I67" name="Range2_2_12_1_7_1_1_2_2_1_1_1_2"/>
    <protectedRange sqref="G69:H69" name="Range2_2_12_1_3_1_2_1_1_1_1_2_1_1_1_1_1_1_2_1_1_2_1"/>
    <protectedRange sqref="F69" name="Range2_2_12_1_3_1_2_1_1_1_1_2_1_1_1_1_1_1_1_1_1_1_1_2_1"/>
    <protectedRange sqref="D69:E69" name="Range2_2_12_1_3_1_2_1_1_1_2_1_1_1_1_3_1_1_1_1_1_1_1_1_1_1_2_1"/>
    <protectedRange sqref="G68:H68" name="Range2_2_12_1_3_1_2_1_1_1_1_2_1_1_1_1_1_1_2_1_1_1_1_1"/>
    <protectedRange sqref="F68" name="Range2_2_12_1_3_1_2_1_1_1_1_2_1_1_1_1_1_1_1_1_1_1_1_1_1_1"/>
    <protectedRange sqref="D68:E68" name="Range2_2_12_1_3_1_2_1_1_1_2_1_1_1_1_3_1_1_1_1_1_1_1_1_1_1_1_1_1"/>
    <protectedRange sqref="D67" name="Range2_2_12_1_7_1_1_1_1_1"/>
    <protectedRange sqref="E67:F67" name="Range2_2_12_1_1_1_1_1_2_1_1"/>
    <protectedRange sqref="C67" name="Range2_1_4_2_1_1_1_1_1_1"/>
    <protectedRange sqref="G67:H67" name="Range2_2_12_1_3_1_2_1_1_1_2_1_1_1_1_1_1_2_1_1_1_1_1_1_1_1_1_1_1_1"/>
    <protectedRange sqref="F66:H66" name="Range2_2_12_1_3_3_1_1_1_2_1_1_1_1_1_1_1_1_1_1_1_1_1_1_1_1_1_2_1"/>
    <protectedRange sqref="D66:E66" name="Range2_2_12_1_7_1_1_2_1_1_1_2_1"/>
    <protectedRange sqref="C66" name="Range2_1_1_2_1_1_1_1_1_2_1"/>
    <protectedRange sqref="B68" name="Range2_12_5_1_1_2_1_4_1_1_1_2_1_1_1_1_1_1_1_1_1_2_1_1_1_1_2_1_1_1_2_1_1_1_2_2_2_1_1"/>
    <protectedRange sqref="B69" name="Range2_12_5_1_1_2_1_2_2_1_1_1_1_2_1_1_1_2_1_1_1_2_2_2_1_1"/>
    <protectedRange sqref="B65" name="Range2_12_5_1_1_2_1_4_1_1_1_2_1_1_1_1_1_1_1_1_1_2_1_1_1_1_2_1_1_1_2_1_1_1_2_2_2_1_1_1"/>
    <protectedRange sqref="B66" name="Range2_12_5_1_1_2_1_2_2_1_1_1_1_2_1_1_1_2_1_1_1_2_2_2_1_1_1"/>
    <protectedRange sqref="S42:S43" name="Range2_12_3_1_1_1_1_2"/>
    <protectedRange sqref="N42:R43" name="Range2_12_1_3_1_1_1_1_2"/>
    <protectedRange sqref="E42:M43" name="Range2_2_12_1_6_1_1_1_1_2"/>
    <protectedRange sqref="D42:D43" name="Range2_1_1_1_1_11_1_1_1_1_1_1_2"/>
    <protectedRange sqref="G44:H44" name="Range2_2_12_1_3_1_1_1_1_1_4_1_1"/>
    <protectedRange sqref="E44:F44" name="Range2_2_12_1_7_1_1_3_1_1"/>
    <protectedRange sqref="S44:S50" name="Range2_12_5_1_1_2_3_1"/>
    <protectedRange sqref="Q44:R44" name="Range2_12_1_6_1_1_1_1_2_1"/>
    <protectedRange sqref="N44:P44" name="Range2_12_1_2_3_1_1_1_1_2_1"/>
    <protectedRange sqref="I44:M44" name="Range2_2_12_1_4_3_1_1_1_1_2_1"/>
    <protectedRange sqref="D44" name="Range2_2_12_1_3_1_2_1_1_1_2_1_2_1"/>
    <protectedRange sqref="S51" name="Range2_12_4_1_1_1_4_2_2_1_1_1"/>
    <protectedRange sqref="G45:H50" name="Range2_2_12_1_3_1_1_1_1_1_4_1_1_1"/>
    <protectedRange sqref="E45:F50" name="Range2_2_12_1_7_1_1_3_1_1_1"/>
    <protectedRange sqref="Q45:R50" name="Range2_12_1_6_1_1_1_1_2_1_1"/>
    <protectedRange sqref="N45:P50" name="Range2_12_1_2_3_1_1_1_1_2_1_1"/>
    <protectedRange sqref="I45:M50" name="Range2_2_12_1_4_3_1_1_1_1_2_1_1"/>
    <protectedRange sqref="D45:D50" name="Range2_2_12_1_3_1_2_1_1_1_2_1_2_1_1"/>
    <protectedRange sqref="E51:H51" name="Range2_2_12_1_3_1_2_1_1_1_1_2_1_1_1_1_1_1_1"/>
    <protectedRange sqref="D51" name="Range2_2_12_1_3_1_2_1_1_1_2_1_2_3_1_1_1_1_2"/>
    <protectedRange sqref="Q51:R51" name="Range2_12_1_6_1_1_1_2_3_2_1_1_1_1_1"/>
    <protectedRange sqref="N51:P51" name="Range2_12_1_2_3_1_1_1_2_3_2_1_1_1_1_1"/>
    <protectedRange sqref="K51:M51" name="Range2_2_12_1_4_3_1_1_1_3_3_2_1_1_1_1_1"/>
    <protectedRange sqref="J51" name="Range2_2_12_1_4_3_1_1_1_3_2_1_2_1_1_1"/>
    <protectedRange sqref="I51" name="Range2_2_12_1_4_2_1_1_1_4_1_2_1_1_1_2_1_1_1"/>
    <protectedRange sqref="C42:C43" name="Range2_1_2_1_1_1_1_1_1_2"/>
    <protectedRange sqref="Q32:Q34" name="Range1_16_3_1_1_1"/>
    <protectedRange sqref="T55:T56" name="Range2_12_5_1_1_1"/>
    <protectedRange sqref="S55:S56" name="Range2_12_5_1_1_2_3_1_1_1"/>
    <protectedRange sqref="Q55:R56" name="Range2_12_1_6_1_1_1_1_2_1_1_1_1"/>
    <protectedRange sqref="N55:P56" name="Range2_12_1_2_3_1_1_1_1_2_1_1_1_1"/>
    <protectedRange sqref="L55:M56" name="Range2_2_12_1_4_3_1_1_1_1_2_1_1_1_1"/>
    <protectedRange sqref="J54:K54" name="Range2_2_12_1_7_1_1_2_2_3"/>
    <protectedRange sqref="G54:H54" name="Range2_2_12_1_3_1_2_1_1_1_2_1_1_1_1_1_1_2_1_1_1"/>
    <protectedRange sqref="I54" name="Range2_2_12_1_4_3_1_1_1_2_1_2_1_1_3_1_1_1_1_1_1_1"/>
    <protectedRange sqref="D54:E54" name="Range2_2_12_1_3_1_2_1_1_1_2_1_1_1_1_3_1_1_1_1_1_1"/>
    <protectedRange sqref="F54" name="Range2_2_12_1_3_1_2_1_1_1_3_1_1_1_1_1_3_1_1_1_1_1_1"/>
    <protectedRange sqref="AG10" name="Range1_18_1_1_1_1"/>
    <protectedRange sqref="Q10" name="Range1_17_1_1_1_2"/>
    <protectedRange sqref="F11:F34" name="Range1_16_3_1_1_2"/>
    <protectedRange sqref="W11:W16 W30:W34" name="Range1_16_3_1_1_4"/>
    <protectedRange sqref="X34:AB34 X17:Y31 X32:AA33 AA17:AA31" name="Range1_16_3_1_1_6"/>
    <protectedRange sqref="B42" name="Range2_12_5_1_1_1_1_1_2_1"/>
    <protectedRange sqref="B43" name="Range2_12_5_1_1_1_2_1_1_1"/>
    <protectedRange sqref="B44" name="Range2_12_5_1_1_1_2_2_1_1"/>
    <protectedRange sqref="B45:B46 B49" name="Range2_12_5_1_1_1_2_2_1_1_1_1_1_1_1_1_1_1_1_2_1_1_1"/>
    <protectedRange sqref="B47" name="Range2_12_5_1_1_1_2_2_1_1_1_1_1_1_1_1_1_1_1_2_2_1_1"/>
    <protectedRange sqref="B48" name="Range2_12_5_1_1_1_2_2_1_1_1_1_1_1_1_1_1_1_1_1_1_1_1_1"/>
    <protectedRange sqref="G55:H62" name="Range2_2_12_1_3_1_1_1_1_1_4_1_1_1_1_2"/>
    <protectedRange sqref="E55:F62" name="Range2_2_12_1_7_1_1_3_1_1_1_1_2"/>
    <protectedRange sqref="I55:K62" name="Range2_2_12_1_4_3_1_1_1_1_2_1_1_1_2"/>
    <protectedRange sqref="D55:D62" name="Range2_2_12_1_3_1_2_1_1_1_2_1_2_1_1_1_2"/>
    <protectedRange sqref="J63:K63" name="Range2_2_12_1_7_1_1_2_2_1_2"/>
    <protectedRange sqref="I63" name="Range2_2_12_1_7_1_1_2_2_1_1_1_1_1"/>
    <protectedRange sqref="G63:H63" name="Range2_2_12_1_3_3_1_1_1_2_1_1_1_1_1_1_1_1_1_1_1_1_1_1_1_1_1_1_1"/>
    <protectedRange sqref="F63" name="Range2_2_12_1_3_1_2_1_1_1_3_1_1_1_1_1_3_1_1_1_1_1_1_1_1_1_1_1"/>
    <protectedRange sqref="D63" name="Range2_2_12_1_7_1_1_2_1_1_1_1_1_1_1_1"/>
    <protectedRange sqref="E63" name="Range2_2_12_1_1_1_1_1_1_1_1_1_1_1_1_1_1"/>
    <protectedRange sqref="C63" name="Range2_1_4_2_1_1_1_1_1_1_1_1_1_1_1"/>
    <protectedRange sqref="B61" name="Range2_12_5_1_1_2_1_4_1_1_1_2_1_1_1_1_1_1_1_1_1_2_1_1_1_1_2_1_1_1_2_1_1_1_2_2_2_1_1_1_1_1"/>
    <protectedRange sqref="B62" name="Range2_12_5_1_1_2_1_2_2_1_1_1_1_2_1_1_1_2_1_1_1_2_2_2_1_1_1_1_1"/>
    <protectedRange sqref="W17:W29" name="Range1_16_3_1_1_4_1"/>
    <protectedRange sqref="B51" name="Range2_12_5_1_1_1_2_1_1_1_1"/>
    <protectedRange sqref="B50" name="Range2_12_5_1_1_1_2_2_1_1_1_1_1_1_1_1_1_1_1_2_1_1_1_1"/>
    <protectedRange sqref="B57" name="Range2_12_5_1_1_2_1_4_1_1_1_2_1_1_1_1_1_1_1_1_1_2_1_1_1_1_2_1_1_1_2_1_1_1_2_2_2_1_1_1_1_1_1"/>
    <protectedRange sqref="B59" name="Range2_12_5_1_1_2_1_2_2_1_1_1_1_2_1_1_1_2_1_1_1_2_2_2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11 X12:Y16 AA12:AA16 AC12:AE34 AB12:AB33 Z12:Z31">
    <cfRule type="containsText" dxfId="812" priority="17" operator="containsText" text="N/A">
      <formula>NOT(ISERROR(SEARCH("N/A",X11)))</formula>
    </cfRule>
    <cfRule type="cellIs" dxfId="811" priority="35" operator="equal">
      <formula>0</formula>
    </cfRule>
  </conditionalFormatting>
  <conditionalFormatting sqref="X11:AE11 X12:Y16 AA12:AA16 AC12:AE34 AB12:AB33 Z12:Z31">
    <cfRule type="cellIs" dxfId="810" priority="34" operator="greaterThanOrEqual">
      <formula>1185</formula>
    </cfRule>
  </conditionalFormatting>
  <conditionalFormatting sqref="X11:AE11 X12:Y16 AA12:AA16 AC12:AE34 AB12:AB33 Z12:Z31">
    <cfRule type="cellIs" dxfId="809" priority="33" operator="between">
      <formula>0.1</formula>
      <formula>1184</formula>
    </cfRule>
  </conditionalFormatting>
  <conditionalFormatting sqref="X8 AJ16:AJ34 AJ11:AO11 AJ12:AK15 AM12:AM15 AL12:AL34 AN12:AO34">
    <cfRule type="cellIs" dxfId="808" priority="32" operator="equal">
      <formula>0</formula>
    </cfRule>
  </conditionalFormatting>
  <conditionalFormatting sqref="X8 AJ16:AJ34 AJ11:AO11 AJ12:AK15 AM12:AM15 AL12:AL34 AN12:AO34">
    <cfRule type="cellIs" dxfId="807" priority="31" operator="greaterThan">
      <formula>1179</formula>
    </cfRule>
  </conditionalFormatting>
  <conditionalFormatting sqref="X8 AJ16:AJ34 AJ11:AO11 AJ12:AK15 AM12:AM15 AL12:AL34 AN12:AO34">
    <cfRule type="cellIs" dxfId="806" priority="30" operator="greaterThan">
      <formula>99</formula>
    </cfRule>
  </conditionalFormatting>
  <conditionalFormatting sqref="X8 AJ16:AJ34 AJ11:AO11 AJ12:AK15 AM12:AM15 AL12:AL34 AN12:AO34">
    <cfRule type="cellIs" dxfId="805" priority="29" operator="greaterThan">
      <formula>0.99</formula>
    </cfRule>
  </conditionalFormatting>
  <conditionalFormatting sqref="AB8">
    <cfRule type="cellIs" dxfId="804" priority="28" operator="equal">
      <formula>0</formula>
    </cfRule>
  </conditionalFormatting>
  <conditionalFormatting sqref="AB8">
    <cfRule type="cellIs" dxfId="803" priority="27" operator="greaterThan">
      <formula>1179</formula>
    </cfRule>
  </conditionalFormatting>
  <conditionalFormatting sqref="AB8">
    <cfRule type="cellIs" dxfId="802" priority="26" operator="greaterThan">
      <formula>99</formula>
    </cfRule>
  </conditionalFormatting>
  <conditionalFormatting sqref="AB8">
    <cfRule type="cellIs" dxfId="801" priority="25" operator="greaterThan">
      <formula>0.99</formula>
    </cfRule>
  </conditionalFormatting>
  <conditionalFormatting sqref="AQ11:AQ34">
    <cfRule type="cellIs" dxfId="800" priority="24" operator="equal">
      <formula>0</formula>
    </cfRule>
  </conditionalFormatting>
  <conditionalFormatting sqref="AQ11:AQ34">
    <cfRule type="cellIs" dxfId="799" priority="23" operator="greaterThan">
      <formula>1179</formula>
    </cfRule>
  </conditionalFormatting>
  <conditionalFormatting sqref="AQ11:AQ34">
    <cfRule type="cellIs" dxfId="798" priority="22" operator="greaterThan">
      <formula>99</formula>
    </cfRule>
  </conditionalFormatting>
  <conditionalFormatting sqref="AQ11:AQ34">
    <cfRule type="cellIs" dxfId="797" priority="21" operator="greaterThan">
      <formula>0.99</formula>
    </cfRule>
  </conditionalFormatting>
  <conditionalFormatting sqref="AI11:AI34">
    <cfRule type="cellIs" dxfId="796" priority="20" operator="greaterThan">
      <formula>$AI$8</formula>
    </cfRule>
  </conditionalFormatting>
  <conditionalFormatting sqref="AH11:AH34">
    <cfRule type="cellIs" dxfId="795" priority="18" operator="greaterThan">
      <formula>$AH$8</formula>
    </cfRule>
    <cfRule type="cellIs" dxfId="794" priority="19" operator="greaterThan">
      <formula>$AH$8</formula>
    </cfRule>
  </conditionalFormatting>
  <conditionalFormatting sqref="AP11:AP34">
    <cfRule type="cellIs" dxfId="793" priority="16" operator="equal">
      <formula>0</formula>
    </cfRule>
  </conditionalFormatting>
  <conditionalFormatting sqref="AP11:AP34">
    <cfRule type="cellIs" dxfId="792" priority="15" operator="greaterThan">
      <formula>1179</formula>
    </cfRule>
  </conditionalFormatting>
  <conditionalFormatting sqref="AP11:AP34">
    <cfRule type="cellIs" dxfId="791" priority="14" operator="greaterThan">
      <formula>99</formula>
    </cfRule>
  </conditionalFormatting>
  <conditionalFormatting sqref="AP11:AP34">
    <cfRule type="cellIs" dxfId="790" priority="13" operator="greaterThan">
      <formula>0.99</formula>
    </cfRule>
  </conditionalFormatting>
  <conditionalFormatting sqref="X34:AB34 X17:Y31 X32:AA33 AA17:AA31">
    <cfRule type="containsText" dxfId="789" priority="9" operator="containsText" text="N/A">
      <formula>NOT(ISERROR(SEARCH("N/A",X17)))</formula>
    </cfRule>
    <cfRule type="cellIs" dxfId="788" priority="12" operator="equal">
      <formula>0</formula>
    </cfRule>
  </conditionalFormatting>
  <conditionalFormatting sqref="X34:AB34 X17:Y31 X32:AA33 AA17:AA31">
    <cfRule type="cellIs" dxfId="787" priority="11" operator="greaterThanOrEqual">
      <formula>1185</formula>
    </cfRule>
  </conditionalFormatting>
  <conditionalFormatting sqref="X34:AB34 X17:Y31 X32:AA33 AA17:AA31">
    <cfRule type="cellIs" dxfId="786" priority="10" operator="between">
      <formula>0.1</formula>
      <formula>1184</formula>
    </cfRule>
  </conditionalFormatting>
  <conditionalFormatting sqref="AK33:AK34 AM16:AM34">
    <cfRule type="cellIs" dxfId="785" priority="8" operator="equal">
      <formula>0</formula>
    </cfRule>
  </conditionalFormatting>
  <conditionalFormatting sqref="AK33:AK34 AM16:AM34">
    <cfRule type="cellIs" dxfId="784" priority="7" operator="greaterThan">
      <formula>1179</formula>
    </cfRule>
  </conditionalFormatting>
  <conditionalFormatting sqref="AK33:AK34 AM16:AM34">
    <cfRule type="cellIs" dxfId="783" priority="6" operator="greaterThan">
      <formula>99</formula>
    </cfRule>
  </conditionalFormatting>
  <conditionalFormatting sqref="AK33:AK34 AM16:AM34">
    <cfRule type="cellIs" dxfId="782" priority="5" operator="greaterThan">
      <formula>0.99</formula>
    </cfRule>
  </conditionalFormatting>
  <conditionalFormatting sqref="AK16:AK32">
    <cfRule type="cellIs" dxfId="781" priority="4" operator="equal">
      <formula>0</formula>
    </cfRule>
  </conditionalFormatting>
  <conditionalFormatting sqref="AK16:AK32">
    <cfRule type="cellIs" dxfId="780" priority="3" operator="greaterThan">
      <formula>1179</formula>
    </cfRule>
  </conditionalFormatting>
  <conditionalFormatting sqref="AK16:AK32">
    <cfRule type="cellIs" dxfId="779" priority="2" operator="greaterThan">
      <formula>99</formula>
    </cfRule>
  </conditionalFormatting>
  <conditionalFormatting sqref="AK16:AK32">
    <cfRule type="cellIs" dxfId="778" priority="1" operator="greaterThan">
      <formula>0.99</formula>
    </cfRule>
  </conditionalFormatting>
  <dataValidations count="4">
    <dataValidation type="list" allowBlank="1" showInputMessage="1" showErrorMessage="1" sqref="P3:P5">
      <formula1>$AY$10:$AY$38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MAR 1</vt:lpstr>
      <vt:lpstr>MAR 2</vt:lpstr>
      <vt:lpstr>MAR 3</vt:lpstr>
      <vt:lpstr>MAR 4</vt:lpstr>
      <vt:lpstr>MAR 5</vt:lpstr>
      <vt:lpstr>MAR 6</vt:lpstr>
      <vt:lpstr>MAR 7</vt:lpstr>
      <vt:lpstr>MAR 8</vt:lpstr>
      <vt:lpstr>MAR 9</vt:lpstr>
      <vt:lpstr>MAR 10</vt:lpstr>
      <vt:lpstr>MAR 11</vt:lpstr>
      <vt:lpstr>MAR 12</vt:lpstr>
      <vt:lpstr>MAR 13</vt:lpstr>
      <vt:lpstr>MAR 14</vt:lpstr>
      <vt:lpstr>MAR 15</vt:lpstr>
      <vt:lpstr>MAR 16</vt:lpstr>
      <vt:lpstr>MAR 17</vt:lpstr>
      <vt:lpstr>MAR 18</vt:lpstr>
      <vt:lpstr>MAR 19</vt:lpstr>
      <vt:lpstr>MAR 20</vt:lpstr>
      <vt:lpstr>MAR 21</vt:lpstr>
      <vt:lpstr>MAR 22</vt:lpstr>
      <vt:lpstr>MAR 23</vt:lpstr>
      <vt:lpstr>MAR 24</vt:lpstr>
      <vt:lpstr>MAR 25</vt:lpstr>
      <vt:lpstr>MAR 26</vt:lpstr>
      <vt:lpstr>MAR 27</vt:lpstr>
      <vt:lpstr>MAR 28</vt:lpstr>
      <vt:lpstr>MAR 29</vt:lpstr>
      <vt:lpstr>MAR 30</vt:lpstr>
      <vt:lpstr>MAR 31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Michael Joseph R. Buligan</cp:lastModifiedBy>
  <dcterms:created xsi:type="dcterms:W3CDTF">2014-06-30T06:13:27Z</dcterms:created>
  <dcterms:modified xsi:type="dcterms:W3CDTF">2015-04-07T06:21:57Z</dcterms:modified>
</cp:coreProperties>
</file>