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4620" windowWidth="19875" windowHeight="3375" tabRatio="900" firstSheet="13" activeTab="26"/>
  </bookViews>
  <sheets>
    <sheet name="APR 1" sheetId="199" r:id="rId1"/>
    <sheet name="APR 2" sheetId="229" r:id="rId2"/>
    <sheet name="APR 3" sheetId="230" r:id="rId3"/>
    <sheet name="APR 4" sheetId="231" r:id="rId4"/>
    <sheet name="APR 5" sheetId="232" r:id="rId5"/>
    <sheet name="APR 6" sheetId="233" r:id="rId6"/>
    <sheet name="APR 7" sheetId="234" r:id="rId7"/>
    <sheet name="APR 8" sheetId="235" r:id="rId8"/>
    <sheet name="APR 9" sheetId="236" r:id="rId9"/>
    <sheet name="APR 10" sheetId="237" r:id="rId10"/>
    <sheet name="APR 11" sheetId="238" r:id="rId11"/>
    <sheet name="APR 12" sheetId="239" r:id="rId12"/>
    <sheet name="APR 13" sheetId="240" r:id="rId13"/>
    <sheet name="APR 14" sheetId="241" r:id="rId14"/>
    <sheet name="APR 15" sheetId="242" r:id="rId15"/>
    <sheet name="APR 16" sheetId="243" r:id="rId16"/>
    <sheet name="APR 17" sheetId="244" r:id="rId17"/>
    <sheet name="APR 18" sheetId="245" r:id="rId18"/>
    <sheet name="APR 19" sheetId="246" r:id="rId19"/>
    <sheet name="APR 20" sheetId="247" r:id="rId20"/>
    <sheet name="APR 21" sheetId="248" r:id="rId21"/>
    <sheet name="APR 22" sheetId="249" r:id="rId22"/>
    <sheet name="APR 23" sheetId="250" r:id="rId23"/>
    <sheet name="APR 24" sheetId="251" r:id="rId24"/>
    <sheet name="APR 25" sheetId="252" r:id="rId25"/>
    <sheet name="APR 26" sheetId="253" r:id="rId26"/>
    <sheet name="APR 27" sheetId="254" r:id="rId27"/>
    <sheet name="APR 28" sheetId="255" r:id="rId28"/>
    <sheet name="APR 29" sheetId="256" r:id="rId29"/>
    <sheet name="APR 30" sheetId="257" r:id="rId30"/>
  </sheets>
  <externalReferences>
    <externalReference r:id="rId31"/>
  </externalReferences>
  <definedNames>
    <definedName name="_2pm___10pm" localSheetId="0">#REF!</definedName>
    <definedName name="_2pm___10pm" localSheetId="9">#REF!</definedName>
    <definedName name="_2pm___10pm" localSheetId="10">#REF!</definedName>
    <definedName name="_2pm___10pm" localSheetId="11">#REF!</definedName>
    <definedName name="_2pm___10pm" localSheetId="12">#REF!</definedName>
    <definedName name="_2pm___10pm" localSheetId="13">#REF!</definedName>
    <definedName name="_2pm___10pm" localSheetId="14">#REF!</definedName>
    <definedName name="_2pm___10pm" localSheetId="15">#REF!</definedName>
    <definedName name="_2pm___10pm" localSheetId="16">#REF!</definedName>
    <definedName name="_2pm___10pm" localSheetId="17">#REF!</definedName>
    <definedName name="_2pm___10pm" localSheetId="18">#REF!</definedName>
    <definedName name="_2pm___10pm" localSheetId="1">#REF!</definedName>
    <definedName name="_2pm___10pm" localSheetId="19">#REF!</definedName>
    <definedName name="_2pm___10pm" localSheetId="20">#REF!</definedName>
    <definedName name="_2pm___10pm" localSheetId="21">#REF!</definedName>
    <definedName name="_2pm___10pm" localSheetId="22">#REF!</definedName>
    <definedName name="_2pm___10pm" localSheetId="23">#REF!</definedName>
    <definedName name="_2pm___10pm" localSheetId="24">#REF!</definedName>
    <definedName name="_2pm___10pm" localSheetId="25">#REF!</definedName>
    <definedName name="_2pm___10pm" localSheetId="26">#REF!</definedName>
    <definedName name="_2pm___10pm" localSheetId="27">#REF!</definedName>
    <definedName name="_2pm___10pm" localSheetId="28">#REF!</definedName>
    <definedName name="_2pm___10pm" localSheetId="2">#REF!</definedName>
    <definedName name="_2pm___10pm" localSheetId="29">#REF!</definedName>
    <definedName name="_2pm___10pm" localSheetId="3">#REF!</definedName>
    <definedName name="_2pm___10pm" localSheetId="4">#REF!</definedName>
    <definedName name="_2pm___10pm" localSheetId="5">#REF!</definedName>
    <definedName name="_2pm___10pm" localSheetId="6">#REF!</definedName>
    <definedName name="_2pm___10pm" localSheetId="7">#REF!</definedName>
    <definedName name="_2pm___10pm" localSheetId="8">#REF!</definedName>
    <definedName name="_2pm___10pm">#REF!</definedName>
    <definedName name="R._MALLARI___R._REGENCIA" localSheetId="0">#REF!</definedName>
    <definedName name="R._MALLARI___R._REGENCIA" localSheetId="9">#REF!</definedName>
    <definedName name="R._MALLARI___R._REGENCIA" localSheetId="10">#REF!</definedName>
    <definedName name="R._MALLARI___R._REGENCIA" localSheetId="11">#REF!</definedName>
    <definedName name="R._MALLARI___R._REGENCIA" localSheetId="12">#REF!</definedName>
    <definedName name="R._MALLARI___R._REGENCIA" localSheetId="13">#REF!</definedName>
    <definedName name="R._MALLARI___R._REGENCIA" localSheetId="14">#REF!</definedName>
    <definedName name="R._MALLARI___R._REGENCIA" localSheetId="15">#REF!</definedName>
    <definedName name="R._MALLARI___R._REGENCIA" localSheetId="16">#REF!</definedName>
    <definedName name="R._MALLARI___R._REGENCIA" localSheetId="17">#REF!</definedName>
    <definedName name="R._MALLARI___R._REGENCIA" localSheetId="18">#REF!</definedName>
    <definedName name="R._MALLARI___R._REGENCIA" localSheetId="1">#REF!</definedName>
    <definedName name="R._MALLARI___R._REGENCIA" localSheetId="19">#REF!</definedName>
    <definedName name="R._MALLARI___R._REGENCIA" localSheetId="20">#REF!</definedName>
    <definedName name="R._MALLARI___R._REGENCIA" localSheetId="21">#REF!</definedName>
    <definedName name="R._MALLARI___R._REGENCIA" localSheetId="22">#REF!</definedName>
    <definedName name="R._MALLARI___R._REGENCIA" localSheetId="23">#REF!</definedName>
    <definedName name="R._MALLARI___R._REGENCIA" localSheetId="24">#REF!</definedName>
    <definedName name="R._MALLARI___R._REGENCIA" localSheetId="25">#REF!</definedName>
    <definedName name="R._MALLARI___R._REGENCIA" localSheetId="26">#REF!</definedName>
    <definedName name="R._MALLARI___R._REGENCIA" localSheetId="27">#REF!</definedName>
    <definedName name="R._MALLARI___R._REGENCIA" localSheetId="28">#REF!</definedName>
    <definedName name="R._MALLARI___R._REGENCIA" localSheetId="2">#REF!</definedName>
    <definedName name="R._MALLARI___R._REGENCIA" localSheetId="29">#REF!</definedName>
    <definedName name="R._MALLARI___R._REGENCIA" localSheetId="3">#REF!</definedName>
    <definedName name="R._MALLARI___R._REGENCIA" localSheetId="4">#REF!</definedName>
    <definedName name="R._MALLARI___R._REGENCIA" localSheetId="5">#REF!</definedName>
    <definedName name="R._MALLARI___R._REGENCIA" localSheetId="6">#REF!</definedName>
    <definedName name="R._MALLARI___R._REGENCIA" localSheetId="7">#REF!</definedName>
    <definedName name="R._MALLARI___R._REGENCIA" localSheetId="8">#REF!</definedName>
    <definedName name="R._MALLARI___R._REGENCIA">#REF!</definedName>
    <definedName name="R._MALLARI___R.REGENCIA">#REF!</definedName>
    <definedName name="RJ">#REF!</definedName>
  </definedNames>
  <calcPr calcId="144525"/>
</workbook>
</file>

<file path=xl/calcChain.xml><?xml version="1.0" encoding="utf-8"?>
<calcChain xmlns="http://schemas.openxmlformats.org/spreadsheetml/2006/main">
  <c r="V12" i="256" l="1"/>
  <c r="AH22" i="255" l="1"/>
  <c r="AH25" i="242" l="1"/>
  <c r="AP10" i="257" l="1"/>
  <c r="AQ11" i="257" s="1"/>
  <c r="AG10" i="257"/>
  <c r="AG8" i="257" s="1"/>
  <c r="Q10" i="257"/>
  <c r="Q35" i="257" s="1"/>
  <c r="AR35" i="257"/>
  <c r="P35" i="257"/>
  <c r="AQ34" i="257"/>
  <c r="AH34" i="257"/>
  <c r="V34" i="257"/>
  <c r="R34" i="257"/>
  <c r="S34" i="257" s="1"/>
  <c r="J34" i="257"/>
  <c r="I34" i="257" s="1"/>
  <c r="G34" i="257"/>
  <c r="E34" i="257"/>
  <c r="AQ33" i="257"/>
  <c r="AH33" i="257"/>
  <c r="V33" i="257"/>
  <c r="R33" i="257"/>
  <c r="S33" i="257" s="1"/>
  <c r="J33" i="257"/>
  <c r="I33" i="257" s="1"/>
  <c r="G33" i="257"/>
  <c r="E33" i="257"/>
  <c r="AW32" i="257"/>
  <c r="AQ32" i="257"/>
  <c r="AH32" i="257"/>
  <c r="V32" i="257"/>
  <c r="R32" i="257"/>
  <c r="J32" i="257"/>
  <c r="K32" i="257" s="1"/>
  <c r="G32" i="257"/>
  <c r="E32" i="257"/>
  <c r="AQ31" i="257"/>
  <c r="AH31" i="257"/>
  <c r="V31" i="257"/>
  <c r="R31" i="257"/>
  <c r="J31" i="257"/>
  <c r="I31" i="257" s="1"/>
  <c r="G31" i="257"/>
  <c r="E31" i="257"/>
  <c r="AQ30" i="257"/>
  <c r="AH30" i="257"/>
  <c r="V30" i="257"/>
  <c r="R30" i="257"/>
  <c r="J30" i="257"/>
  <c r="K30" i="257" s="1"/>
  <c r="G30" i="257"/>
  <c r="E30" i="257"/>
  <c r="AQ29" i="257"/>
  <c r="AH29" i="257"/>
  <c r="V29" i="257"/>
  <c r="R29" i="257"/>
  <c r="J29" i="257"/>
  <c r="I29" i="257" s="1"/>
  <c r="G29" i="257"/>
  <c r="E29" i="257"/>
  <c r="AQ28" i="257"/>
  <c r="AH28" i="257"/>
  <c r="V28" i="257"/>
  <c r="R28" i="257"/>
  <c r="J28" i="257"/>
  <c r="K28" i="257" s="1"/>
  <c r="G28" i="257"/>
  <c r="E28" i="257"/>
  <c r="AQ27" i="257"/>
  <c r="AH27" i="257"/>
  <c r="V27" i="257"/>
  <c r="R27" i="257"/>
  <c r="J27" i="257"/>
  <c r="I27" i="257" s="1"/>
  <c r="G27" i="257"/>
  <c r="E27" i="257"/>
  <c r="AQ26" i="257"/>
  <c r="AH26" i="257"/>
  <c r="V26" i="257"/>
  <c r="R26" i="257"/>
  <c r="J26" i="257"/>
  <c r="K26" i="257" s="1"/>
  <c r="G26" i="257"/>
  <c r="E26" i="257"/>
  <c r="AQ25" i="257"/>
  <c r="AH25" i="257"/>
  <c r="V25" i="257"/>
  <c r="R25" i="257"/>
  <c r="J25" i="257"/>
  <c r="I25" i="257" s="1"/>
  <c r="G25" i="257"/>
  <c r="E25" i="257"/>
  <c r="AQ24" i="257"/>
  <c r="AH24" i="257"/>
  <c r="V24" i="257"/>
  <c r="R24" i="257"/>
  <c r="J24" i="257"/>
  <c r="K24" i="257" s="1"/>
  <c r="G24" i="257"/>
  <c r="E24" i="257"/>
  <c r="AQ23" i="257"/>
  <c r="AH23" i="257"/>
  <c r="V23" i="257"/>
  <c r="R23" i="257"/>
  <c r="J23" i="257"/>
  <c r="K23" i="257" s="1"/>
  <c r="G23" i="257"/>
  <c r="E23" i="257"/>
  <c r="AQ22" i="257"/>
  <c r="AH22" i="257"/>
  <c r="V22" i="257"/>
  <c r="R22" i="257"/>
  <c r="T22" i="257" s="1"/>
  <c r="J22" i="257"/>
  <c r="K22" i="257" s="1"/>
  <c r="I22" i="257"/>
  <c r="G22" i="257"/>
  <c r="E22" i="257"/>
  <c r="AQ21" i="257"/>
  <c r="AH21" i="257"/>
  <c r="V21" i="257"/>
  <c r="R21" i="257"/>
  <c r="T21" i="257" s="1"/>
  <c r="J21" i="257"/>
  <c r="I21" i="257" s="1"/>
  <c r="G21" i="257"/>
  <c r="E21" i="257"/>
  <c r="AQ20" i="257"/>
  <c r="AH20" i="257"/>
  <c r="V20" i="257"/>
  <c r="R20" i="257"/>
  <c r="T20" i="257" s="1"/>
  <c r="K20" i="257"/>
  <c r="J20" i="257"/>
  <c r="I20" i="257"/>
  <c r="G20" i="257"/>
  <c r="E20" i="257"/>
  <c r="AQ19" i="257"/>
  <c r="AH19" i="257"/>
  <c r="V19" i="257"/>
  <c r="R19" i="257"/>
  <c r="T19" i="257" s="1"/>
  <c r="J19" i="257"/>
  <c r="K19" i="257" s="1"/>
  <c r="I19" i="257"/>
  <c r="G19" i="257"/>
  <c r="E19" i="257"/>
  <c r="AQ18" i="257"/>
  <c r="AH18" i="257"/>
  <c r="V18" i="257"/>
  <c r="R18" i="257"/>
  <c r="T18" i="257" s="1"/>
  <c r="J18" i="257"/>
  <c r="K18" i="257" s="1"/>
  <c r="I18" i="257"/>
  <c r="G18" i="257"/>
  <c r="E18" i="257"/>
  <c r="AQ17" i="257"/>
  <c r="AH17" i="257"/>
  <c r="V17" i="257"/>
  <c r="R17" i="257"/>
  <c r="T17" i="257" s="1"/>
  <c r="J17" i="257"/>
  <c r="I17" i="257" s="1"/>
  <c r="G17" i="257"/>
  <c r="E17" i="257"/>
  <c r="AQ16" i="257"/>
  <c r="AH16" i="257"/>
  <c r="V16" i="257"/>
  <c r="R16" i="257"/>
  <c r="T16" i="257" s="1"/>
  <c r="J16" i="257"/>
  <c r="I16" i="257" s="1"/>
  <c r="G16" i="257"/>
  <c r="E16" i="257"/>
  <c r="AQ15" i="257"/>
  <c r="AH15" i="257"/>
  <c r="V15" i="257"/>
  <c r="R15" i="257"/>
  <c r="T15" i="257" s="1"/>
  <c r="J15" i="257"/>
  <c r="I15" i="257" s="1"/>
  <c r="G15" i="257"/>
  <c r="E15" i="257"/>
  <c r="AQ14" i="257"/>
  <c r="AH14" i="257"/>
  <c r="V14" i="257"/>
  <c r="R14" i="257"/>
  <c r="T14" i="257" s="1"/>
  <c r="G14" i="257"/>
  <c r="E14" i="257"/>
  <c r="AQ13" i="257"/>
  <c r="AH13" i="257"/>
  <c r="V13" i="257"/>
  <c r="R13" i="257"/>
  <c r="T13" i="257" s="1"/>
  <c r="J13" i="257"/>
  <c r="K13" i="257" s="1"/>
  <c r="I13" i="257"/>
  <c r="G13" i="257"/>
  <c r="E13" i="257"/>
  <c r="AQ12" i="257"/>
  <c r="AH12" i="257"/>
  <c r="V12" i="257"/>
  <c r="R12" i="257"/>
  <c r="T12" i="257" s="1"/>
  <c r="J12" i="257"/>
  <c r="K12" i="257" s="1"/>
  <c r="I12" i="257"/>
  <c r="G12" i="257"/>
  <c r="E12" i="257"/>
  <c r="AH11" i="257"/>
  <c r="V11" i="257"/>
  <c r="J11" i="257"/>
  <c r="K11" i="257" s="1"/>
  <c r="I11" i="257"/>
  <c r="G11" i="257"/>
  <c r="E11" i="257"/>
  <c r="AG35" i="257"/>
  <c r="Q10" i="256"/>
  <c r="Q35" i="256" s="1"/>
  <c r="AG10" i="256"/>
  <c r="AG35" i="256" s="1"/>
  <c r="AP10" i="256"/>
  <c r="AQ11" i="256" s="1"/>
  <c r="AR35" i="256"/>
  <c r="P35" i="256"/>
  <c r="AQ34" i="256"/>
  <c r="AH34" i="256"/>
  <c r="V34" i="256"/>
  <c r="R34" i="256"/>
  <c r="S34" i="256" s="1"/>
  <c r="J34" i="256"/>
  <c r="K34" i="256" s="1"/>
  <c r="I34" i="256"/>
  <c r="G34" i="256"/>
  <c r="E34" i="256"/>
  <c r="AQ33" i="256"/>
  <c r="AH33" i="256"/>
  <c r="V33" i="256"/>
  <c r="R33" i="256"/>
  <c r="S33" i="256" s="1"/>
  <c r="J33" i="256"/>
  <c r="K33" i="256" s="1"/>
  <c r="G33" i="256"/>
  <c r="E33" i="256"/>
  <c r="AW32" i="256"/>
  <c r="AQ32" i="256"/>
  <c r="AH32" i="256"/>
  <c r="V32" i="256"/>
  <c r="R32" i="256"/>
  <c r="T32" i="256" s="1"/>
  <c r="J32" i="256"/>
  <c r="K32" i="256" s="1"/>
  <c r="G32" i="256"/>
  <c r="E32" i="256"/>
  <c r="AQ31" i="256"/>
  <c r="AH31" i="256"/>
  <c r="V31" i="256"/>
  <c r="R31" i="256"/>
  <c r="J31" i="256"/>
  <c r="K31" i="256" s="1"/>
  <c r="G31" i="256"/>
  <c r="E31" i="256"/>
  <c r="AQ30" i="256"/>
  <c r="AH30" i="256"/>
  <c r="V30" i="256"/>
  <c r="R30" i="256"/>
  <c r="J30" i="256"/>
  <c r="K30" i="256" s="1"/>
  <c r="G30" i="256"/>
  <c r="E30" i="256"/>
  <c r="AQ29" i="256"/>
  <c r="AH29" i="256"/>
  <c r="V29" i="256"/>
  <c r="R29" i="256"/>
  <c r="J29" i="256"/>
  <c r="K29" i="256" s="1"/>
  <c r="G29" i="256"/>
  <c r="E29" i="256"/>
  <c r="AQ28" i="256"/>
  <c r="AH28" i="256"/>
  <c r="V28" i="256"/>
  <c r="R28" i="256"/>
  <c r="J28" i="256"/>
  <c r="K28" i="256" s="1"/>
  <c r="G28" i="256"/>
  <c r="E28" i="256"/>
  <c r="AQ27" i="256"/>
  <c r="AH27" i="256"/>
  <c r="V27" i="256"/>
  <c r="R27" i="256"/>
  <c r="J27" i="256"/>
  <c r="K27" i="256" s="1"/>
  <c r="G27" i="256"/>
  <c r="E27" i="256"/>
  <c r="AQ26" i="256"/>
  <c r="AH26" i="256"/>
  <c r="V26" i="256"/>
  <c r="R26" i="256"/>
  <c r="J26" i="256"/>
  <c r="K26" i="256" s="1"/>
  <c r="I26" i="256"/>
  <c r="G26" i="256"/>
  <c r="E26" i="256"/>
  <c r="AQ25" i="256"/>
  <c r="AH25" i="256"/>
  <c r="V25" i="256"/>
  <c r="R25" i="256"/>
  <c r="J25" i="256"/>
  <c r="K25" i="256" s="1"/>
  <c r="I25" i="256"/>
  <c r="G25" i="256"/>
  <c r="E25" i="256"/>
  <c r="AQ24" i="256"/>
  <c r="AH24" i="256"/>
  <c r="V24" i="256"/>
  <c r="R24" i="256"/>
  <c r="J24" i="256"/>
  <c r="K24" i="256" s="1"/>
  <c r="I24" i="256"/>
  <c r="G24" i="256"/>
  <c r="E24" i="256"/>
  <c r="AQ23" i="256"/>
  <c r="AH23" i="256"/>
  <c r="V23" i="256"/>
  <c r="R23" i="256"/>
  <c r="J23" i="256"/>
  <c r="K23" i="256" s="1"/>
  <c r="I23" i="256"/>
  <c r="G23" i="256"/>
  <c r="E23" i="256"/>
  <c r="AQ22" i="256"/>
  <c r="AH22" i="256"/>
  <c r="V22" i="256"/>
  <c r="R22" i="256"/>
  <c r="J22" i="256"/>
  <c r="K22" i="256" s="1"/>
  <c r="I22" i="256"/>
  <c r="G22" i="256"/>
  <c r="E22" i="256"/>
  <c r="AQ21" i="256"/>
  <c r="AH21" i="256"/>
  <c r="V21" i="256"/>
  <c r="R21" i="256"/>
  <c r="J21" i="256"/>
  <c r="K21" i="256" s="1"/>
  <c r="I21" i="256"/>
  <c r="G21" i="256"/>
  <c r="E21" i="256"/>
  <c r="AQ20" i="256"/>
  <c r="AH20" i="256"/>
  <c r="V20" i="256"/>
  <c r="R20" i="256"/>
  <c r="J20" i="256"/>
  <c r="K20" i="256" s="1"/>
  <c r="I20" i="256"/>
  <c r="G20" i="256"/>
  <c r="E20" i="256"/>
  <c r="AQ19" i="256"/>
  <c r="AH19" i="256"/>
  <c r="V19" i="256"/>
  <c r="R19" i="256"/>
  <c r="J19" i="256"/>
  <c r="K19" i="256" s="1"/>
  <c r="I19" i="256"/>
  <c r="G19" i="256"/>
  <c r="E19" i="256"/>
  <c r="AQ18" i="256"/>
  <c r="AH18" i="256"/>
  <c r="V18" i="256"/>
  <c r="R18" i="256"/>
  <c r="J18" i="256"/>
  <c r="K18" i="256" s="1"/>
  <c r="I18" i="256"/>
  <c r="G18" i="256"/>
  <c r="E18" i="256"/>
  <c r="AQ17" i="256"/>
  <c r="AH17" i="256"/>
  <c r="V17" i="256"/>
  <c r="R17" i="256"/>
  <c r="J17" i="256"/>
  <c r="K17" i="256" s="1"/>
  <c r="I17" i="256"/>
  <c r="G17" i="256"/>
  <c r="E17" i="256"/>
  <c r="AQ16" i="256"/>
  <c r="AH16" i="256"/>
  <c r="V16" i="256"/>
  <c r="R16" i="256"/>
  <c r="J16" i="256"/>
  <c r="K16" i="256" s="1"/>
  <c r="I16" i="256"/>
  <c r="G16" i="256"/>
  <c r="E16" i="256"/>
  <c r="AQ15" i="256"/>
  <c r="AH15" i="256"/>
  <c r="V15" i="256"/>
  <c r="R15" i="256"/>
  <c r="J15" i="256"/>
  <c r="I15" i="256" s="1"/>
  <c r="G15" i="256"/>
  <c r="E15" i="256"/>
  <c r="AQ14" i="256"/>
  <c r="AH14" i="256"/>
  <c r="V14" i="256"/>
  <c r="R14" i="256"/>
  <c r="J14" i="256"/>
  <c r="I14" i="256" s="1"/>
  <c r="G14" i="256"/>
  <c r="E14" i="256"/>
  <c r="AQ13" i="256"/>
  <c r="AH13" i="256"/>
  <c r="V13" i="256"/>
  <c r="R13" i="256"/>
  <c r="J13" i="256"/>
  <c r="I13" i="256" s="1"/>
  <c r="G13" i="256"/>
  <c r="E13" i="256"/>
  <c r="AQ12" i="256"/>
  <c r="AH12" i="256"/>
  <c r="R12" i="256"/>
  <c r="J12" i="256"/>
  <c r="I12" i="256" s="1"/>
  <c r="G12" i="256"/>
  <c r="E12" i="256"/>
  <c r="AH11" i="256"/>
  <c r="V11" i="256"/>
  <c r="J11" i="256"/>
  <c r="I11" i="256" s="1"/>
  <c r="G11" i="256"/>
  <c r="E11" i="256"/>
  <c r="AP10" i="255"/>
  <c r="AQ11" i="255" s="1"/>
  <c r="AG10" i="255"/>
  <c r="AG35" i="255" s="1"/>
  <c r="Q10" i="255"/>
  <c r="Q35" i="255" s="1"/>
  <c r="AR35" i="255"/>
  <c r="P35" i="255"/>
  <c r="AQ34" i="255"/>
  <c r="AH34" i="255"/>
  <c r="V34" i="255"/>
  <c r="R34" i="255"/>
  <c r="T34" i="255" s="1"/>
  <c r="J34" i="255"/>
  <c r="I34" i="255" s="1"/>
  <c r="G34" i="255"/>
  <c r="E34" i="255"/>
  <c r="AQ33" i="255"/>
  <c r="AH33" i="255"/>
  <c r="V33" i="255"/>
  <c r="R33" i="255"/>
  <c r="T33" i="255" s="1"/>
  <c r="J33" i="255"/>
  <c r="I33" i="255" s="1"/>
  <c r="G33" i="255"/>
  <c r="E33" i="255"/>
  <c r="AW32" i="255"/>
  <c r="AQ32" i="255"/>
  <c r="AH32" i="255"/>
  <c r="V32" i="255"/>
  <c r="R32" i="255"/>
  <c r="T32" i="255" s="1"/>
  <c r="J32" i="255"/>
  <c r="I32" i="255" s="1"/>
  <c r="G32" i="255"/>
  <c r="E32" i="255"/>
  <c r="AQ31" i="255"/>
  <c r="AH31" i="255"/>
  <c r="V31" i="255"/>
  <c r="R31" i="255"/>
  <c r="J31" i="255"/>
  <c r="I31" i="255" s="1"/>
  <c r="G31" i="255"/>
  <c r="E31" i="255"/>
  <c r="AQ30" i="255"/>
  <c r="AH30" i="255"/>
  <c r="V30" i="255"/>
  <c r="R30" i="255"/>
  <c r="J30" i="255"/>
  <c r="I30" i="255" s="1"/>
  <c r="G30" i="255"/>
  <c r="E30" i="255"/>
  <c r="AQ29" i="255"/>
  <c r="AH29" i="255"/>
  <c r="V29" i="255"/>
  <c r="R29" i="255"/>
  <c r="J29" i="255"/>
  <c r="I29" i="255" s="1"/>
  <c r="G29" i="255"/>
  <c r="E29" i="255"/>
  <c r="AQ28" i="255"/>
  <c r="AH28" i="255"/>
  <c r="V28" i="255"/>
  <c r="R28" i="255"/>
  <c r="J28" i="255"/>
  <c r="I28" i="255" s="1"/>
  <c r="G28" i="255"/>
  <c r="E28" i="255"/>
  <c r="AQ27" i="255"/>
  <c r="AH27" i="255"/>
  <c r="V27" i="255"/>
  <c r="R27" i="255"/>
  <c r="J27" i="255"/>
  <c r="I27" i="255" s="1"/>
  <c r="G27" i="255"/>
  <c r="E27" i="255"/>
  <c r="AQ26" i="255"/>
  <c r="AH26" i="255"/>
  <c r="V26" i="255"/>
  <c r="R26" i="255"/>
  <c r="J26" i="255"/>
  <c r="I26" i="255" s="1"/>
  <c r="G26" i="255"/>
  <c r="E26" i="255"/>
  <c r="AQ25" i="255"/>
  <c r="AH25" i="255"/>
  <c r="V25" i="255"/>
  <c r="R25" i="255"/>
  <c r="J25" i="255"/>
  <c r="I25" i="255" s="1"/>
  <c r="G25" i="255"/>
  <c r="E25" i="255"/>
  <c r="AQ24" i="255"/>
  <c r="AH24" i="255"/>
  <c r="V24" i="255"/>
  <c r="R24" i="255"/>
  <c r="J24" i="255"/>
  <c r="I24" i="255" s="1"/>
  <c r="G24" i="255"/>
  <c r="E24" i="255"/>
  <c r="AQ23" i="255"/>
  <c r="AH23" i="255"/>
  <c r="V23" i="255"/>
  <c r="R23" i="255"/>
  <c r="J23" i="255"/>
  <c r="I23" i="255" s="1"/>
  <c r="G23" i="255"/>
  <c r="E23" i="255"/>
  <c r="AQ22" i="255"/>
  <c r="V22" i="255"/>
  <c r="R22" i="255"/>
  <c r="J22" i="255"/>
  <c r="I22" i="255" s="1"/>
  <c r="G22" i="255"/>
  <c r="E22" i="255"/>
  <c r="AQ21" i="255"/>
  <c r="AH21" i="255"/>
  <c r="V21" i="255"/>
  <c r="R21" i="255"/>
  <c r="J21" i="255"/>
  <c r="I21" i="255" s="1"/>
  <c r="G21" i="255"/>
  <c r="E21" i="255"/>
  <c r="AQ20" i="255"/>
  <c r="AH20" i="255"/>
  <c r="V20" i="255"/>
  <c r="R20" i="255"/>
  <c r="J20" i="255"/>
  <c r="I20" i="255" s="1"/>
  <c r="G20" i="255"/>
  <c r="E20" i="255"/>
  <c r="AQ19" i="255"/>
  <c r="AH19" i="255"/>
  <c r="V19" i="255"/>
  <c r="R19" i="255"/>
  <c r="J19" i="255"/>
  <c r="I19" i="255" s="1"/>
  <c r="G19" i="255"/>
  <c r="E19" i="255"/>
  <c r="AQ18" i="255"/>
  <c r="AH18" i="255"/>
  <c r="V18" i="255"/>
  <c r="R18" i="255"/>
  <c r="J18" i="255"/>
  <c r="I18" i="255" s="1"/>
  <c r="G18" i="255"/>
  <c r="E18" i="255"/>
  <c r="AQ17" i="255"/>
  <c r="AH17" i="255"/>
  <c r="V17" i="255"/>
  <c r="R17" i="255"/>
  <c r="J17" i="255"/>
  <c r="I17" i="255" s="1"/>
  <c r="G17" i="255"/>
  <c r="E17" i="255"/>
  <c r="AQ16" i="255"/>
  <c r="AH16" i="255"/>
  <c r="V16" i="255"/>
  <c r="R16" i="255"/>
  <c r="J16" i="255"/>
  <c r="I16" i="255" s="1"/>
  <c r="G16" i="255"/>
  <c r="E16" i="255"/>
  <c r="AQ15" i="255"/>
  <c r="AH15" i="255"/>
  <c r="V15" i="255"/>
  <c r="R15" i="255"/>
  <c r="J15" i="255"/>
  <c r="I15" i="255" s="1"/>
  <c r="G15" i="255"/>
  <c r="E15" i="255"/>
  <c r="AQ14" i="255"/>
  <c r="AH14" i="255"/>
  <c r="V14" i="255"/>
  <c r="R14" i="255"/>
  <c r="G14" i="255"/>
  <c r="E14" i="255"/>
  <c r="AQ13" i="255"/>
  <c r="AH13" i="255"/>
  <c r="V13" i="255"/>
  <c r="R13" i="255"/>
  <c r="J13" i="255"/>
  <c r="I13" i="255" s="1"/>
  <c r="G13" i="255"/>
  <c r="E13" i="255"/>
  <c r="AQ12" i="255"/>
  <c r="AH12" i="255"/>
  <c r="V12" i="255"/>
  <c r="R12" i="255"/>
  <c r="J12" i="255"/>
  <c r="I12" i="255" s="1"/>
  <c r="G12" i="255"/>
  <c r="E12" i="255"/>
  <c r="AH11" i="255"/>
  <c r="V11" i="255"/>
  <c r="J11" i="255"/>
  <c r="I11" i="255" s="1"/>
  <c r="G11" i="255"/>
  <c r="E11" i="255"/>
  <c r="Q10" i="254"/>
  <c r="Q35" i="254" s="1"/>
  <c r="AG10" i="254"/>
  <c r="AG35" i="254" s="1"/>
  <c r="AP10" i="254"/>
  <c r="AQ11" i="254" s="1"/>
  <c r="AR35" i="254"/>
  <c r="P35" i="254"/>
  <c r="AQ34" i="254"/>
  <c r="AH34" i="254"/>
  <c r="V34" i="254"/>
  <c r="R34" i="254"/>
  <c r="K34" i="254"/>
  <c r="J34" i="254"/>
  <c r="I34" i="254"/>
  <c r="G34" i="254"/>
  <c r="E34" i="254"/>
  <c r="AQ33" i="254"/>
  <c r="AH33" i="254"/>
  <c r="V33" i="254"/>
  <c r="R33" i="254"/>
  <c r="K33" i="254"/>
  <c r="J33" i="254"/>
  <c r="I33" i="254"/>
  <c r="G33" i="254"/>
  <c r="E33" i="254"/>
  <c r="AW32" i="254"/>
  <c r="AQ32" i="254"/>
  <c r="AH32" i="254"/>
  <c r="V32" i="254"/>
  <c r="R32" i="254"/>
  <c r="J32" i="254"/>
  <c r="K32" i="254" s="1"/>
  <c r="I32" i="254"/>
  <c r="G32" i="254"/>
  <c r="E32" i="254"/>
  <c r="AQ31" i="254"/>
  <c r="AH31" i="254"/>
  <c r="V31" i="254"/>
  <c r="R31" i="254"/>
  <c r="J31" i="254"/>
  <c r="K31" i="254" s="1"/>
  <c r="I31" i="254"/>
  <c r="G31" i="254"/>
  <c r="E31" i="254"/>
  <c r="AQ30" i="254"/>
  <c r="AH30" i="254"/>
  <c r="V30" i="254"/>
  <c r="R30" i="254"/>
  <c r="J30" i="254"/>
  <c r="K30" i="254" s="1"/>
  <c r="I30" i="254"/>
  <c r="G30" i="254"/>
  <c r="E30" i="254"/>
  <c r="AQ29" i="254"/>
  <c r="AH29" i="254"/>
  <c r="V29" i="254"/>
  <c r="S29" i="254"/>
  <c r="R29" i="254"/>
  <c r="J29" i="254"/>
  <c r="K29" i="254" s="1"/>
  <c r="I29" i="254"/>
  <c r="G29" i="254"/>
  <c r="E29" i="254"/>
  <c r="AQ28" i="254"/>
  <c r="AH28" i="254"/>
  <c r="V28" i="254"/>
  <c r="R28" i="254"/>
  <c r="J28" i="254"/>
  <c r="K28" i="254" s="1"/>
  <c r="I28" i="254"/>
  <c r="G28" i="254"/>
  <c r="E28" i="254"/>
  <c r="AQ27" i="254"/>
  <c r="AH27" i="254"/>
  <c r="V27" i="254"/>
  <c r="R27" i="254"/>
  <c r="J27" i="254"/>
  <c r="K27" i="254" s="1"/>
  <c r="I27" i="254"/>
  <c r="G27" i="254"/>
  <c r="E27" i="254"/>
  <c r="AQ26" i="254"/>
  <c r="AH26" i="254"/>
  <c r="V26" i="254"/>
  <c r="R26" i="254"/>
  <c r="J26" i="254"/>
  <c r="K26" i="254" s="1"/>
  <c r="I26" i="254"/>
  <c r="G26" i="254"/>
  <c r="E26" i="254"/>
  <c r="AQ25" i="254"/>
  <c r="AH25" i="254"/>
  <c r="V25" i="254"/>
  <c r="R25" i="254"/>
  <c r="J25" i="254"/>
  <c r="K25" i="254" s="1"/>
  <c r="I25" i="254"/>
  <c r="G25" i="254"/>
  <c r="E25" i="254"/>
  <c r="AQ24" i="254"/>
  <c r="AH24" i="254"/>
  <c r="V24" i="254"/>
  <c r="R24" i="254"/>
  <c r="J24" i="254"/>
  <c r="K24" i="254" s="1"/>
  <c r="I24" i="254"/>
  <c r="G24" i="254"/>
  <c r="E24" i="254"/>
  <c r="AQ23" i="254"/>
  <c r="AH23" i="254"/>
  <c r="V23" i="254"/>
  <c r="R23" i="254"/>
  <c r="J23" i="254"/>
  <c r="K23" i="254" s="1"/>
  <c r="I23" i="254"/>
  <c r="G23" i="254"/>
  <c r="E23" i="254"/>
  <c r="AQ22" i="254"/>
  <c r="AH22" i="254"/>
  <c r="V22" i="254"/>
  <c r="S22" i="254"/>
  <c r="R22" i="254"/>
  <c r="J22" i="254"/>
  <c r="K22" i="254" s="1"/>
  <c r="I22" i="254"/>
  <c r="G22" i="254"/>
  <c r="E22" i="254"/>
  <c r="AQ21" i="254"/>
  <c r="AH21" i="254"/>
  <c r="V21" i="254"/>
  <c r="R21" i="254"/>
  <c r="J21" i="254"/>
  <c r="K21" i="254" s="1"/>
  <c r="I21" i="254"/>
  <c r="G21" i="254"/>
  <c r="E21" i="254"/>
  <c r="AQ20" i="254"/>
  <c r="AH20" i="254"/>
  <c r="V20" i="254"/>
  <c r="R20" i="254"/>
  <c r="J20" i="254"/>
  <c r="K20" i="254" s="1"/>
  <c r="I20" i="254"/>
  <c r="G20" i="254"/>
  <c r="E20" i="254"/>
  <c r="AQ19" i="254"/>
  <c r="AH19" i="254"/>
  <c r="V19" i="254"/>
  <c r="S19" i="254"/>
  <c r="R19" i="254"/>
  <c r="J19" i="254"/>
  <c r="K19" i="254" s="1"/>
  <c r="I19" i="254"/>
  <c r="G19" i="254"/>
  <c r="E19" i="254"/>
  <c r="AQ18" i="254"/>
  <c r="AH18" i="254"/>
  <c r="V18" i="254"/>
  <c r="R18" i="254"/>
  <c r="J18" i="254"/>
  <c r="K18" i="254" s="1"/>
  <c r="I18" i="254"/>
  <c r="G18" i="254"/>
  <c r="E18" i="254"/>
  <c r="AQ17" i="254"/>
  <c r="AH17" i="254"/>
  <c r="V17" i="254"/>
  <c r="R17" i="254"/>
  <c r="J17" i="254"/>
  <c r="K17" i="254" s="1"/>
  <c r="I17" i="254"/>
  <c r="G17" i="254"/>
  <c r="E17" i="254"/>
  <c r="AQ16" i="254"/>
  <c r="AH16" i="254"/>
  <c r="V16" i="254"/>
  <c r="R16" i="254"/>
  <c r="J16" i="254"/>
  <c r="K16" i="254" s="1"/>
  <c r="I16" i="254"/>
  <c r="G16" i="254"/>
  <c r="E16" i="254"/>
  <c r="AQ15" i="254"/>
  <c r="AH15" i="254"/>
  <c r="V15" i="254"/>
  <c r="R15" i="254"/>
  <c r="J15" i="254"/>
  <c r="K15" i="254" s="1"/>
  <c r="I15" i="254"/>
  <c r="G15" i="254"/>
  <c r="E15" i="254"/>
  <c r="AQ14" i="254"/>
  <c r="AH14" i="254"/>
  <c r="V14" i="254"/>
  <c r="S14" i="254"/>
  <c r="R14" i="254"/>
  <c r="J14" i="254"/>
  <c r="K14" i="254" s="1"/>
  <c r="I14" i="254"/>
  <c r="G14" i="254"/>
  <c r="E14" i="254"/>
  <c r="AQ13" i="254"/>
  <c r="AH13" i="254"/>
  <c r="V13" i="254"/>
  <c r="R13" i="254"/>
  <c r="J13" i="254"/>
  <c r="K13" i="254" s="1"/>
  <c r="I13" i="254"/>
  <c r="G13" i="254"/>
  <c r="E13" i="254"/>
  <c r="AQ12" i="254"/>
  <c r="AH12" i="254"/>
  <c r="V12" i="254"/>
  <c r="R12" i="254"/>
  <c r="J12" i="254"/>
  <c r="K12" i="254" s="1"/>
  <c r="I12" i="254"/>
  <c r="G12" i="254"/>
  <c r="E12" i="254"/>
  <c r="V11" i="254"/>
  <c r="J11" i="254"/>
  <c r="K11" i="254" s="1"/>
  <c r="I11" i="254"/>
  <c r="G11" i="254"/>
  <c r="E11" i="254"/>
  <c r="AP10" i="253"/>
  <c r="AP35" i="253" s="1"/>
  <c r="AG10" i="253"/>
  <c r="AG8" i="253" s="1"/>
  <c r="Q10" i="253"/>
  <c r="Q35" i="253" s="1"/>
  <c r="AR35" i="253"/>
  <c r="P35" i="253"/>
  <c r="AQ34" i="253"/>
  <c r="AH34" i="253"/>
  <c r="V34" i="253"/>
  <c r="R34" i="253"/>
  <c r="K34" i="253"/>
  <c r="J34" i="253"/>
  <c r="I34" i="253"/>
  <c r="G34" i="253"/>
  <c r="E34" i="253"/>
  <c r="AQ33" i="253"/>
  <c r="AH33" i="253"/>
  <c r="V33" i="253"/>
  <c r="S33" i="253"/>
  <c r="R33" i="253"/>
  <c r="K33" i="253"/>
  <c r="J33" i="253"/>
  <c r="I33" i="253"/>
  <c r="G33" i="253"/>
  <c r="E33" i="253"/>
  <c r="AW32" i="253"/>
  <c r="AQ32" i="253"/>
  <c r="AH32" i="253"/>
  <c r="V32" i="253"/>
  <c r="R32" i="253"/>
  <c r="J32" i="253"/>
  <c r="I32" i="253" s="1"/>
  <c r="G32" i="253"/>
  <c r="E32" i="253"/>
  <c r="AQ31" i="253"/>
  <c r="AH31" i="253"/>
  <c r="V31" i="253"/>
  <c r="R31" i="253"/>
  <c r="J31" i="253"/>
  <c r="I31" i="253" s="1"/>
  <c r="G31" i="253"/>
  <c r="E31" i="253"/>
  <c r="AQ30" i="253"/>
  <c r="AH30" i="253"/>
  <c r="V30" i="253"/>
  <c r="R30" i="253"/>
  <c r="J30" i="253"/>
  <c r="I30" i="253" s="1"/>
  <c r="G30" i="253"/>
  <c r="E30" i="253"/>
  <c r="AQ29" i="253"/>
  <c r="AH29" i="253"/>
  <c r="V29" i="253"/>
  <c r="T29" i="253"/>
  <c r="R29" i="253"/>
  <c r="J29" i="253"/>
  <c r="I29" i="253" s="1"/>
  <c r="G29" i="253"/>
  <c r="E29" i="253"/>
  <c r="AQ28" i="253"/>
  <c r="AH28" i="253"/>
  <c r="V28" i="253"/>
  <c r="R28" i="253"/>
  <c r="J28" i="253"/>
  <c r="I28" i="253" s="1"/>
  <c r="G28" i="253"/>
  <c r="E28" i="253"/>
  <c r="AQ27" i="253"/>
  <c r="AH27" i="253"/>
  <c r="V27" i="253"/>
  <c r="R27" i="253"/>
  <c r="J27" i="253"/>
  <c r="I27" i="253" s="1"/>
  <c r="G27" i="253"/>
  <c r="E27" i="253"/>
  <c r="AQ26" i="253"/>
  <c r="AH26" i="253"/>
  <c r="V26" i="253"/>
  <c r="T26" i="253"/>
  <c r="R26" i="253"/>
  <c r="J26" i="253"/>
  <c r="I26" i="253" s="1"/>
  <c r="G26" i="253"/>
  <c r="E26" i="253"/>
  <c r="AQ25" i="253"/>
  <c r="AH25" i="253"/>
  <c r="V25" i="253"/>
  <c r="T25" i="253"/>
  <c r="R25" i="253"/>
  <c r="J25" i="253"/>
  <c r="I25" i="253" s="1"/>
  <c r="G25" i="253"/>
  <c r="E25" i="253"/>
  <c r="AQ24" i="253"/>
  <c r="AH24" i="253"/>
  <c r="V24" i="253"/>
  <c r="R24" i="253"/>
  <c r="J24" i="253"/>
  <c r="I24" i="253" s="1"/>
  <c r="G24" i="253"/>
  <c r="E24" i="253"/>
  <c r="AQ23" i="253"/>
  <c r="AH23" i="253"/>
  <c r="V23" i="253"/>
  <c r="R23" i="253"/>
  <c r="J23" i="253"/>
  <c r="I23" i="253" s="1"/>
  <c r="G23" i="253"/>
  <c r="E23" i="253"/>
  <c r="AQ22" i="253"/>
  <c r="AH22" i="253"/>
  <c r="V22" i="253"/>
  <c r="R22" i="253"/>
  <c r="J22" i="253"/>
  <c r="I22" i="253" s="1"/>
  <c r="G22" i="253"/>
  <c r="E22" i="253"/>
  <c r="AQ21" i="253"/>
  <c r="AH21" i="253"/>
  <c r="V21" i="253"/>
  <c r="T21" i="253"/>
  <c r="R21" i="253"/>
  <c r="J21" i="253"/>
  <c r="I21" i="253" s="1"/>
  <c r="G21" i="253"/>
  <c r="E21" i="253"/>
  <c r="AQ20" i="253"/>
  <c r="AH20" i="253"/>
  <c r="V20" i="253"/>
  <c r="R20" i="253"/>
  <c r="J20" i="253"/>
  <c r="I20" i="253" s="1"/>
  <c r="G20" i="253"/>
  <c r="E20" i="253"/>
  <c r="AQ19" i="253"/>
  <c r="AH19" i="253"/>
  <c r="V19" i="253"/>
  <c r="R19" i="253"/>
  <c r="J19" i="253"/>
  <c r="I19" i="253" s="1"/>
  <c r="G19" i="253"/>
  <c r="E19" i="253"/>
  <c r="AQ18" i="253"/>
  <c r="AH18" i="253"/>
  <c r="AI18" i="253" s="1"/>
  <c r="V18" i="253"/>
  <c r="T18" i="253"/>
  <c r="R18" i="253"/>
  <c r="J18" i="253"/>
  <c r="I18" i="253" s="1"/>
  <c r="G18" i="253"/>
  <c r="E18" i="253"/>
  <c r="AQ17" i="253"/>
  <c r="AH17" i="253"/>
  <c r="V17" i="253"/>
  <c r="R17" i="253"/>
  <c r="J17" i="253"/>
  <c r="I17" i="253" s="1"/>
  <c r="G17" i="253"/>
  <c r="E17" i="253"/>
  <c r="AQ16" i="253"/>
  <c r="AH16" i="253"/>
  <c r="V16" i="253"/>
  <c r="R16" i="253"/>
  <c r="J16" i="253"/>
  <c r="I16" i="253" s="1"/>
  <c r="G16" i="253"/>
  <c r="E16" i="253"/>
  <c r="AQ15" i="253"/>
  <c r="AH15" i="253"/>
  <c r="V15" i="253"/>
  <c r="R15" i="253"/>
  <c r="J15" i="253"/>
  <c r="I15" i="253" s="1"/>
  <c r="G15" i="253"/>
  <c r="E15" i="253"/>
  <c r="AQ14" i="253"/>
  <c r="AH14" i="253"/>
  <c r="V14" i="253"/>
  <c r="R14" i="253"/>
  <c r="J14" i="253"/>
  <c r="I14" i="253" s="1"/>
  <c r="G14" i="253"/>
  <c r="E14" i="253"/>
  <c r="AQ13" i="253"/>
  <c r="AH13" i="253"/>
  <c r="V13" i="253"/>
  <c r="R13" i="253"/>
  <c r="J13" i="253"/>
  <c r="I13" i="253" s="1"/>
  <c r="G13" i="253"/>
  <c r="E13" i="253"/>
  <c r="AQ12" i="253"/>
  <c r="AH12" i="253"/>
  <c r="V12" i="253"/>
  <c r="R12" i="253"/>
  <c r="J12" i="253"/>
  <c r="I12" i="253" s="1"/>
  <c r="G12" i="253"/>
  <c r="E12" i="253"/>
  <c r="V11" i="253"/>
  <c r="J11" i="253"/>
  <c r="I11" i="253" s="1"/>
  <c r="G11" i="253"/>
  <c r="E11" i="253"/>
  <c r="AP10" i="252"/>
  <c r="AQ11" i="252" s="1"/>
  <c r="AG10" i="252"/>
  <c r="Q10" i="252"/>
  <c r="AR35" i="252"/>
  <c r="P35" i="252"/>
  <c r="AQ34" i="252"/>
  <c r="AH34" i="252"/>
  <c r="V34" i="252"/>
  <c r="R34" i="252"/>
  <c r="T34" i="252" s="1"/>
  <c r="J34" i="252"/>
  <c r="K34" i="252" s="1"/>
  <c r="I34" i="252"/>
  <c r="G34" i="252"/>
  <c r="E34" i="252"/>
  <c r="AQ33" i="252"/>
  <c r="AH33" i="252"/>
  <c r="V33" i="252"/>
  <c r="R33" i="252"/>
  <c r="J33" i="252"/>
  <c r="K33" i="252" s="1"/>
  <c r="G33" i="252"/>
  <c r="E33" i="252"/>
  <c r="AW32" i="252"/>
  <c r="AQ32" i="252"/>
  <c r="AH32" i="252"/>
  <c r="V32" i="252"/>
  <c r="R32" i="252"/>
  <c r="J32" i="252"/>
  <c r="I32" i="252" s="1"/>
  <c r="G32" i="252"/>
  <c r="E32" i="252"/>
  <c r="AQ31" i="252"/>
  <c r="AH31" i="252"/>
  <c r="V31" i="252"/>
  <c r="R31" i="252"/>
  <c r="J31" i="252"/>
  <c r="I31" i="252" s="1"/>
  <c r="G31" i="252"/>
  <c r="E31" i="252"/>
  <c r="AQ30" i="252"/>
  <c r="AH30" i="252"/>
  <c r="V30" i="252"/>
  <c r="R30" i="252"/>
  <c r="J30" i="252"/>
  <c r="I30" i="252" s="1"/>
  <c r="G30" i="252"/>
  <c r="E30" i="252"/>
  <c r="AQ29" i="252"/>
  <c r="AH29" i="252"/>
  <c r="V29" i="252"/>
  <c r="R29" i="252"/>
  <c r="J29" i="252"/>
  <c r="I29" i="252" s="1"/>
  <c r="G29" i="252"/>
  <c r="E29" i="252"/>
  <c r="AQ28" i="252"/>
  <c r="AH28" i="252"/>
  <c r="V28" i="252"/>
  <c r="R28" i="252"/>
  <c r="J28" i="252"/>
  <c r="I28" i="252" s="1"/>
  <c r="G28" i="252"/>
  <c r="E28" i="252"/>
  <c r="AQ27" i="252"/>
  <c r="AH27" i="252"/>
  <c r="V27" i="252"/>
  <c r="R27" i="252"/>
  <c r="J27" i="252"/>
  <c r="I27" i="252" s="1"/>
  <c r="G27" i="252"/>
  <c r="E27" i="252"/>
  <c r="AQ26" i="252"/>
  <c r="AH26" i="252"/>
  <c r="V26" i="252"/>
  <c r="R26" i="252"/>
  <c r="J26" i="252"/>
  <c r="I26" i="252" s="1"/>
  <c r="G26" i="252"/>
  <c r="E26" i="252"/>
  <c r="AQ25" i="252"/>
  <c r="AH25" i="252"/>
  <c r="V25" i="252"/>
  <c r="R25" i="252"/>
  <c r="J25" i="252"/>
  <c r="I25" i="252" s="1"/>
  <c r="G25" i="252"/>
  <c r="E25" i="252"/>
  <c r="AQ24" i="252"/>
  <c r="AH24" i="252"/>
  <c r="V24" i="252"/>
  <c r="R24" i="252"/>
  <c r="J24" i="252"/>
  <c r="I24" i="252" s="1"/>
  <c r="G24" i="252"/>
  <c r="E24" i="252"/>
  <c r="AQ23" i="252"/>
  <c r="AH23" i="252"/>
  <c r="V23" i="252"/>
  <c r="R23" i="252"/>
  <c r="J23" i="252"/>
  <c r="I23" i="252" s="1"/>
  <c r="G23" i="252"/>
  <c r="E23" i="252"/>
  <c r="AQ22" i="252"/>
  <c r="AH22" i="252"/>
  <c r="V22" i="252"/>
  <c r="R22" i="252"/>
  <c r="J22" i="252"/>
  <c r="I22" i="252" s="1"/>
  <c r="G22" i="252"/>
  <c r="E22" i="252"/>
  <c r="AQ21" i="252"/>
  <c r="AH21" i="252"/>
  <c r="V21" i="252"/>
  <c r="R21" i="252"/>
  <c r="J21" i="252"/>
  <c r="I21" i="252" s="1"/>
  <c r="G21" i="252"/>
  <c r="E21" i="252"/>
  <c r="AQ20" i="252"/>
  <c r="AH20" i="252"/>
  <c r="V20" i="252"/>
  <c r="R20" i="252"/>
  <c r="J20" i="252"/>
  <c r="I20" i="252" s="1"/>
  <c r="G20" i="252"/>
  <c r="E20" i="252"/>
  <c r="AQ19" i="252"/>
  <c r="AH19" i="252"/>
  <c r="V19" i="252"/>
  <c r="R19" i="252"/>
  <c r="J19" i="252"/>
  <c r="I19" i="252" s="1"/>
  <c r="G19" i="252"/>
  <c r="E19" i="252"/>
  <c r="AQ18" i="252"/>
  <c r="AH18" i="252"/>
  <c r="V18" i="252"/>
  <c r="R18" i="252"/>
  <c r="J18" i="252"/>
  <c r="I18" i="252" s="1"/>
  <c r="G18" i="252"/>
  <c r="E18" i="252"/>
  <c r="AQ17" i="252"/>
  <c r="AH17" i="252"/>
  <c r="V17" i="252"/>
  <c r="R17" i="252"/>
  <c r="J17" i="252"/>
  <c r="I17" i="252" s="1"/>
  <c r="G17" i="252"/>
  <c r="E17" i="252"/>
  <c r="AQ16" i="252"/>
  <c r="AH16" i="252"/>
  <c r="V16" i="252"/>
  <c r="R16" i="252"/>
  <c r="J16" i="252"/>
  <c r="I16" i="252" s="1"/>
  <c r="G16" i="252"/>
  <c r="E16" i="252"/>
  <c r="AQ15" i="252"/>
  <c r="AH15" i="252"/>
  <c r="V15" i="252"/>
  <c r="R15" i="252"/>
  <c r="J15" i="252"/>
  <c r="I15" i="252" s="1"/>
  <c r="G15" i="252"/>
  <c r="E15" i="252"/>
  <c r="AQ14" i="252"/>
  <c r="AH14" i="252"/>
  <c r="V14" i="252"/>
  <c r="R14" i="252"/>
  <c r="G14" i="252"/>
  <c r="E14" i="252"/>
  <c r="AQ13" i="252"/>
  <c r="AH13" i="252"/>
  <c r="V13" i="252"/>
  <c r="R13" i="252"/>
  <c r="J13" i="252"/>
  <c r="I13" i="252" s="1"/>
  <c r="G13" i="252"/>
  <c r="E13" i="252"/>
  <c r="AQ12" i="252"/>
  <c r="AH12" i="252"/>
  <c r="V12" i="252"/>
  <c r="R12" i="252"/>
  <c r="J12" i="252"/>
  <c r="I12" i="252" s="1"/>
  <c r="G12" i="252"/>
  <c r="E12" i="252"/>
  <c r="AH11" i="252"/>
  <c r="V11" i="252"/>
  <c r="J11" i="252"/>
  <c r="I11" i="252" s="1"/>
  <c r="G11" i="252"/>
  <c r="E11" i="252"/>
  <c r="AG35" i="252"/>
  <c r="Q35" i="252"/>
  <c r="AG8" i="252"/>
  <c r="AP10" i="251"/>
  <c r="AQ11" i="251" s="1"/>
  <c r="AG10" i="251"/>
  <c r="Q10" i="251"/>
  <c r="Q35" i="251" s="1"/>
  <c r="AR35" i="251"/>
  <c r="P35" i="251"/>
  <c r="AQ34" i="251"/>
  <c r="AH34" i="251"/>
  <c r="V34" i="251"/>
  <c r="R34" i="251"/>
  <c r="K34" i="251"/>
  <c r="J34" i="251"/>
  <c r="I34" i="251"/>
  <c r="G34" i="251"/>
  <c r="E34" i="251"/>
  <c r="AQ33" i="251"/>
  <c r="AH33" i="251"/>
  <c r="V33" i="251"/>
  <c r="R33" i="251"/>
  <c r="K33" i="251"/>
  <c r="J33" i="251"/>
  <c r="I33" i="251"/>
  <c r="G33" i="251"/>
  <c r="E33" i="251"/>
  <c r="AW32" i="251"/>
  <c r="AQ32" i="251"/>
  <c r="AH32" i="251"/>
  <c r="V32" i="251"/>
  <c r="R32" i="251"/>
  <c r="J32" i="251"/>
  <c r="K32" i="251" s="1"/>
  <c r="I32" i="251"/>
  <c r="G32" i="251"/>
  <c r="E32" i="251"/>
  <c r="AQ31" i="251"/>
  <c r="AH31" i="251"/>
  <c r="V31" i="251"/>
  <c r="S31" i="251"/>
  <c r="R31" i="251"/>
  <c r="J31" i="251"/>
  <c r="K31" i="251" s="1"/>
  <c r="I31" i="251"/>
  <c r="G31" i="251"/>
  <c r="E31" i="251"/>
  <c r="AQ30" i="251"/>
  <c r="AH30" i="251"/>
  <c r="V30" i="251"/>
  <c r="R30" i="251"/>
  <c r="J30" i="251"/>
  <c r="K30" i="251" s="1"/>
  <c r="I30" i="251"/>
  <c r="G30" i="251"/>
  <c r="E30" i="251"/>
  <c r="AQ29" i="251"/>
  <c r="AH29" i="251"/>
  <c r="V29" i="251"/>
  <c r="R29" i="251"/>
  <c r="J29" i="251"/>
  <c r="K29" i="251" s="1"/>
  <c r="I29" i="251"/>
  <c r="G29" i="251"/>
  <c r="E29" i="251"/>
  <c r="AQ28" i="251"/>
  <c r="AH28" i="251"/>
  <c r="V28" i="251"/>
  <c r="R28" i="251"/>
  <c r="J28" i="251"/>
  <c r="K28" i="251" s="1"/>
  <c r="I28" i="251"/>
  <c r="G28" i="251"/>
  <c r="E28" i="251"/>
  <c r="AQ27" i="251"/>
  <c r="AH27" i="251"/>
  <c r="V27" i="251"/>
  <c r="R27" i="251"/>
  <c r="J27" i="251"/>
  <c r="K27" i="251" s="1"/>
  <c r="I27" i="251"/>
  <c r="G27" i="251"/>
  <c r="E27" i="251"/>
  <c r="AQ26" i="251"/>
  <c r="AH26" i="251"/>
  <c r="V26" i="251"/>
  <c r="R26" i="251"/>
  <c r="J26" i="251"/>
  <c r="K26" i="251" s="1"/>
  <c r="I26" i="251"/>
  <c r="G26" i="251"/>
  <c r="E26" i="251"/>
  <c r="AQ25" i="251"/>
  <c r="AH25" i="251"/>
  <c r="V25" i="251"/>
  <c r="R25" i="251"/>
  <c r="J25" i="251"/>
  <c r="K25" i="251" s="1"/>
  <c r="I25" i="251"/>
  <c r="G25" i="251"/>
  <c r="E25" i="251"/>
  <c r="AQ24" i="251"/>
  <c r="AH24" i="251"/>
  <c r="V24" i="251"/>
  <c r="R24" i="251"/>
  <c r="J24" i="251"/>
  <c r="K24" i="251" s="1"/>
  <c r="I24" i="251"/>
  <c r="G24" i="251"/>
  <c r="E24" i="251"/>
  <c r="AQ23" i="251"/>
  <c r="AH23" i="251"/>
  <c r="V23" i="251"/>
  <c r="R23" i="251"/>
  <c r="J23" i="251"/>
  <c r="K23" i="251" s="1"/>
  <c r="I23" i="251"/>
  <c r="G23" i="251"/>
  <c r="E23" i="251"/>
  <c r="AQ22" i="251"/>
  <c r="AH22" i="251"/>
  <c r="V22" i="251"/>
  <c r="R22" i="251"/>
  <c r="J22" i="251"/>
  <c r="K22" i="251" s="1"/>
  <c r="I22" i="251"/>
  <c r="G22" i="251"/>
  <c r="E22" i="251"/>
  <c r="AQ21" i="251"/>
  <c r="AH21" i="251"/>
  <c r="V21" i="251"/>
  <c r="R21" i="251"/>
  <c r="J21" i="251"/>
  <c r="K21" i="251" s="1"/>
  <c r="I21" i="251"/>
  <c r="G21" i="251"/>
  <c r="E21" i="251"/>
  <c r="AQ20" i="251"/>
  <c r="AH20" i="251"/>
  <c r="V20" i="251"/>
  <c r="R20" i="251"/>
  <c r="J20" i="251"/>
  <c r="K20" i="251" s="1"/>
  <c r="I20" i="251"/>
  <c r="G20" i="251"/>
  <c r="E20" i="251"/>
  <c r="AQ19" i="251"/>
  <c r="AH19" i="251"/>
  <c r="V19" i="251"/>
  <c r="R19" i="251"/>
  <c r="J19" i="251"/>
  <c r="K19" i="251" s="1"/>
  <c r="I19" i="251"/>
  <c r="G19" i="251"/>
  <c r="E19" i="251"/>
  <c r="AQ18" i="251"/>
  <c r="AH18" i="251"/>
  <c r="V18" i="251"/>
  <c r="R18" i="251"/>
  <c r="J18" i="251"/>
  <c r="K18" i="251" s="1"/>
  <c r="I18" i="251"/>
  <c r="G18" i="251"/>
  <c r="E18" i="251"/>
  <c r="AQ17" i="251"/>
  <c r="AH17" i="251"/>
  <c r="V17" i="251"/>
  <c r="R17" i="251"/>
  <c r="J17" i="251"/>
  <c r="K17" i="251" s="1"/>
  <c r="I17" i="251"/>
  <c r="G17" i="251"/>
  <c r="E17" i="251"/>
  <c r="AQ16" i="251"/>
  <c r="AH16" i="251"/>
  <c r="V16" i="251"/>
  <c r="R16" i="251"/>
  <c r="J16" i="251"/>
  <c r="K16" i="251" s="1"/>
  <c r="I16" i="251"/>
  <c r="G16" i="251"/>
  <c r="E16" i="251"/>
  <c r="AQ15" i="251"/>
  <c r="AH15" i="251"/>
  <c r="V15" i="251"/>
  <c r="R15" i="251"/>
  <c r="J15" i="251"/>
  <c r="K15" i="251" s="1"/>
  <c r="I15" i="251"/>
  <c r="G15" i="251"/>
  <c r="E15" i="251"/>
  <c r="AQ14" i="251"/>
  <c r="AH14" i="251"/>
  <c r="V14" i="251"/>
  <c r="R14" i="251"/>
  <c r="J14" i="251"/>
  <c r="K14" i="251" s="1"/>
  <c r="I14" i="251"/>
  <c r="G14" i="251"/>
  <c r="E14" i="251"/>
  <c r="AQ13" i="251"/>
  <c r="AH13" i="251"/>
  <c r="V13" i="251"/>
  <c r="R13" i="251"/>
  <c r="J13" i="251"/>
  <c r="K13" i="251" s="1"/>
  <c r="I13" i="251"/>
  <c r="G13" i="251"/>
  <c r="E13" i="251"/>
  <c r="AQ12" i="251"/>
  <c r="AH12" i="251"/>
  <c r="V12" i="251"/>
  <c r="R12" i="251"/>
  <c r="J12" i="251"/>
  <c r="K12" i="251" s="1"/>
  <c r="I12" i="251"/>
  <c r="G12" i="251"/>
  <c r="E12" i="251"/>
  <c r="AH11" i="251"/>
  <c r="V11" i="251"/>
  <c r="J11" i="251"/>
  <c r="K11" i="251" s="1"/>
  <c r="I11" i="251"/>
  <c r="G11" i="251"/>
  <c r="E11" i="251"/>
  <c r="AG35" i="251"/>
  <c r="AP10" i="250"/>
  <c r="AG10" i="250"/>
  <c r="AG8" i="250" s="1"/>
  <c r="Q10" i="250"/>
  <c r="Q35" i="250" s="1"/>
  <c r="AR35" i="250"/>
  <c r="P35" i="250"/>
  <c r="AQ34" i="250"/>
  <c r="AH34" i="250"/>
  <c r="V34" i="250"/>
  <c r="R34" i="250"/>
  <c r="J34" i="250"/>
  <c r="I34" i="250" s="1"/>
  <c r="G34" i="250"/>
  <c r="E34" i="250"/>
  <c r="AQ33" i="250"/>
  <c r="AH33" i="250"/>
  <c r="V33" i="250"/>
  <c r="R33" i="250"/>
  <c r="J33" i="250"/>
  <c r="I33" i="250" s="1"/>
  <c r="G33" i="250"/>
  <c r="E33" i="250"/>
  <c r="AW32" i="250"/>
  <c r="AQ32" i="250"/>
  <c r="AH32" i="250"/>
  <c r="V32" i="250"/>
  <c r="R32" i="250"/>
  <c r="J32" i="250"/>
  <c r="I32" i="250" s="1"/>
  <c r="G32" i="250"/>
  <c r="E32" i="250"/>
  <c r="AQ31" i="250"/>
  <c r="AH31" i="250"/>
  <c r="V31" i="250"/>
  <c r="R31" i="250"/>
  <c r="J31" i="250"/>
  <c r="I31" i="250" s="1"/>
  <c r="G31" i="250"/>
  <c r="E31" i="250"/>
  <c r="AQ30" i="250"/>
  <c r="AH30" i="250"/>
  <c r="V30" i="250"/>
  <c r="R30" i="250"/>
  <c r="J30" i="250"/>
  <c r="I30" i="250" s="1"/>
  <c r="G30" i="250"/>
  <c r="E30" i="250"/>
  <c r="AQ29" i="250"/>
  <c r="AH29" i="250"/>
  <c r="V29" i="250"/>
  <c r="R29" i="250"/>
  <c r="J29" i="250"/>
  <c r="I29" i="250" s="1"/>
  <c r="G29" i="250"/>
  <c r="E29" i="250"/>
  <c r="AQ28" i="250"/>
  <c r="AH28" i="250"/>
  <c r="V28" i="250"/>
  <c r="R28" i="250"/>
  <c r="J28" i="250"/>
  <c r="I28" i="250" s="1"/>
  <c r="G28" i="250"/>
  <c r="E28" i="250"/>
  <c r="AQ27" i="250"/>
  <c r="AH27" i="250"/>
  <c r="V27" i="250"/>
  <c r="R27" i="250"/>
  <c r="J27" i="250"/>
  <c r="I27" i="250" s="1"/>
  <c r="G27" i="250"/>
  <c r="E27" i="250"/>
  <c r="AQ26" i="250"/>
  <c r="AH26" i="250"/>
  <c r="V26" i="250"/>
  <c r="R26" i="250"/>
  <c r="J26" i="250"/>
  <c r="I26" i="250" s="1"/>
  <c r="G26" i="250"/>
  <c r="E26" i="250"/>
  <c r="AQ25" i="250"/>
  <c r="AH25" i="250"/>
  <c r="V25" i="250"/>
  <c r="R25" i="250"/>
  <c r="J25" i="250"/>
  <c r="I25" i="250" s="1"/>
  <c r="G25" i="250"/>
  <c r="E25" i="250"/>
  <c r="AQ24" i="250"/>
  <c r="AH24" i="250"/>
  <c r="V24" i="250"/>
  <c r="R24" i="250"/>
  <c r="J24" i="250"/>
  <c r="I24" i="250" s="1"/>
  <c r="G24" i="250"/>
  <c r="E24" i="250"/>
  <c r="AQ23" i="250"/>
  <c r="AH23" i="250"/>
  <c r="V23" i="250"/>
  <c r="R23" i="250"/>
  <c r="J23" i="250"/>
  <c r="I23" i="250" s="1"/>
  <c r="G23" i="250"/>
  <c r="E23" i="250"/>
  <c r="AQ22" i="250"/>
  <c r="AH22" i="250"/>
  <c r="V22" i="250"/>
  <c r="R22" i="250"/>
  <c r="J22" i="250"/>
  <c r="I22" i="250" s="1"/>
  <c r="G22" i="250"/>
  <c r="E22" i="250"/>
  <c r="AQ21" i="250"/>
  <c r="AH21" i="250"/>
  <c r="V21" i="250"/>
  <c r="R21" i="250"/>
  <c r="J21" i="250"/>
  <c r="I21" i="250" s="1"/>
  <c r="G21" i="250"/>
  <c r="E21" i="250"/>
  <c r="AQ20" i="250"/>
  <c r="AH20" i="250"/>
  <c r="V20" i="250"/>
  <c r="R20" i="250"/>
  <c r="J20" i="250"/>
  <c r="I20" i="250" s="1"/>
  <c r="G20" i="250"/>
  <c r="E20" i="250"/>
  <c r="AQ19" i="250"/>
  <c r="AH19" i="250"/>
  <c r="V19" i="250"/>
  <c r="R19" i="250"/>
  <c r="J19" i="250"/>
  <c r="I19" i="250" s="1"/>
  <c r="G19" i="250"/>
  <c r="E19" i="250"/>
  <c r="AQ18" i="250"/>
  <c r="AH18" i="250"/>
  <c r="V18" i="250"/>
  <c r="R18" i="250"/>
  <c r="J18" i="250"/>
  <c r="I18" i="250" s="1"/>
  <c r="G18" i="250"/>
  <c r="E18" i="250"/>
  <c r="AQ17" i="250"/>
  <c r="AH17" i="250"/>
  <c r="V17" i="250"/>
  <c r="R17" i="250"/>
  <c r="J17" i="250"/>
  <c r="I17" i="250" s="1"/>
  <c r="G17" i="250"/>
  <c r="E17" i="250"/>
  <c r="AQ16" i="250"/>
  <c r="AH16" i="250"/>
  <c r="V16" i="250"/>
  <c r="R16" i="250"/>
  <c r="J16" i="250"/>
  <c r="I16" i="250" s="1"/>
  <c r="G16" i="250"/>
  <c r="E16" i="250"/>
  <c r="AQ15" i="250"/>
  <c r="AH15" i="250"/>
  <c r="V15" i="250"/>
  <c r="R15" i="250"/>
  <c r="J15" i="250"/>
  <c r="I15" i="250" s="1"/>
  <c r="G15" i="250"/>
  <c r="E15" i="250"/>
  <c r="AQ14" i="250"/>
  <c r="AH14" i="250"/>
  <c r="V14" i="250"/>
  <c r="R14" i="250"/>
  <c r="J14" i="250"/>
  <c r="I14" i="250" s="1"/>
  <c r="G14" i="250"/>
  <c r="E14" i="250"/>
  <c r="AQ13" i="250"/>
  <c r="AH13" i="250"/>
  <c r="V13" i="250"/>
  <c r="R13" i="250"/>
  <c r="J13" i="250"/>
  <c r="I13" i="250" s="1"/>
  <c r="G13" i="250"/>
  <c r="E13" i="250"/>
  <c r="AQ12" i="250"/>
  <c r="AH12" i="250"/>
  <c r="V12" i="250"/>
  <c r="R12" i="250"/>
  <c r="J12" i="250"/>
  <c r="I12" i="250" s="1"/>
  <c r="G12" i="250"/>
  <c r="E12" i="250"/>
  <c r="V11" i="250"/>
  <c r="J11" i="250"/>
  <c r="I11" i="250" s="1"/>
  <c r="G11" i="250"/>
  <c r="E11" i="250"/>
  <c r="AQ11" i="250"/>
  <c r="T33" i="257" l="1"/>
  <c r="AI33" i="257"/>
  <c r="T32" i="257"/>
  <c r="AI32" i="257" s="1"/>
  <c r="T31" i="257"/>
  <c r="T30" i="257"/>
  <c r="AI30" i="257" s="1"/>
  <c r="T29" i="257"/>
  <c r="T28" i="257"/>
  <c r="AI28" i="257" s="1"/>
  <c r="T27" i="257"/>
  <c r="T26" i="257"/>
  <c r="I30" i="257"/>
  <c r="AI26" i="257"/>
  <c r="T25" i="257"/>
  <c r="T24" i="257"/>
  <c r="T23" i="257"/>
  <c r="I23" i="257"/>
  <c r="I24" i="257"/>
  <c r="I26" i="257"/>
  <c r="I32" i="257"/>
  <c r="I28" i="257"/>
  <c r="K15" i="257"/>
  <c r="K17" i="257"/>
  <c r="K21" i="257"/>
  <c r="K25" i="257"/>
  <c r="S26" i="257"/>
  <c r="K27" i="257"/>
  <c r="S28" i="257"/>
  <c r="K29" i="257"/>
  <c r="S30" i="257"/>
  <c r="K31" i="257"/>
  <c r="S32" i="257"/>
  <c r="AI25" i="257"/>
  <c r="AI27" i="257"/>
  <c r="AI29" i="257"/>
  <c r="AI31" i="257"/>
  <c r="J14" i="257"/>
  <c r="S25" i="257"/>
  <c r="S27" i="257"/>
  <c r="S29" i="257"/>
  <c r="S31" i="257"/>
  <c r="T34" i="257"/>
  <c r="AI34" i="257" s="1"/>
  <c r="AI22" i="257"/>
  <c r="AI21" i="257"/>
  <c r="AI18" i="257"/>
  <c r="AI17" i="257"/>
  <c r="AI14" i="257"/>
  <c r="AI13" i="257"/>
  <c r="AQ35" i="257"/>
  <c r="AH35" i="257"/>
  <c r="K16" i="257"/>
  <c r="T31" i="256"/>
  <c r="T30" i="256"/>
  <c r="T29" i="256"/>
  <c r="T28" i="256"/>
  <c r="T27" i="256"/>
  <c r="T26" i="256"/>
  <c r="T25" i="256"/>
  <c r="T24" i="256"/>
  <c r="T23" i="256"/>
  <c r="T22" i="256"/>
  <c r="T16" i="256"/>
  <c r="I33" i="256"/>
  <c r="T12" i="256"/>
  <c r="T15" i="256"/>
  <c r="T17" i="256"/>
  <c r="T14" i="256"/>
  <c r="T13" i="256"/>
  <c r="AI23" i="256"/>
  <c r="AI24" i="256"/>
  <c r="AI25" i="256"/>
  <c r="AI26" i="256"/>
  <c r="I27" i="256"/>
  <c r="AI27" i="256"/>
  <c r="I28" i="256"/>
  <c r="AI28" i="256"/>
  <c r="I29" i="256"/>
  <c r="AI29" i="256"/>
  <c r="I30" i="256"/>
  <c r="I31" i="256"/>
  <c r="I32" i="256"/>
  <c r="T21" i="256"/>
  <c r="AI21" i="256" s="1"/>
  <c r="AI22" i="256"/>
  <c r="T20" i="256"/>
  <c r="T19" i="256"/>
  <c r="AI19" i="256" s="1"/>
  <c r="AI20" i="256"/>
  <c r="T18" i="256"/>
  <c r="AI18" i="256"/>
  <c r="AI17" i="256"/>
  <c r="AI16" i="256"/>
  <c r="AI15" i="256"/>
  <c r="AI14" i="256"/>
  <c r="AQ35" i="256"/>
  <c r="AH35" i="256"/>
  <c r="AI33" i="255"/>
  <c r="AI34" i="255"/>
  <c r="J14" i="255"/>
  <c r="I14" i="255" s="1"/>
  <c r="S33" i="255"/>
  <c r="S34" i="255"/>
  <c r="T31" i="255"/>
  <c r="T30" i="255"/>
  <c r="T29" i="255"/>
  <c r="AI29" i="255" s="1"/>
  <c r="AI30" i="255"/>
  <c r="T28" i="255"/>
  <c r="AI28" i="255" s="1"/>
  <c r="T27" i="255"/>
  <c r="T26" i="255"/>
  <c r="AI26" i="255" s="1"/>
  <c r="T25" i="255"/>
  <c r="AI25" i="255" s="1"/>
  <c r="T24" i="255"/>
  <c r="T23" i="255"/>
  <c r="K33" i="255"/>
  <c r="T22" i="255"/>
  <c r="AI22" i="255" s="1"/>
  <c r="T21" i="255"/>
  <c r="AI21" i="255" s="1"/>
  <c r="T20" i="255"/>
  <c r="T19" i="255"/>
  <c r="T18" i="255"/>
  <c r="T17" i="255"/>
  <c r="AI17" i="255" s="1"/>
  <c r="AI18" i="255"/>
  <c r="T16" i="255"/>
  <c r="AQ35" i="255"/>
  <c r="AH35" i="255"/>
  <c r="T15" i="255"/>
  <c r="T14" i="255"/>
  <c r="T13" i="255"/>
  <c r="AI13" i="255" s="1"/>
  <c r="AI14" i="255"/>
  <c r="T12" i="255"/>
  <c r="K34" i="255"/>
  <c r="AH11" i="254"/>
  <c r="S34" i="254"/>
  <c r="S33" i="254"/>
  <c r="T32" i="254"/>
  <c r="S32" i="254"/>
  <c r="AI32" i="254"/>
  <c r="T31" i="254"/>
  <c r="AI31" i="254"/>
  <c r="S31" i="254"/>
  <c r="T30" i="254"/>
  <c r="AI30" i="254" s="1"/>
  <c r="S30" i="254"/>
  <c r="T29" i="254"/>
  <c r="AI29" i="254" s="1"/>
  <c r="S28" i="254"/>
  <c r="T28" i="254"/>
  <c r="AI28" i="254" s="1"/>
  <c r="T27" i="254"/>
  <c r="AI27" i="254"/>
  <c r="T26" i="254"/>
  <c r="S27" i="254"/>
  <c r="AI26" i="254"/>
  <c r="T25" i="254"/>
  <c r="S26" i="254"/>
  <c r="AI25" i="254"/>
  <c r="S25" i="254"/>
  <c r="T24" i="254"/>
  <c r="AI24" i="254" s="1"/>
  <c r="T23" i="254"/>
  <c r="S24" i="254"/>
  <c r="AI23" i="254"/>
  <c r="T22" i="254"/>
  <c r="AI22" i="254" s="1"/>
  <c r="S23" i="254"/>
  <c r="T21" i="254"/>
  <c r="AI21" i="254" s="1"/>
  <c r="T20" i="254"/>
  <c r="AI20" i="254" s="1"/>
  <c r="S21" i="254"/>
  <c r="T19" i="254"/>
  <c r="AI19" i="254" s="1"/>
  <c r="S20" i="254"/>
  <c r="T18" i="254"/>
  <c r="AI18" i="254" s="1"/>
  <c r="T17" i="254"/>
  <c r="AI17" i="254" s="1"/>
  <c r="S18" i="254"/>
  <c r="S17" i="254"/>
  <c r="T16" i="254"/>
  <c r="AI16" i="254" s="1"/>
  <c r="T15" i="254"/>
  <c r="AI15" i="254" s="1"/>
  <c r="S16" i="254"/>
  <c r="T14" i="254"/>
  <c r="AI14" i="254" s="1"/>
  <c r="S15" i="254"/>
  <c r="T13" i="254"/>
  <c r="AI13" i="254"/>
  <c r="T12" i="254"/>
  <c r="AI12" i="254" s="1"/>
  <c r="S13" i="254"/>
  <c r="AQ35" i="254"/>
  <c r="AH35" i="254"/>
  <c r="S12" i="254"/>
  <c r="T34" i="253"/>
  <c r="AI34" i="253" s="1"/>
  <c r="S34" i="253"/>
  <c r="T33" i="253"/>
  <c r="AI33" i="253" s="1"/>
  <c r="S32" i="253"/>
  <c r="T32" i="253"/>
  <c r="AI32" i="253" s="1"/>
  <c r="S31" i="253"/>
  <c r="S30" i="253"/>
  <c r="T30" i="253"/>
  <c r="T31" i="253"/>
  <c r="AI31" i="253" s="1"/>
  <c r="AI30" i="253"/>
  <c r="S29" i="253"/>
  <c r="AI29" i="253"/>
  <c r="S28" i="253"/>
  <c r="S27" i="253"/>
  <c r="T28" i="253"/>
  <c r="AI28" i="253" s="1"/>
  <c r="AI27" i="253"/>
  <c r="S26" i="253"/>
  <c r="T27" i="253"/>
  <c r="AI26" i="253"/>
  <c r="S25" i="253"/>
  <c r="AI25" i="253"/>
  <c r="S24" i="253"/>
  <c r="S23" i="253"/>
  <c r="T24" i="253"/>
  <c r="AI24" i="253" s="1"/>
  <c r="S22" i="253"/>
  <c r="T22" i="253"/>
  <c r="AI22" i="253" s="1"/>
  <c r="T23" i="253"/>
  <c r="AI23" i="253" s="1"/>
  <c r="S21" i="253"/>
  <c r="AI21" i="253"/>
  <c r="S20" i="253"/>
  <c r="S19" i="253"/>
  <c r="T19" i="253"/>
  <c r="AI19" i="253" s="1"/>
  <c r="T20" i="253"/>
  <c r="AI20" i="253" s="1"/>
  <c r="S18" i="253"/>
  <c r="S17" i="253"/>
  <c r="AH11" i="253"/>
  <c r="AI17" i="253"/>
  <c r="T16" i="253"/>
  <c r="T17" i="253"/>
  <c r="AH35" i="253"/>
  <c r="S15" i="253"/>
  <c r="T14" i="253"/>
  <c r="T15" i="253"/>
  <c r="AI15" i="253" s="1"/>
  <c r="T13" i="253"/>
  <c r="AI13" i="253" s="1"/>
  <c r="S12" i="253"/>
  <c r="T33" i="252"/>
  <c r="S32" i="252"/>
  <c r="J14" i="252"/>
  <c r="I14" i="252" s="1"/>
  <c r="S27" i="252"/>
  <c r="S31" i="252"/>
  <c r="T32" i="252"/>
  <c r="AI32" i="252" s="1"/>
  <c r="T30" i="252"/>
  <c r="AI30" i="252" s="1"/>
  <c r="S29" i="252"/>
  <c r="S28" i="252"/>
  <c r="S26" i="252"/>
  <c r="S25" i="252"/>
  <c r="S24" i="252"/>
  <c r="S23" i="252"/>
  <c r="S22" i="252"/>
  <c r="S21" i="252"/>
  <c r="S20" i="252"/>
  <c r="S15" i="252"/>
  <c r="S14" i="252"/>
  <c r="S13" i="252"/>
  <c r="S12" i="252"/>
  <c r="S19" i="252"/>
  <c r="S18" i="252"/>
  <c r="S17" i="252"/>
  <c r="S16" i="252"/>
  <c r="AH35" i="252"/>
  <c r="AQ35" i="252"/>
  <c r="T31" i="252"/>
  <c r="AI31" i="252" s="1"/>
  <c r="I33" i="252"/>
  <c r="S34" i="252"/>
  <c r="T12" i="252"/>
  <c r="AI12" i="252" s="1"/>
  <c r="T13" i="252"/>
  <c r="AI13" i="252" s="1"/>
  <c r="T14" i="252"/>
  <c r="AI14" i="252" s="1"/>
  <c r="T15" i="252"/>
  <c r="AI15" i="252" s="1"/>
  <c r="T16" i="252"/>
  <c r="AI16" i="252" s="1"/>
  <c r="T17" i="252"/>
  <c r="AI17" i="252" s="1"/>
  <c r="T18" i="252"/>
  <c r="AI18" i="252" s="1"/>
  <c r="T19" i="252"/>
  <c r="AI19" i="252" s="1"/>
  <c r="T20" i="252"/>
  <c r="AI20" i="252" s="1"/>
  <c r="T21" i="252"/>
  <c r="AI21" i="252" s="1"/>
  <c r="T22" i="252"/>
  <c r="AI22" i="252" s="1"/>
  <c r="T23" i="252"/>
  <c r="AI23" i="252" s="1"/>
  <c r="T24" i="252"/>
  <c r="AI24" i="252" s="1"/>
  <c r="T25" i="252"/>
  <c r="AI25" i="252" s="1"/>
  <c r="T26" i="252"/>
  <c r="AI26" i="252" s="1"/>
  <c r="T27" i="252"/>
  <c r="AI27" i="252" s="1"/>
  <c r="T28" i="252"/>
  <c r="AI28" i="252" s="1"/>
  <c r="T29" i="252"/>
  <c r="AI29" i="252" s="1"/>
  <c r="S30" i="252"/>
  <c r="AI33" i="252"/>
  <c r="S33" i="252"/>
  <c r="AI34" i="252"/>
  <c r="S34" i="251"/>
  <c r="S33" i="251"/>
  <c r="S32" i="251"/>
  <c r="T32" i="251"/>
  <c r="AI32" i="251" s="1"/>
  <c r="T31" i="251"/>
  <c r="AI31" i="251"/>
  <c r="T30" i="251"/>
  <c r="AI30" i="251"/>
  <c r="T29" i="251"/>
  <c r="S30" i="251"/>
  <c r="AI29" i="251"/>
  <c r="S29" i="251"/>
  <c r="T28" i="251"/>
  <c r="AI28" i="251" s="1"/>
  <c r="T27" i="251"/>
  <c r="S28" i="251"/>
  <c r="AI27" i="251"/>
  <c r="T26" i="251"/>
  <c r="S27" i="251"/>
  <c r="AI26" i="251"/>
  <c r="S26" i="251"/>
  <c r="T25" i="251"/>
  <c r="AI25" i="251"/>
  <c r="S25" i="251"/>
  <c r="T24" i="251"/>
  <c r="AI24" i="251" s="1"/>
  <c r="T23" i="251"/>
  <c r="S24" i="251"/>
  <c r="AI23" i="251"/>
  <c r="S23" i="251"/>
  <c r="T22" i="251"/>
  <c r="AI22" i="251" s="1"/>
  <c r="S22" i="251"/>
  <c r="T21" i="251"/>
  <c r="AI21" i="251" s="1"/>
  <c r="S21" i="251"/>
  <c r="T20" i="251"/>
  <c r="AI20" i="251" s="1"/>
  <c r="T19" i="251"/>
  <c r="AI19" i="251" s="1"/>
  <c r="S20" i="251"/>
  <c r="S19" i="251"/>
  <c r="T18" i="251"/>
  <c r="AI18" i="251"/>
  <c r="S18" i="251"/>
  <c r="T17" i="251"/>
  <c r="AI17" i="251" s="1"/>
  <c r="S17" i="251"/>
  <c r="T16" i="251"/>
  <c r="AI16" i="251"/>
  <c r="T15" i="251"/>
  <c r="S16" i="251"/>
  <c r="AI15" i="251"/>
  <c r="S15" i="251"/>
  <c r="T14" i="251"/>
  <c r="AI14" i="251"/>
  <c r="S14" i="251"/>
  <c r="T13" i="251"/>
  <c r="AI13" i="251" s="1"/>
  <c r="S13" i="251"/>
  <c r="T12" i="251"/>
  <c r="AQ35" i="251"/>
  <c r="AH35" i="251"/>
  <c r="AI12" i="251"/>
  <c r="S12" i="251"/>
  <c r="S34" i="250"/>
  <c r="S33" i="250"/>
  <c r="T32" i="250"/>
  <c r="T31" i="250"/>
  <c r="T30" i="250"/>
  <c r="T29" i="250"/>
  <c r="T28" i="250"/>
  <c r="T27" i="250"/>
  <c r="T26" i="250"/>
  <c r="T25" i="250"/>
  <c r="T24" i="250"/>
  <c r="T23" i="250"/>
  <c r="AI23" i="250" s="1"/>
  <c r="K12" i="250"/>
  <c r="K13" i="250"/>
  <c r="K15" i="250"/>
  <c r="K16" i="250"/>
  <c r="K17" i="250"/>
  <c r="K19" i="250"/>
  <c r="K20" i="250"/>
  <c r="K21" i="250"/>
  <c r="K23" i="250"/>
  <c r="K24" i="250"/>
  <c r="K25" i="250"/>
  <c r="K27" i="250"/>
  <c r="K28" i="250"/>
  <c r="K29" i="250"/>
  <c r="K31" i="250"/>
  <c r="K32" i="250"/>
  <c r="AI26" i="250"/>
  <c r="AI30" i="250"/>
  <c r="K11" i="250"/>
  <c r="T13" i="250"/>
  <c r="K14" i="250"/>
  <c r="K18" i="250"/>
  <c r="K22" i="250"/>
  <c r="K26" i="250"/>
  <c r="AI27" i="250"/>
  <c r="K30" i="250"/>
  <c r="AI31" i="250"/>
  <c r="T33" i="250"/>
  <c r="AI33" i="250" s="1"/>
  <c r="T34" i="250"/>
  <c r="T14" i="250"/>
  <c r="T12" i="250"/>
  <c r="T15" i="250"/>
  <c r="AI34" i="250"/>
  <c r="T22" i="250"/>
  <c r="T21" i="250"/>
  <c r="AI22" i="250"/>
  <c r="T20" i="250"/>
  <c r="T19" i="250"/>
  <c r="AI19" i="250" s="1"/>
  <c r="T18" i="250"/>
  <c r="T17" i="250"/>
  <c r="AI17" i="250" s="1"/>
  <c r="AI18" i="250"/>
  <c r="T16" i="250"/>
  <c r="AI16" i="250" s="1"/>
  <c r="AH11" i="250"/>
  <c r="AQ35" i="250"/>
  <c r="AI15" i="250"/>
  <c r="AI14" i="250"/>
  <c r="AG35" i="250"/>
  <c r="AI15" i="257"/>
  <c r="AI19" i="257"/>
  <c r="AI23" i="257"/>
  <c r="AI12" i="257"/>
  <c r="AI16" i="257"/>
  <c r="AI20" i="257"/>
  <c r="AI24" i="257"/>
  <c r="R11" i="257"/>
  <c r="K33" i="257"/>
  <c r="K34" i="257"/>
  <c r="AP35" i="257"/>
  <c r="S12" i="257"/>
  <c r="S13" i="257"/>
  <c r="S14" i="257"/>
  <c r="S15" i="257"/>
  <c r="S16" i="257"/>
  <c r="S17" i="257"/>
  <c r="S18" i="257"/>
  <c r="S19" i="257"/>
  <c r="S20" i="257"/>
  <c r="S21" i="257"/>
  <c r="S22" i="257"/>
  <c r="S23" i="257"/>
  <c r="S24" i="257"/>
  <c r="AI12" i="256"/>
  <c r="AI30" i="256"/>
  <c r="AI31" i="256"/>
  <c r="AI32" i="256"/>
  <c r="AI13" i="256"/>
  <c r="AG8" i="256"/>
  <c r="K11" i="256"/>
  <c r="K12" i="256"/>
  <c r="K13" i="256"/>
  <c r="K14" i="256"/>
  <c r="K15" i="256"/>
  <c r="T33" i="256"/>
  <c r="AI33" i="256" s="1"/>
  <c r="T34" i="256"/>
  <c r="AI34" i="256" s="1"/>
  <c r="R11" i="256"/>
  <c r="AP35" i="256"/>
  <c r="S12" i="256"/>
  <c r="S13" i="256"/>
  <c r="S14" i="256"/>
  <c r="S15" i="256"/>
  <c r="S16" i="256"/>
  <c r="S17" i="256"/>
  <c r="S18" i="256"/>
  <c r="S19" i="256"/>
  <c r="S20" i="256"/>
  <c r="S21" i="256"/>
  <c r="S22" i="256"/>
  <c r="S23" i="256"/>
  <c r="S24" i="256"/>
  <c r="S25" i="256"/>
  <c r="S26" i="256"/>
  <c r="S27" i="256"/>
  <c r="S28" i="256"/>
  <c r="S29" i="256"/>
  <c r="S30" i="256"/>
  <c r="S31" i="256"/>
  <c r="S32" i="256"/>
  <c r="AG8" i="255"/>
  <c r="AI12" i="255"/>
  <c r="AI16" i="255"/>
  <c r="AI20" i="255"/>
  <c r="AI24" i="255"/>
  <c r="AI32" i="255"/>
  <c r="AI15" i="255"/>
  <c r="AI19" i="255"/>
  <c r="AI23" i="255"/>
  <c r="AI27" i="255"/>
  <c r="AI31" i="255"/>
  <c r="K11" i="255"/>
  <c r="K12" i="255"/>
  <c r="K13" i="255"/>
  <c r="K14" i="255"/>
  <c r="K15" i="255"/>
  <c r="K16" i="255"/>
  <c r="K17" i="255"/>
  <c r="K18" i="255"/>
  <c r="K19" i="255"/>
  <c r="K20" i="255"/>
  <c r="K21" i="255"/>
  <c r="K22" i="255"/>
  <c r="K23" i="255"/>
  <c r="K24" i="255"/>
  <c r="K25" i="255"/>
  <c r="K26" i="255"/>
  <c r="K27" i="255"/>
  <c r="K28" i="255"/>
  <c r="K29" i="255"/>
  <c r="K30" i="255"/>
  <c r="K31" i="255"/>
  <c r="K32" i="255"/>
  <c r="R11" i="255"/>
  <c r="AP35" i="255"/>
  <c r="S12" i="255"/>
  <c r="S13" i="255"/>
  <c r="S14" i="255"/>
  <c r="S15" i="255"/>
  <c r="S16" i="255"/>
  <c r="S17" i="255"/>
  <c r="S18" i="255"/>
  <c r="S19" i="255"/>
  <c r="S20" i="255"/>
  <c r="S21" i="255"/>
  <c r="S22" i="255"/>
  <c r="S23" i="255"/>
  <c r="S24" i="255"/>
  <c r="S25" i="255"/>
  <c r="S26" i="255"/>
  <c r="S27" i="255"/>
  <c r="S28" i="255"/>
  <c r="S29" i="255"/>
  <c r="S30" i="255"/>
  <c r="S31" i="255"/>
  <c r="S32" i="255"/>
  <c r="AG8" i="254"/>
  <c r="T33" i="254"/>
  <c r="AI33" i="254" s="1"/>
  <c r="T34" i="254"/>
  <c r="AI34" i="254" s="1"/>
  <c r="R11" i="254"/>
  <c r="AP35" i="254"/>
  <c r="AG35" i="253"/>
  <c r="AI14" i="253"/>
  <c r="AI16" i="253"/>
  <c r="AQ11" i="253"/>
  <c r="AQ35" i="253" s="1"/>
  <c r="T12" i="253"/>
  <c r="AI12" i="253" s="1"/>
  <c r="K11" i="253"/>
  <c r="K12" i="253"/>
  <c r="K13" i="253"/>
  <c r="K14" i="253"/>
  <c r="K15" i="253"/>
  <c r="K16" i="253"/>
  <c r="K17" i="253"/>
  <c r="K18" i="253"/>
  <c r="K19" i="253"/>
  <c r="K20" i="253"/>
  <c r="K21" i="253"/>
  <c r="K22" i="253"/>
  <c r="K23" i="253"/>
  <c r="K24" i="253"/>
  <c r="K25" i="253"/>
  <c r="K26" i="253"/>
  <c r="K27" i="253"/>
  <c r="K28" i="253"/>
  <c r="K29" i="253"/>
  <c r="K30" i="253"/>
  <c r="K31" i="253"/>
  <c r="K32" i="253"/>
  <c r="R11" i="253"/>
  <c r="S13" i="253"/>
  <c r="S14" i="253"/>
  <c r="S16" i="253"/>
  <c r="K11" i="252"/>
  <c r="K12" i="252"/>
  <c r="K13" i="252"/>
  <c r="K15" i="252"/>
  <c r="K16" i="252"/>
  <c r="K17" i="252"/>
  <c r="K18" i="252"/>
  <c r="K19" i="252"/>
  <c r="K20" i="252"/>
  <c r="K21" i="252"/>
  <c r="K22" i="252"/>
  <c r="K23" i="252"/>
  <c r="K24" i="252"/>
  <c r="K25" i="252"/>
  <c r="K26" i="252"/>
  <c r="K27" i="252"/>
  <c r="K28" i="252"/>
  <c r="K29" i="252"/>
  <c r="K30" i="252"/>
  <c r="K31" i="252"/>
  <c r="K32" i="252"/>
  <c r="R11" i="252"/>
  <c r="AP35" i="252"/>
  <c r="AI34" i="251"/>
  <c r="AG8" i="251"/>
  <c r="T33" i="251"/>
  <c r="AI33" i="251" s="1"/>
  <c r="T34" i="251"/>
  <c r="R11" i="251"/>
  <c r="AP35" i="251"/>
  <c r="AI12" i="250"/>
  <c r="AI13" i="250"/>
  <c r="AI21" i="250"/>
  <c r="AI25" i="250"/>
  <c r="AI29" i="250"/>
  <c r="AI20" i="250"/>
  <c r="AI24" i="250"/>
  <c r="AI28" i="250"/>
  <c r="AI32" i="250"/>
  <c r="R11" i="250"/>
  <c r="K33" i="250"/>
  <c r="K34" i="250"/>
  <c r="AP35" i="250"/>
  <c r="S12" i="250"/>
  <c r="S14" i="250"/>
  <c r="S16" i="250"/>
  <c r="S19" i="250"/>
  <c r="S22" i="250"/>
  <c r="S23" i="250"/>
  <c r="S24" i="250"/>
  <c r="S25" i="250"/>
  <c r="S27" i="250"/>
  <c r="S28" i="250"/>
  <c r="S29" i="250"/>
  <c r="S30" i="250"/>
  <c r="S31" i="250"/>
  <c r="S32" i="250"/>
  <c r="S13" i="250"/>
  <c r="S15" i="250"/>
  <c r="S17" i="250"/>
  <c r="S18" i="250"/>
  <c r="S20" i="250"/>
  <c r="S21" i="250"/>
  <c r="S26" i="250"/>
  <c r="I14" i="257" l="1"/>
  <c r="K14" i="257"/>
  <c r="K14" i="252"/>
  <c r="AH35" i="250"/>
  <c r="R35" i="257"/>
  <c r="T11" i="257"/>
  <c r="S11" i="257"/>
  <c r="S35" i="257" s="1"/>
  <c r="R35" i="256"/>
  <c r="T11" i="256"/>
  <c r="S11" i="256"/>
  <c r="S35" i="256" s="1"/>
  <c r="R35" i="255"/>
  <c r="T11" i="255"/>
  <c r="S11" i="255"/>
  <c r="S35" i="255" s="1"/>
  <c r="R35" i="254"/>
  <c r="T11" i="254"/>
  <c r="S11" i="254"/>
  <c r="S35" i="254" s="1"/>
  <c r="R35" i="253"/>
  <c r="T11" i="253"/>
  <c r="S11" i="253"/>
  <c r="S35" i="253" s="1"/>
  <c r="R35" i="252"/>
  <c r="S11" i="252"/>
  <c r="S35" i="252" s="1"/>
  <c r="T11" i="252"/>
  <c r="R35" i="251"/>
  <c r="T11" i="251"/>
  <c r="S11" i="251"/>
  <c r="S35" i="251" s="1"/>
  <c r="R35" i="250"/>
  <c r="T11" i="250"/>
  <c r="S11" i="250"/>
  <c r="S35" i="250" s="1"/>
  <c r="T35" i="257" l="1"/>
  <c r="AI35" i="257" s="1"/>
  <c r="AI11" i="257"/>
  <c r="T35" i="256"/>
  <c r="AI35" i="256" s="1"/>
  <c r="AI11" i="256"/>
  <c r="T35" i="255"/>
  <c r="AI35" i="255" s="1"/>
  <c r="AI11" i="255"/>
  <c r="AI11" i="254"/>
  <c r="T35" i="254"/>
  <c r="AI35" i="254" s="1"/>
  <c r="T35" i="253"/>
  <c r="AI35" i="253" s="1"/>
  <c r="AI11" i="253"/>
  <c r="T35" i="252"/>
  <c r="AI35" i="252" s="1"/>
  <c r="AI11" i="252"/>
  <c r="AI11" i="251"/>
  <c r="T35" i="251"/>
  <c r="AI35" i="251" s="1"/>
  <c r="T35" i="250"/>
  <c r="AI35" i="250" s="1"/>
  <c r="AI11" i="250"/>
  <c r="Q10" i="249" l="1"/>
  <c r="Q35" i="249" s="1"/>
  <c r="AG10" i="249"/>
  <c r="AG35" i="249" s="1"/>
  <c r="AP10" i="249"/>
  <c r="AQ11" i="249" s="1"/>
  <c r="AR35" i="249"/>
  <c r="AQ34" i="249"/>
  <c r="AH34" i="249"/>
  <c r="V34" i="249"/>
  <c r="R34" i="249"/>
  <c r="S34" i="249" s="1"/>
  <c r="J34" i="249"/>
  <c r="K34" i="249" s="1"/>
  <c r="I34" i="249"/>
  <c r="G34" i="249"/>
  <c r="E34" i="249"/>
  <c r="AQ33" i="249"/>
  <c r="AH33" i="249"/>
  <c r="V33" i="249"/>
  <c r="R33" i="249"/>
  <c r="S33" i="249" s="1"/>
  <c r="J33" i="249"/>
  <c r="I33" i="249" s="1"/>
  <c r="G33" i="249"/>
  <c r="E33" i="249"/>
  <c r="AW32" i="249"/>
  <c r="AQ32" i="249"/>
  <c r="AH32" i="249"/>
  <c r="V32" i="249"/>
  <c r="R32" i="249"/>
  <c r="T32" i="249" s="1"/>
  <c r="J32" i="249"/>
  <c r="K32" i="249" s="1"/>
  <c r="G32" i="249"/>
  <c r="E32" i="249"/>
  <c r="AQ31" i="249"/>
  <c r="AH31" i="249"/>
  <c r="V31" i="249"/>
  <c r="R31" i="249"/>
  <c r="T31" i="249" s="1"/>
  <c r="J31" i="249"/>
  <c r="K31" i="249" s="1"/>
  <c r="G31" i="249"/>
  <c r="E31" i="249"/>
  <c r="AQ30" i="249"/>
  <c r="AH30" i="249"/>
  <c r="V30" i="249"/>
  <c r="R30" i="249"/>
  <c r="T30" i="249" s="1"/>
  <c r="J30" i="249"/>
  <c r="K30" i="249" s="1"/>
  <c r="G30" i="249"/>
  <c r="E30" i="249"/>
  <c r="AQ29" i="249"/>
  <c r="AH29" i="249"/>
  <c r="V29" i="249"/>
  <c r="R29" i="249"/>
  <c r="T29" i="249" s="1"/>
  <c r="J29" i="249"/>
  <c r="K29" i="249" s="1"/>
  <c r="G29" i="249"/>
  <c r="E29" i="249"/>
  <c r="AQ28" i="249"/>
  <c r="AH28" i="249"/>
  <c r="V28" i="249"/>
  <c r="R28" i="249"/>
  <c r="T28" i="249" s="1"/>
  <c r="J28" i="249"/>
  <c r="K28" i="249" s="1"/>
  <c r="G28" i="249"/>
  <c r="E28" i="249"/>
  <c r="AQ27" i="249"/>
  <c r="AH27" i="249"/>
  <c r="V27" i="249"/>
  <c r="R27" i="249"/>
  <c r="T27" i="249" s="1"/>
  <c r="J27" i="249"/>
  <c r="K27" i="249" s="1"/>
  <c r="G27" i="249"/>
  <c r="E27" i="249"/>
  <c r="AQ26" i="249"/>
  <c r="AH26" i="249"/>
  <c r="V26" i="249"/>
  <c r="R26" i="249"/>
  <c r="T26" i="249" s="1"/>
  <c r="J26" i="249"/>
  <c r="K26" i="249" s="1"/>
  <c r="G26" i="249"/>
  <c r="E26" i="249"/>
  <c r="AQ25" i="249"/>
  <c r="AH25" i="249"/>
  <c r="V25" i="249"/>
  <c r="R25" i="249"/>
  <c r="T25" i="249" s="1"/>
  <c r="J25" i="249"/>
  <c r="K25" i="249" s="1"/>
  <c r="G25" i="249"/>
  <c r="E25" i="249"/>
  <c r="AQ24" i="249"/>
  <c r="AH24" i="249"/>
  <c r="V24" i="249"/>
  <c r="R24" i="249"/>
  <c r="T24" i="249" s="1"/>
  <c r="J24" i="249"/>
  <c r="K24" i="249" s="1"/>
  <c r="G24" i="249"/>
  <c r="E24" i="249"/>
  <c r="AQ23" i="249"/>
  <c r="AH23" i="249"/>
  <c r="V23" i="249"/>
  <c r="R23" i="249"/>
  <c r="T23" i="249" s="1"/>
  <c r="J23" i="249"/>
  <c r="K23" i="249" s="1"/>
  <c r="G23" i="249"/>
  <c r="E23" i="249"/>
  <c r="AQ22" i="249"/>
  <c r="AH22" i="249"/>
  <c r="V22" i="249"/>
  <c r="R22" i="249"/>
  <c r="J22" i="249"/>
  <c r="K22" i="249" s="1"/>
  <c r="G22" i="249"/>
  <c r="E22" i="249"/>
  <c r="AQ21" i="249"/>
  <c r="AH21" i="249"/>
  <c r="V21" i="249"/>
  <c r="R21" i="249"/>
  <c r="J21" i="249"/>
  <c r="K21" i="249" s="1"/>
  <c r="G21" i="249"/>
  <c r="E21" i="249"/>
  <c r="AQ20" i="249"/>
  <c r="AH20" i="249"/>
  <c r="V20" i="249"/>
  <c r="R20" i="249"/>
  <c r="J20" i="249"/>
  <c r="K20" i="249" s="1"/>
  <c r="G20" i="249"/>
  <c r="E20" i="249"/>
  <c r="AQ19" i="249"/>
  <c r="AH19" i="249"/>
  <c r="V19" i="249"/>
  <c r="R19" i="249"/>
  <c r="J19" i="249"/>
  <c r="K19" i="249" s="1"/>
  <c r="G19" i="249"/>
  <c r="E19" i="249"/>
  <c r="AQ18" i="249"/>
  <c r="AH18" i="249"/>
  <c r="V18" i="249"/>
  <c r="R18" i="249"/>
  <c r="J18" i="249"/>
  <c r="K18" i="249" s="1"/>
  <c r="G18" i="249"/>
  <c r="E18" i="249"/>
  <c r="AQ17" i="249"/>
  <c r="AH17" i="249"/>
  <c r="V17" i="249"/>
  <c r="R17" i="249"/>
  <c r="J17" i="249"/>
  <c r="K17" i="249" s="1"/>
  <c r="G17" i="249"/>
  <c r="E17" i="249"/>
  <c r="AQ16" i="249"/>
  <c r="AH16" i="249"/>
  <c r="V16" i="249"/>
  <c r="R16" i="249"/>
  <c r="J16" i="249"/>
  <c r="K16" i="249" s="1"/>
  <c r="G16" i="249"/>
  <c r="E16" i="249"/>
  <c r="AQ15" i="249"/>
  <c r="AH15" i="249"/>
  <c r="V15" i="249"/>
  <c r="R15" i="249"/>
  <c r="J15" i="249"/>
  <c r="K15" i="249" s="1"/>
  <c r="G15" i="249"/>
  <c r="E15" i="249"/>
  <c r="AQ14" i="249"/>
  <c r="AH14" i="249"/>
  <c r="V14" i="249"/>
  <c r="R14" i="249"/>
  <c r="J14" i="249"/>
  <c r="K14" i="249" s="1"/>
  <c r="G14" i="249"/>
  <c r="E14" i="249"/>
  <c r="AQ13" i="249"/>
  <c r="AH13" i="249"/>
  <c r="V13" i="249"/>
  <c r="R13" i="249"/>
  <c r="J13" i="249"/>
  <c r="K13" i="249" s="1"/>
  <c r="G13" i="249"/>
  <c r="E13" i="249"/>
  <c r="AQ12" i="249"/>
  <c r="AH12" i="249"/>
  <c r="V12" i="249"/>
  <c r="R12" i="249"/>
  <c r="J12" i="249"/>
  <c r="K12" i="249" s="1"/>
  <c r="G12" i="249"/>
  <c r="E12" i="249"/>
  <c r="AH11" i="249"/>
  <c r="V11" i="249"/>
  <c r="J11" i="249"/>
  <c r="K11" i="249" s="1"/>
  <c r="G11" i="249"/>
  <c r="E11" i="249"/>
  <c r="AP10" i="248"/>
  <c r="AG10" i="248"/>
  <c r="Q10" i="248"/>
  <c r="Q35" i="248" s="1"/>
  <c r="AR35" i="248"/>
  <c r="P35" i="248"/>
  <c r="AQ34" i="248"/>
  <c r="AH34" i="248"/>
  <c r="V34" i="248"/>
  <c r="R34" i="248"/>
  <c r="J34" i="248"/>
  <c r="K34" i="248" s="1"/>
  <c r="G34" i="248"/>
  <c r="E34" i="248"/>
  <c r="AQ33" i="248"/>
  <c r="AH33" i="248"/>
  <c r="V33" i="248"/>
  <c r="R33" i="248"/>
  <c r="J33" i="248"/>
  <c r="I33" i="248" s="1"/>
  <c r="G33" i="248"/>
  <c r="E33" i="248"/>
  <c r="AW32" i="248"/>
  <c r="AQ32" i="248"/>
  <c r="AH32" i="248"/>
  <c r="V32" i="248"/>
  <c r="R32" i="248"/>
  <c r="J32" i="248"/>
  <c r="K32" i="248" s="1"/>
  <c r="G32" i="248"/>
  <c r="E32" i="248"/>
  <c r="AQ31" i="248"/>
  <c r="AH31" i="248"/>
  <c r="V31" i="248"/>
  <c r="R31" i="248"/>
  <c r="J31" i="248"/>
  <c r="K31" i="248" s="1"/>
  <c r="G31" i="248"/>
  <c r="E31" i="248"/>
  <c r="AQ30" i="248"/>
  <c r="AH30" i="248"/>
  <c r="V30" i="248"/>
  <c r="R30" i="248"/>
  <c r="J30" i="248"/>
  <c r="K30" i="248" s="1"/>
  <c r="G30" i="248"/>
  <c r="E30" i="248"/>
  <c r="AQ29" i="248"/>
  <c r="AH29" i="248"/>
  <c r="V29" i="248"/>
  <c r="R29" i="248"/>
  <c r="J29" i="248"/>
  <c r="K29" i="248" s="1"/>
  <c r="G29" i="248"/>
  <c r="E29" i="248"/>
  <c r="AQ28" i="248"/>
  <c r="AH28" i="248"/>
  <c r="V28" i="248"/>
  <c r="R28" i="248"/>
  <c r="J28" i="248"/>
  <c r="K28" i="248" s="1"/>
  <c r="G28" i="248"/>
  <c r="E28" i="248"/>
  <c r="AQ27" i="248"/>
  <c r="AH27" i="248"/>
  <c r="V27" i="248"/>
  <c r="R27" i="248"/>
  <c r="J27" i="248"/>
  <c r="K27" i="248" s="1"/>
  <c r="G27" i="248"/>
  <c r="E27" i="248"/>
  <c r="AQ26" i="248"/>
  <c r="AH26" i="248"/>
  <c r="V26" i="248"/>
  <c r="R26" i="248"/>
  <c r="J26" i="248"/>
  <c r="K26" i="248" s="1"/>
  <c r="I26" i="248"/>
  <c r="G26" i="248"/>
  <c r="E26" i="248"/>
  <c r="AQ25" i="248"/>
  <c r="AH25" i="248"/>
  <c r="V25" i="248"/>
  <c r="R25" i="248"/>
  <c r="J25" i="248"/>
  <c r="K25" i="248" s="1"/>
  <c r="I25" i="248"/>
  <c r="G25" i="248"/>
  <c r="E25" i="248"/>
  <c r="AQ24" i="248"/>
  <c r="AH24" i="248"/>
  <c r="V24" i="248"/>
  <c r="R24" i="248"/>
  <c r="J24" i="248"/>
  <c r="K24" i="248" s="1"/>
  <c r="I24" i="248"/>
  <c r="G24" i="248"/>
  <c r="E24" i="248"/>
  <c r="AQ23" i="248"/>
  <c r="AH23" i="248"/>
  <c r="V23" i="248"/>
  <c r="R23" i="248"/>
  <c r="J23" i="248"/>
  <c r="K23" i="248" s="1"/>
  <c r="I23" i="248"/>
  <c r="G23" i="248"/>
  <c r="E23" i="248"/>
  <c r="AQ22" i="248"/>
  <c r="AH22" i="248"/>
  <c r="V22" i="248"/>
  <c r="R22" i="248"/>
  <c r="J22" i="248"/>
  <c r="K22" i="248" s="1"/>
  <c r="G22" i="248"/>
  <c r="E22" i="248"/>
  <c r="AQ21" i="248"/>
  <c r="AH21" i="248"/>
  <c r="V21" i="248"/>
  <c r="R21" i="248"/>
  <c r="J21" i="248"/>
  <c r="K21" i="248" s="1"/>
  <c r="G21" i="248"/>
  <c r="E21" i="248"/>
  <c r="AQ20" i="248"/>
  <c r="AH20" i="248"/>
  <c r="V20" i="248"/>
  <c r="R20" i="248"/>
  <c r="J20" i="248"/>
  <c r="K20" i="248" s="1"/>
  <c r="G20" i="248"/>
  <c r="E20" i="248"/>
  <c r="AQ19" i="248"/>
  <c r="AH19" i="248"/>
  <c r="V19" i="248"/>
  <c r="R19" i="248"/>
  <c r="J19" i="248"/>
  <c r="K19" i="248" s="1"/>
  <c r="G19" i="248"/>
  <c r="E19" i="248"/>
  <c r="AQ18" i="248"/>
  <c r="AH18" i="248"/>
  <c r="V18" i="248"/>
  <c r="R18" i="248"/>
  <c r="J18" i="248"/>
  <c r="K18" i="248" s="1"/>
  <c r="G18" i="248"/>
  <c r="E18" i="248"/>
  <c r="AQ17" i="248"/>
  <c r="AH17" i="248"/>
  <c r="V17" i="248"/>
  <c r="R17" i="248"/>
  <c r="J17" i="248"/>
  <c r="K17" i="248" s="1"/>
  <c r="G17" i="248"/>
  <c r="E17" i="248"/>
  <c r="AQ16" i="248"/>
  <c r="AH16" i="248"/>
  <c r="V16" i="248"/>
  <c r="R16" i="248"/>
  <c r="J16" i="248"/>
  <c r="K16" i="248" s="1"/>
  <c r="G16" i="248"/>
  <c r="E16" i="248"/>
  <c r="AQ15" i="248"/>
  <c r="AH15" i="248"/>
  <c r="V15" i="248"/>
  <c r="R15" i="248"/>
  <c r="J15" i="248"/>
  <c r="K15" i="248" s="1"/>
  <c r="G15" i="248"/>
  <c r="E15" i="248"/>
  <c r="AQ14" i="248"/>
  <c r="AH14" i="248"/>
  <c r="V14" i="248"/>
  <c r="R14" i="248"/>
  <c r="G14" i="248"/>
  <c r="E14" i="248"/>
  <c r="AQ13" i="248"/>
  <c r="AH13" i="248"/>
  <c r="V13" i="248"/>
  <c r="R13" i="248"/>
  <c r="J13" i="248"/>
  <c r="K13" i="248" s="1"/>
  <c r="G13" i="248"/>
  <c r="E13" i="248"/>
  <c r="AQ12" i="248"/>
  <c r="AH12" i="248"/>
  <c r="V12" i="248"/>
  <c r="R12" i="248"/>
  <c r="J12" i="248"/>
  <c r="I12" i="248" s="1"/>
  <c r="G12" i="248"/>
  <c r="E12" i="248"/>
  <c r="AH11" i="248"/>
  <c r="V11" i="248"/>
  <c r="J11" i="248"/>
  <c r="I11" i="248" s="1"/>
  <c r="G11" i="248"/>
  <c r="E11" i="248"/>
  <c r="AQ11" i="248"/>
  <c r="AG35" i="248"/>
  <c r="Q10" i="247"/>
  <c r="Q35" i="247" s="1"/>
  <c r="AG10" i="247"/>
  <c r="AG35" i="247" s="1"/>
  <c r="AP10" i="247"/>
  <c r="AQ11" i="247" s="1"/>
  <c r="AR35" i="247"/>
  <c r="P35" i="247"/>
  <c r="AQ34" i="247"/>
  <c r="AH34" i="247"/>
  <c r="V34" i="247"/>
  <c r="R34" i="247"/>
  <c r="S34" i="247" s="1"/>
  <c r="K34" i="247"/>
  <c r="J34" i="247"/>
  <c r="I34" i="247"/>
  <c r="G34" i="247"/>
  <c r="E34" i="247"/>
  <c r="AQ33" i="247"/>
  <c r="AH33" i="247"/>
  <c r="V33" i="247"/>
  <c r="R33" i="247"/>
  <c r="T33" i="247" s="1"/>
  <c r="K33" i="247"/>
  <c r="J33" i="247"/>
  <c r="I33" i="247"/>
  <c r="G33" i="247"/>
  <c r="E33" i="247"/>
  <c r="AW32" i="247"/>
  <c r="AQ32" i="247"/>
  <c r="AH32" i="247"/>
  <c r="V32" i="247"/>
  <c r="R32" i="247"/>
  <c r="S32" i="247" s="1"/>
  <c r="J32" i="247"/>
  <c r="I32" i="247" s="1"/>
  <c r="G32" i="247"/>
  <c r="E32" i="247"/>
  <c r="AQ31" i="247"/>
  <c r="AH31" i="247"/>
  <c r="V31" i="247"/>
  <c r="R31" i="247"/>
  <c r="S31" i="247" s="1"/>
  <c r="J31" i="247"/>
  <c r="I31" i="247" s="1"/>
  <c r="G31" i="247"/>
  <c r="E31" i="247"/>
  <c r="AQ30" i="247"/>
  <c r="AH30" i="247"/>
  <c r="V30" i="247"/>
  <c r="R30" i="247"/>
  <c r="S30" i="247" s="1"/>
  <c r="J30" i="247"/>
  <c r="I30" i="247" s="1"/>
  <c r="G30" i="247"/>
  <c r="E30" i="247"/>
  <c r="AQ29" i="247"/>
  <c r="AH29" i="247"/>
  <c r="V29" i="247"/>
  <c r="R29" i="247"/>
  <c r="S29" i="247" s="1"/>
  <c r="J29" i="247"/>
  <c r="I29" i="247" s="1"/>
  <c r="G29" i="247"/>
  <c r="E29" i="247"/>
  <c r="AQ28" i="247"/>
  <c r="AH28" i="247"/>
  <c r="V28" i="247"/>
  <c r="R28" i="247"/>
  <c r="S28" i="247" s="1"/>
  <c r="J28" i="247"/>
  <c r="I28" i="247" s="1"/>
  <c r="G28" i="247"/>
  <c r="E28" i="247"/>
  <c r="AQ27" i="247"/>
  <c r="AH27" i="247"/>
  <c r="V27" i="247"/>
  <c r="R27" i="247"/>
  <c r="S27" i="247" s="1"/>
  <c r="J27" i="247"/>
  <c r="I27" i="247" s="1"/>
  <c r="G27" i="247"/>
  <c r="E27" i="247"/>
  <c r="AQ26" i="247"/>
  <c r="AH26" i="247"/>
  <c r="V26" i="247"/>
  <c r="R26" i="247"/>
  <c r="S26" i="247" s="1"/>
  <c r="J26" i="247"/>
  <c r="I26" i="247" s="1"/>
  <c r="G26" i="247"/>
  <c r="E26" i="247"/>
  <c r="AQ25" i="247"/>
  <c r="AH25" i="247"/>
  <c r="V25" i="247"/>
  <c r="R25" i="247"/>
  <c r="S25" i="247" s="1"/>
  <c r="J25" i="247"/>
  <c r="I25" i="247" s="1"/>
  <c r="G25" i="247"/>
  <c r="E25" i="247"/>
  <c r="AQ24" i="247"/>
  <c r="AH24" i="247"/>
  <c r="V24" i="247"/>
  <c r="T24" i="247"/>
  <c r="R24" i="247"/>
  <c r="S24" i="247" s="1"/>
  <c r="J24" i="247"/>
  <c r="I24" i="247" s="1"/>
  <c r="G24" i="247"/>
  <c r="E24" i="247"/>
  <c r="AQ23" i="247"/>
  <c r="AH23" i="247"/>
  <c r="V23" i="247"/>
  <c r="T23" i="247"/>
  <c r="R23" i="247"/>
  <c r="S23" i="247" s="1"/>
  <c r="J23" i="247"/>
  <c r="I23" i="247" s="1"/>
  <c r="G23" i="247"/>
  <c r="E23" i="247"/>
  <c r="AQ22" i="247"/>
  <c r="AH22" i="247"/>
  <c r="V22" i="247"/>
  <c r="T22" i="247"/>
  <c r="R22" i="247"/>
  <c r="S22" i="247" s="1"/>
  <c r="J22" i="247"/>
  <c r="I22" i="247" s="1"/>
  <c r="G22" i="247"/>
  <c r="E22" i="247"/>
  <c r="AQ21" i="247"/>
  <c r="AH21" i="247"/>
  <c r="V21" i="247"/>
  <c r="T21" i="247"/>
  <c r="R21" i="247"/>
  <c r="S21" i="247" s="1"/>
  <c r="J21" i="247"/>
  <c r="I21" i="247" s="1"/>
  <c r="G21" i="247"/>
  <c r="E21" i="247"/>
  <c r="AQ20" i="247"/>
  <c r="AH20" i="247"/>
  <c r="V20" i="247"/>
  <c r="T20" i="247"/>
  <c r="R20" i="247"/>
  <c r="S20" i="247" s="1"/>
  <c r="J20" i="247"/>
  <c r="I20" i="247" s="1"/>
  <c r="G20" i="247"/>
  <c r="E20" i="247"/>
  <c r="AQ19" i="247"/>
  <c r="AH19" i="247"/>
  <c r="V19" i="247"/>
  <c r="T19" i="247"/>
  <c r="R19" i="247"/>
  <c r="S19" i="247" s="1"/>
  <c r="J19" i="247"/>
  <c r="I19" i="247" s="1"/>
  <c r="G19" i="247"/>
  <c r="E19" i="247"/>
  <c r="AQ18" i="247"/>
  <c r="AH18" i="247"/>
  <c r="V18" i="247"/>
  <c r="T18" i="247"/>
  <c r="R18" i="247"/>
  <c r="S18" i="247" s="1"/>
  <c r="J18" i="247"/>
  <c r="I18" i="247" s="1"/>
  <c r="G18" i="247"/>
  <c r="E18" i="247"/>
  <c r="AQ17" i="247"/>
  <c r="AH17" i="247"/>
  <c r="V17" i="247"/>
  <c r="T17" i="247"/>
  <c r="R17" i="247"/>
  <c r="S17" i="247" s="1"/>
  <c r="J17" i="247"/>
  <c r="I17" i="247" s="1"/>
  <c r="G17" i="247"/>
  <c r="E17" i="247"/>
  <c r="AQ16" i="247"/>
  <c r="AH16" i="247"/>
  <c r="V16" i="247"/>
  <c r="R16" i="247"/>
  <c r="S16" i="247" s="1"/>
  <c r="J16" i="247"/>
  <c r="I16" i="247" s="1"/>
  <c r="G16" i="247"/>
  <c r="E16" i="247"/>
  <c r="AQ15" i="247"/>
  <c r="AH15" i="247"/>
  <c r="V15" i="247"/>
  <c r="R15" i="247"/>
  <c r="J15" i="247"/>
  <c r="I15" i="247" s="1"/>
  <c r="G15" i="247"/>
  <c r="E15" i="247"/>
  <c r="AQ14" i="247"/>
  <c r="AH14" i="247"/>
  <c r="V14" i="247"/>
  <c r="R14" i="247"/>
  <c r="J14" i="247"/>
  <c r="I14" i="247" s="1"/>
  <c r="G14" i="247"/>
  <c r="E14" i="247"/>
  <c r="AQ13" i="247"/>
  <c r="AH13" i="247"/>
  <c r="V13" i="247"/>
  <c r="R13" i="247"/>
  <c r="J13" i="247"/>
  <c r="I13" i="247" s="1"/>
  <c r="G13" i="247"/>
  <c r="E13" i="247"/>
  <c r="AQ12" i="247"/>
  <c r="AH12" i="247"/>
  <c r="V12" i="247"/>
  <c r="R12" i="247"/>
  <c r="J12" i="247"/>
  <c r="I12" i="247" s="1"/>
  <c r="G12" i="247"/>
  <c r="E12" i="247"/>
  <c r="AH11" i="247"/>
  <c r="V11" i="247"/>
  <c r="J11" i="247"/>
  <c r="I11" i="247" s="1"/>
  <c r="G11" i="247"/>
  <c r="E11" i="247"/>
  <c r="AP10" i="246"/>
  <c r="AQ11" i="246" s="1"/>
  <c r="AG10" i="246"/>
  <c r="AG35" i="246" s="1"/>
  <c r="Q10" i="246"/>
  <c r="Q35" i="246" s="1"/>
  <c r="AR35" i="246"/>
  <c r="P35" i="246"/>
  <c r="AQ34" i="246"/>
  <c r="AH34" i="246"/>
  <c r="V34" i="246"/>
  <c r="R34" i="246"/>
  <c r="J34" i="246"/>
  <c r="I34" i="246" s="1"/>
  <c r="G34" i="246"/>
  <c r="E34" i="246"/>
  <c r="AQ33" i="246"/>
  <c r="AH33" i="246"/>
  <c r="V33" i="246"/>
  <c r="R33" i="246"/>
  <c r="J33" i="246"/>
  <c r="K33" i="246" s="1"/>
  <c r="G33" i="246"/>
  <c r="E33" i="246"/>
  <c r="AW32" i="246"/>
  <c r="AQ32" i="246"/>
  <c r="AH32" i="246"/>
  <c r="V32" i="246"/>
  <c r="R32" i="246"/>
  <c r="J32" i="246"/>
  <c r="K32" i="246" s="1"/>
  <c r="G32" i="246"/>
  <c r="E32" i="246"/>
  <c r="AQ31" i="246"/>
  <c r="AH31" i="246"/>
  <c r="V31" i="246"/>
  <c r="R31" i="246"/>
  <c r="J31" i="246"/>
  <c r="K31" i="246" s="1"/>
  <c r="G31" i="246"/>
  <c r="E31" i="246"/>
  <c r="AQ30" i="246"/>
  <c r="AH30" i="246"/>
  <c r="V30" i="246"/>
  <c r="R30" i="246"/>
  <c r="J30" i="246"/>
  <c r="K30" i="246" s="1"/>
  <c r="G30" i="246"/>
  <c r="E30" i="246"/>
  <c r="AQ29" i="246"/>
  <c r="AH29" i="246"/>
  <c r="V29" i="246"/>
  <c r="R29" i="246"/>
  <c r="J29" i="246"/>
  <c r="K29" i="246" s="1"/>
  <c r="G29" i="246"/>
  <c r="E29" i="246"/>
  <c r="AQ28" i="246"/>
  <c r="AH28" i="246"/>
  <c r="V28" i="246"/>
  <c r="R28" i="246"/>
  <c r="J28" i="246"/>
  <c r="K28" i="246" s="1"/>
  <c r="G28" i="246"/>
  <c r="E28" i="246"/>
  <c r="AQ27" i="246"/>
  <c r="AH27" i="246"/>
  <c r="V27" i="246"/>
  <c r="R27" i="246"/>
  <c r="J27" i="246"/>
  <c r="K27" i="246" s="1"/>
  <c r="G27" i="246"/>
  <c r="E27" i="246"/>
  <c r="AQ26" i="246"/>
  <c r="AH26" i="246"/>
  <c r="V26" i="246"/>
  <c r="R26" i="246"/>
  <c r="J26" i="246"/>
  <c r="K26" i="246" s="1"/>
  <c r="G26" i="246"/>
  <c r="E26" i="246"/>
  <c r="AQ25" i="246"/>
  <c r="AH25" i="246"/>
  <c r="V25" i="246"/>
  <c r="R25" i="246"/>
  <c r="J25" i="246"/>
  <c r="K25" i="246" s="1"/>
  <c r="G25" i="246"/>
  <c r="E25" i="246"/>
  <c r="AQ24" i="246"/>
  <c r="AH24" i="246"/>
  <c r="V24" i="246"/>
  <c r="R24" i="246"/>
  <c r="J24" i="246"/>
  <c r="K24" i="246" s="1"/>
  <c r="G24" i="246"/>
  <c r="E24" i="246"/>
  <c r="AQ23" i="246"/>
  <c r="AH23" i="246"/>
  <c r="V23" i="246"/>
  <c r="R23" i="246"/>
  <c r="J23" i="246"/>
  <c r="K23" i="246" s="1"/>
  <c r="G23" i="246"/>
  <c r="E23" i="246"/>
  <c r="AQ22" i="246"/>
  <c r="AH22" i="246"/>
  <c r="V22" i="246"/>
  <c r="R22" i="246"/>
  <c r="J22" i="246"/>
  <c r="K22" i="246" s="1"/>
  <c r="G22" i="246"/>
  <c r="E22" i="246"/>
  <c r="AQ21" i="246"/>
  <c r="AH21" i="246"/>
  <c r="V21" i="246"/>
  <c r="R21" i="246"/>
  <c r="J21" i="246"/>
  <c r="K21" i="246" s="1"/>
  <c r="G21" i="246"/>
  <c r="E21" i="246"/>
  <c r="AQ20" i="246"/>
  <c r="AH20" i="246"/>
  <c r="V20" i="246"/>
  <c r="R20" i="246"/>
  <c r="J20" i="246"/>
  <c r="K20" i="246" s="1"/>
  <c r="G20" i="246"/>
  <c r="E20" i="246"/>
  <c r="AQ19" i="246"/>
  <c r="AH19" i="246"/>
  <c r="V19" i="246"/>
  <c r="R19" i="246"/>
  <c r="J19" i="246"/>
  <c r="K19" i="246" s="1"/>
  <c r="G19" i="246"/>
  <c r="E19" i="246"/>
  <c r="AQ18" i="246"/>
  <c r="AH18" i="246"/>
  <c r="V18" i="246"/>
  <c r="R18" i="246"/>
  <c r="J18" i="246"/>
  <c r="K18" i="246" s="1"/>
  <c r="G18" i="246"/>
  <c r="E18" i="246"/>
  <c r="AQ17" i="246"/>
  <c r="AH17" i="246"/>
  <c r="V17" i="246"/>
  <c r="R17" i="246"/>
  <c r="J17" i="246"/>
  <c r="K17" i="246" s="1"/>
  <c r="G17" i="246"/>
  <c r="E17" i="246"/>
  <c r="AQ16" i="246"/>
  <c r="AH16" i="246"/>
  <c r="V16" i="246"/>
  <c r="R16" i="246"/>
  <c r="J16" i="246"/>
  <c r="K16" i="246" s="1"/>
  <c r="G16" i="246"/>
  <c r="E16" i="246"/>
  <c r="AQ15" i="246"/>
  <c r="AH15" i="246"/>
  <c r="V15" i="246"/>
  <c r="R15" i="246"/>
  <c r="J15" i="246"/>
  <c r="K15" i="246" s="1"/>
  <c r="I15" i="246"/>
  <c r="G15" i="246"/>
  <c r="E15" i="246"/>
  <c r="AQ14" i="246"/>
  <c r="AH14" i="246"/>
  <c r="V14" i="246"/>
  <c r="R14" i="246"/>
  <c r="J14" i="246"/>
  <c r="K14" i="246" s="1"/>
  <c r="I14" i="246"/>
  <c r="G14" i="246"/>
  <c r="E14" i="246"/>
  <c r="AQ13" i="246"/>
  <c r="AH13" i="246"/>
  <c r="V13" i="246"/>
  <c r="R13" i="246"/>
  <c r="J13" i="246"/>
  <c r="K13" i="246" s="1"/>
  <c r="I13" i="246"/>
  <c r="G13" i="246"/>
  <c r="E13" i="246"/>
  <c r="AQ12" i="246"/>
  <c r="AH12" i="246"/>
  <c r="V12" i="246"/>
  <c r="R12" i="246"/>
  <c r="J12" i="246"/>
  <c r="K12" i="246" s="1"/>
  <c r="I12" i="246"/>
  <c r="G12" i="246"/>
  <c r="E12" i="246"/>
  <c r="V11" i="246"/>
  <c r="J11" i="246"/>
  <c r="K11" i="246" s="1"/>
  <c r="I11" i="246"/>
  <c r="G11" i="246"/>
  <c r="E11" i="246"/>
  <c r="AP10" i="245"/>
  <c r="AQ11" i="245" s="1"/>
  <c r="AG10" i="245"/>
  <c r="AG35" i="245" s="1"/>
  <c r="Q10" i="245"/>
  <c r="Q35" i="245" s="1"/>
  <c r="AR35" i="245"/>
  <c r="P35" i="245"/>
  <c r="AQ34" i="245"/>
  <c r="AH34" i="245"/>
  <c r="V34" i="245"/>
  <c r="R34" i="245"/>
  <c r="J34" i="245"/>
  <c r="I34" i="245" s="1"/>
  <c r="G34" i="245"/>
  <c r="E34" i="245"/>
  <c r="AQ33" i="245"/>
  <c r="AH33" i="245"/>
  <c r="V33" i="245"/>
  <c r="R33" i="245"/>
  <c r="S33" i="245" s="1"/>
  <c r="J33" i="245"/>
  <c r="K33" i="245" s="1"/>
  <c r="G33" i="245"/>
  <c r="E33" i="245"/>
  <c r="AW32" i="245"/>
  <c r="AQ32" i="245"/>
  <c r="AH32" i="245"/>
  <c r="V32" i="245"/>
  <c r="T32" i="245"/>
  <c r="R32" i="245"/>
  <c r="S32" i="245" s="1"/>
  <c r="J32" i="245"/>
  <c r="I32" i="245" s="1"/>
  <c r="G32" i="245"/>
  <c r="E32" i="245"/>
  <c r="AQ31" i="245"/>
  <c r="AH31" i="245"/>
  <c r="V31" i="245"/>
  <c r="R31" i="245"/>
  <c r="T31" i="245" s="1"/>
  <c r="J31" i="245"/>
  <c r="I31" i="245" s="1"/>
  <c r="G31" i="245"/>
  <c r="E31" i="245"/>
  <c r="AQ30" i="245"/>
  <c r="AH30" i="245"/>
  <c r="V30" i="245"/>
  <c r="R30" i="245"/>
  <c r="T30" i="245" s="1"/>
  <c r="J30" i="245"/>
  <c r="K30" i="245" s="1"/>
  <c r="G30" i="245"/>
  <c r="E30" i="245"/>
  <c r="AQ29" i="245"/>
  <c r="AH29" i="245"/>
  <c r="V29" i="245"/>
  <c r="R29" i="245"/>
  <c r="T29" i="245" s="1"/>
  <c r="J29" i="245"/>
  <c r="I29" i="245" s="1"/>
  <c r="G29" i="245"/>
  <c r="E29" i="245"/>
  <c r="AQ28" i="245"/>
  <c r="AH28" i="245"/>
  <c r="V28" i="245"/>
  <c r="R28" i="245"/>
  <c r="T28" i="245" s="1"/>
  <c r="J28" i="245"/>
  <c r="I28" i="245" s="1"/>
  <c r="G28" i="245"/>
  <c r="E28" i="245"/>
  <c r="AQ27" i="245"/>
  <c r="AH27" i="245"/>
  <c r="V27" i="245"/>
  <c r="R27" i="245"/>
  <c r="T27" i="245" s="1"/>
  <c r="J27" i="245"/>
  <c r="K27" i="245" s="1"/>
  <c r="G27" i="245"/>
  <c r="E27" i="245"/>
  <c r="AQ26" i="245"/>
  <c r="AH26" i="245"/>
  <c r="V26" i="245"/>
  <c r="R26" i="245"/>
  <c r="T26" i="245" s="1"/>
  <c r="J26" i="245"/>
  <c r="K26" i="245" s="1"/>
  <c r="G26" i="245"/>
  <c r="E26" i="245"/>
  <c r="AQ25" i="245"/>
  <c r="AH25" i="245"/>
  <c r="V25" i="245"/>
  <c r="R25" i="245"/>
  <c r="T25" i="245" s="1"/>
  <c r="J25" i="245"/>
  <c r="I25" i="245" s="1"/>
  <c r="G25" i="245"/>
  <c r="E25" i="245"/>
  <c r="AQ24" i="245"/>
  <c r="AH24" i="245"/>
  <c r="V24" i="245"/>
  <c r="R24" i="245"/>
  <c r="T24" i="245" s="1"/>
  <c r="J24" i="245"/>
  <c r="I24" i="245" s="1"/>
  <c r="G24" i="245"/>
  <c r="E24" i="245"/>
  <c r="AQ23" i="245"/>
  <c r="AH23" i="245"/>
  <c r="V23" i="245"/>
  <c r="R23" i="245"/>
  <c r="T23" i="245" s="1"/>
  <c r="J23" i="245"/>
  <c r="K23" i="245" s="1"/>
  <c r="G23" i="245"/>
  <c r="E23" i="245"/>
  <c r="AQ22" i="245"/>
  <c r="AH22" i="245"/>
  <c r="V22" i="245"/>
  <c r="R22" i="245"/>
  <c r="J22" i="245"/>
  <c r="K22" i="245" s="1"/>
  <c r="G22" i="245"/>
  <c r="E22" i="245"/>
  <c r="AQ21" i="245"/>
  <c r="AH21" i="245"/>
  <c r="V21" i="245"/>
  <c r="R21" i="245"/>
  <c r="J21" i="245"/>
  <c r="I21" i="245" s="1"/>
  <c r="G21" i="245"/>
  <c r="E21" i="245"/>
  <c r="AQ20" i="245"/>
  <c r="AH20" i="245"/>
  <c r="V20" i="245"/>
  <c r="R20" i="245"/>
  <c r="J20" i="245"/>
  <c r="I20" i="245" s="1"/>
  <c r="G20" i="245"/>
  <c r="E20" i="245"/>
  <c r="AQ19" i="245"/>
  <c r="AH19" i="245"/>
  <c r="V19" i="245"/>
  <c r="R19" i="245"/>
  <c r="J19" i="245"/>
  <c r="K19" i="245" s="1"/>
  <c r="G19" i="245"/>
  <c r="E19" i="245"/>
  <c r="AQ18" i="245"/>
  <c r="AH18" i="245"/>
  <c r="V18" i="245"/>
  <c r="R18" i="245"/>
  <c r="J18" i="245"/>
  <c r="K18" i="245" s="1"/>
  <c r="G18" i="245"/>
  <c r="E18" i="245"/>
  <c r="AQ17" i="245"/>
  <c r="AH17" i="245"/>
  <c r="V17" i="245"/>
  <c r="R17" i="245"/>
  <c r="J17" i="245"/>
  <c r="K17" i="245" s="1"/>
  <c r="G17" i="245"/>
  <c r="E17" i="245"/>
  <c r="AQ16" i="245"/>
  <c r="AH16" i="245"/>
  <c r="V16" i="245"/>
  <c r="R16" i="245"/>
  <c r="S16" i="245" s="1"/>
  <c r="J16" i="245"/>
  <c r="I16" i="245" s="1"/>
  <c r="G16" i="245"/>
  <c r="E16" i="245"/>
  <c r="AQ15" i="245"/>
  <c r="AH15" i="245"/>
  <c r="V15" i="245"/>
  <c r="R15" i="245"/>
  <c r="T15" i="245" s="1"/>
  <c r="J15" i="245"/>
  <c r="K15" i="245" s="1"/>
  <c r="G15" i="245"/>
  <c r="E15" i="245"/>
  <c r="AQ14" i="245"/>
  <c r="AH14" i="245"/>
  <c r="V14" i="245"/>
  <c r="R14" i="245"/>
  <c r="T14" i="245" s="1"/>
  <c r="G14" i="245"/>
  <c r="E14" i="245"/>
  <c r="AQ13" i="245"/>
  <c r="AH13" i="245"/>
  <c r="V13" i="245"/>
  <c r="R13" i="245"/>
  <c r="T13" i="245" s="1"/>
  <c r="J13" i="245"/>
  <c r="K13" i="245" s="1"/>
  <c r="G13" i="245"/>
  <c r="E13" i="245"/>
  <c r="AQ12" i="245"/>
  <c r="AH12" i="245"/>
  <c r="V12" i="245"/>
  <c r="R12" i="245"/>
  <c r="T12" i="245" s="1"/>
  <c r="J12" i="245"/>
  <c r="K12" i="245" s="1"/>
  <c r="G12" i="245"/>
  <c r="E12" i="245"/>
  <c r="AH11" i="245"/>
  <c r="V11" i="245"/>
  <c r="J11" i="245"/>
  <c r="K11" i="245" s="1"/>
  <c r="G11" i="245"/>
  <c r="E11" i="245"/>
  <c r="AP10" i="244"/>
  <c r="AG10" i="244"/>
  <c r="Q10" i="244"/>
  <c r="Q35" i="244" s="1"/>
  <c r="AR35" i="244"/>
  <c r="P35" i="244"/>
  <c r="AQ34" i="244"/>
  <c r="AH34" i="244"/>
  <c r="V34" i="244"/>
  <c r="R34" i="244"/>
  <c r="J34" i="244"/>
  <c r="K34" i="244" s="1"/>
  <c r="G34" i="244"/>
  <c r="E34" i="244"/>
  <c r="AQ33" i="244"/>
  <c r="AH33" i="244"/>
  <c r="V33" i="244"/>
  <c r="R33" i="244"/>
  <c r="J33" i="244"/>
  <c r="I33" i="244" s="1"/>
  <c r="G33" i="244"/>
  <c r="E33" i="244"/>
  <c r="AW32" i="244"/>
  <c r="AQ32" i="244"/>
  <c r="AH32" i="244"/>
  <c r="V32" i="244"/>
  <c r="R32" i="244"/>
  <c r="J32" i="244"/>
  <c r="K32" i="244" s="1"/>
  <c r="I32" i="244"/>
  <c r="G32" i="244"/>
  <c r="E32" i="244"/>
  <c r="AQ31" i="244"/>
  <c r="AH31" i="244"/>
  <c r="V31" i="244"/>
  <c r="R31" i="244"/>
  <c r="J31" i="244"/>
  <c r="K31" i="244" s="1"/>
  <c r="I31" i="244"/>
  <c r="G31" i="244"/>
  <c r="E31" i="244"/>
  <c r="AQ30" i="244"/>
  <c r="AH30" i="244"/>
  <c r="V30" i="244"/>
  <c r="R30" i="244"/>
  <c r="J30" i="244"/>
  <c r="K30" i="244" s="1"/>
  <c r="I30" i="244"/>
  <c r="G30" i="244"/>
  <c r="E30" i="244"/>
  <c r="AQ29" i="244"/>
  <c r="AH29" i="244"/>
  <c r="V29" i="244"/>
  <c r="R29" i="244"/>
  <c r="J29" i="244"/>
  <c r="K29" i="244" s="1"/>
  <c r="I29" i="244"/>
  <c r="G29" i="244"/>
  <c r="E29" i="244"/>
  <c r="AQ28" i="244"/>
  <c r="AH28" i="244"/>
  <c r="V28" i="244"/>
  <c r="R28" i="244"/>
  <c r="J28" i="244"/>
  <c r="K28" i="244" s="1"/>
  <c r="I28" i="244"/>
  <c r="G28" i="244"/>
  <c r="E28" i="244"/>
  <c r="AQ27" i="244"/>
  <c r="AH27" i="244"/>
  <c r="V27" i="244"/>
  <c r="R27" i="244"/>
  <c r="J27" i="244"/>
  <c r="K27" i="244" s="1"/>
  <c r="I27" i="244"/>
  <c r="G27" i="244"/>
  <c r="E27" i="244"/>
  <c r="AQ26" i="244"/>
  <c r="AH26" i="244"/>
  <c r="V26" i="244"/>
  <c r="R26" i="244"/>
  <c r="J26" i="244"/>
  <c r="K26" i="244" s="1"/>
  <c r="I26" i="244"/>
  <c r="G26" i="244"/>
  <c r="E26" i="244"/>
  <c r="AQ25" i="244"/>
  <c r="AH25" i="244"/>
  <c r="V25" i="244"/>
  <c r="R25" i="244"/>
  <c r="J25" i="244"/>
  <c r="K25" i="244" s="1"/>
  <c r="I25" i="244"/>
  <c r="G25" i="244"/>
  <c r="E25" i="244"/>
  <c r="AQ24" i="244"/>
  <c r="AH24" i="244"/>
  <c r="V24" i="244"/>
  <c r="R24" i="244"/>
  <c r="J24" i="244"/>
  <c r="K24" i="244" s="1"/>
  <c r="I24" i="244"/>
  <c r="G24" i="244"/>
  <c r="E24" i="244"/>
  <c r="AQ23" i="244"/>
  <c r="AH23" i="244"/>
  <c r="V23" i="244"/>
  <c r="R23" i="244"/>
  <c r="J23" i="244"/>
  <c r="K23" i="244" s="1"/>
  <c r="I23" i="244"/>
  <c r="G23" i="244"/>
  <c r="E23" i="244"/>
  <c r="AQ22" i="244"/>
  <c r="AH22" i="244"/>
  <c r="V22" i="244"/>
  <c r="R22" i="244"/>
  <c r="J22" i="244"/>
  <c r="K22" i="244" s="1"/>
  <c r="I22" i="244"/>
  <c r="G22" i="244"/>
  <c r="E22" i="244"/>
  <c r="AQ21" i="244"/>
  <c r="AH21" i="244"/>
  <c r="V21" i="244"/>
  <c r="R21" i="244"/>
  <c r="J21" i="244"/>
  <c r="K21" i="244" s="1"/>
  <c r="I21" i="244"/>
  <c r="G21" i="244"/>
  <c r="E21" i="244"/>
  <c r="AQ20" i="244"/>
  <c r="AH20" i="244"/>
  <c r="V20" i="244"/>
  <c r="R20" i="244"/>
  <c r="J20" i="244"/>
  <c r="K20" i="244" s="1"/>
  <c r="I20" i="244"/>
  <c r="G20" i="244"/>
  <c r="E20" i="244"/>
  <c r="AQ19" i="244"/>
  <c r="AH19" i="244"/>
  <c r="V19" i="244"/>
  <c r="R19" i="244"/>
  <c r="J19" i="244"/>
  <c r="K19" i="244" s="1"/>
  <c r="I19" i="244"/>
  <c r="G19" i="244"/>
  <c r="E19" i="244"/>
  <c r="AQ18" i="244"/>
  <c r="AH18" i="244"/>
  <c r="V18" i="244"/>
  <c r="R18" i="244"/>
  <c r="J18" i="244"/>
  <c r="K18" i="244" s="1"/>
  <c r="I18" i="244"/>
  <c r="G18" i="244"/>
  <c r="E18" i="244"/>
  <c r="AQ17" i="244"/>
  <c r="AH17" i="244"/>
  <c r="V17" i="244"/>
  <c r="R17" i="244"/>
  <c r="J17" i="244"/>
  <c r="K17" i="244" s="1"/>
  <c r="I17" i="244"/>
  <c r="G17" i="244"/>
  <c r="E17" i="244"/>
  <c r="AQ16" i="244"/>
  <c r="AH16" i="244"/>
  <c r="V16" i="244"/>
  <c r="R16" i="244"/>
  <c r="J16" i="244"/>
  <c r="K16" i="244" s="1"/>
  <c r="I16" i="244"/>
  <c r="G16" i="244"/>
  <c r="E16" i="244"/>
  <c r="AQ15" i="244"/>
  <c r="AH15" i="244"/>
  <c r="V15" i="244"/>
  <c r="R15" i="244"/>
  <c r="J15" i="244"/>
  <c r="K15" i="244" s="1"/>
  <c r="I15" i="244"/>
  <c r="G15" i="244"/>
  <c r="E15" i="244"/>
  <c r="AQ14" i="244"/>
  <c r="AH14" i="244"/>
  <c r="V14" i="244"/>
  <c r="R14" i="244"/>
  <c r="J14" i="244"/>
  <c r="K14" i="244" s="1"/>
  <c r="I14" i="244"/>
  <c r="G14" i="244"/>
  <c r="E14" i="244"/>
  <c r="AQ13" i="244"/>
  <c r="AH13" i="244"/>
  <c r="V13" i="244"/>
  <c r="R13" i="244"/>
  <c r="J13" i="244"/>
  <c r="K13" i="244" s="1"/>
  <c r="I13" i="244"/>
  <c r="G13" i="244"/>
  <c r="E13" i="244"/>
  <c r="AQ12" i="244"/>
  <c r="AH12" i="244"/>
  <c r="V12" i="244"/>
  <c r="R12" i="244"/>
  <c r="J12" i="244"/>
  <c r="K12" i="244" s="1"/>
  <c r="I12" i="244"/>
  <c r="G12" i="244"/>
  <c r="E12" i="244"/>
  <c r="AH11" i="244"/>
  <c r="V11" i="244"/>
  <c r="J11" i="244"/>
  <c r="K11" i="244" s="1"/>
  <c r="I11" i="244"/>
  <c r="G11" i="244"/>
  <c r="E11" i="244"/>
  <c r="AQ11" i="244"/>
  <c r="AG35" i="244"/>
  <c r="AP10" i="243"/>
  <c r="AQ11" i="243" s="1"/>
  <c r="AG10" i="243"/>
  <c r="Q10" i="243"/>
  <c r="Q35" i="243" s="1"/>
  <c r="AR35" i="243"/>
  <c r="P35" i="243"/>
  <c r="AQ34" i="243"/>
  <c r="AH34" i="243"/>
  <c r="V34" i="243"/>
  <c r="R34" i="243"/>
  <c r="S34" i="243" s="1"/>
  <c r="J34" i="243"/>
  <c r="K34" i="243" s="1"/>
  <c r="G34" i="243"/>
  <c r="E34" i="243"/>
  <c r="AQ33" i="243"/>
  <c r="AH33" i="243"/>
  <c r="V33" i="243"/>
  <c r="R33" i="243"/>
  <c r="S33" i="243" s="1"/>
  <c r="J33" i="243"/>
  <c r="K33" i="243" s="1"/>
  <c r="G33" i="243"/>
  <c r="E33" i="243"/>
  <c r="AW32" i="243"/>
  <c r="AQ32" i="243"/>
  <c r="AH32" i="243"/>
  <c r="V32" i="243"/>
  <c r="R32" i="243"/>
  <c r="T32" i="243" s="1"/>
  <c r="J32" i="243"/>
  <c r="I32" i="243" s="1"/>
  <c r="G32" i="243"/>
  <c r="E32" i="243"/>
  <c r="AQ31" i="243"/>
  <c r="AH31" i="243"/>
  <c r="V31" i="243"/>
  <c r="R31" i="243"/>
  <c r="J31" i="243"/>
  <c r="K31" i="243" s="1"/>
  <c r="G31" i="243"/>
  <c r="E31" i="243"/>
  <c r="AQ30" i="243"/>
  <c r="AH30" i="243"/>
  <c r="V30" i="243"/>
  <c r="R30" i="243"/>
  <c r="J30" i="243"/>
  <c r="I30" i="243" s="1"/>
  <c r="G30" i="243"/>
  <c r="E30" i="243"/>
  <c r="AQ29" i="243"/>
  <c r="AH29" i="243"/>
  <c r="V29" i="243"/>
  <c r="S29" i="243"/>
  <c r="R29" i="243"/>
  <c r="J29" i="243"/>
  <c r="I29" i="243" s="1"/>
  <c r="G29" i="243"/>
  <c r="E29" i="243"/>
  <c r="AQ28" i="243"/>
  <c r="AH28" i="243"/>
  <c r="V28" i="243"/>
  <c r="R28" i="243"/>
  <c r="J28" i="243"/>
  <c r="I28" i="243" s="1"/>
  <c r="G28" i="243"/>
  <c r="E28" i="243"/>
  <c r="AQ27" i="243"/>
  <c r="AH27" i="243"/>
  <c r="V27" i="243"/>
  <c r="R27" i="243"/>
  <c r="J27" i="243"/>
  <c r="K27" i="243" s="1"/>
  <c r="G27" i="243"/>
  <c r="E27" i="243"/>
  <c r="AQ26" i="243"/>
  <c r="AH26" i="243"/>
  <c r="V26" i="243"/>
  <c r="R26" i="243"/>
  <c r="J26" i="243"/>
  <c r="K26" i="243" s="1"/>
  <c r="G26" i="243"/>
  <c r="E26" i="243"/>
  <c r="AQ25" i="243"/>
  <c r="AH25" i="243"/>
  <c r="V25" i="243"/>
  <c r="R25" i="243"/>
  <c r="J25" i="243"/>
  <c r="K25" i="243" s="1"/>
  <c r="G25" i="243"/>
  <c r="E25" i="243"/>
  <c r="AQ24" i="243"/>
  <c r="AH24" i="243"/>
  <c r="V24" i="243"/>
  <c r="R24" i="243"/>
  <c r="J24" i="243"/>
  <c r="I24" i="243" s="1"/>
  <c r="G24" i="243"/>
  <c r="E24" i="243"/>
  <c r="AQ23" i="243"/>
  <c r="AH23" i="243"/>
  <c r="V23" i="243"/>
  <c r="R23" i="243"/>
  <c r="J23" i="243"/>
  <c r="K23" i="243" s="1"/>
  <c r="G23" i="243"/>
  <c r="E23" i="243"/>
  <c r="AQ22" i="243"/>
  <c r="AH22" i="243"/>
  <c r="V22" i="243"/>
  <c r="R22" i="243"/>
  <c r="J22" i="243"/>
  <c r="K22" i="243" s="1"/>
  <c r="G22" i="243"/>
  <c r="E22" i="243"/>
  <c r="AQ21" i="243"/>
  <c r="AH21" i="243"/>
  <c r="V21" i="243"/>
  <c r="R21" i="243"/>
  <c r="J21" i="243"/>
  <c r="I21" i="243" s="1"/>
  <c r="G21" i="243"/>
  <c r="E21" i="243"/>
  <c r="AQ20" i="243"/>
  <c r="AH20" i="243"/>
  <c r="V20" i="243"/>
  <c r="R20" i="243"/>
  <c r="S20" i="243" s="1"/>
  <c r="J20" i="243"/>
  <c r="K20" i="243" s="1"/>
  <c r="G20" i="243"/>
  <c r="E20" i="243"/>
  <c r="AQ19" i="243"/>
  <c r="AH19" i="243"/>
  <c r="V19" i="243"/>
  <c r="R19" i="243"/>
  <c r="J19" i="243"/>
  <c r="K19" i="243" s="1"/>
  <c r="I19" i="243"/>
  <c r="G19" i="243"/>
  <c r="E19" i="243"/>
  <c r="AQ18" i="243"/>
  <c r="AH18" i="243"/>
  <c r="V18" i="243"/>
  <c r="R18" i="243"/>
  <c r="J18" i="243"/>
  <c r="I18" i="243" s="1"/>
  <c r="G18" i="243"/>
  <c r="E18" i="243"/>
  <c r="AQ17" i="243"/>
  <c r="AH17" i="243"/>
  <c r="V17" i="243"/>
  <c r="R17" i="243"/>
  <c r="J17" i="243"/>
  <c r="K17" i="243" s="1"/>
  <c r="I17" i="243"/>
  <c r="G17" i="243"/>
  <c r="E17" i="243"/>
  <c r="AQ16" i="243"/>
  <c r="AH16" i="243"/>
  <c r="V16" i="243"/>
  <c r="R16" i="243"/>
  <c r="J16" i="243"/>
  <c r="K16" i="243" s="1"/>
  <c r="G16" i="243"/>
  <c r="E16" i="243"/>
  <c r="AQ15" i="243"/>
  <c r="AH15" i="243"/>
  <c r="V15" i="243"/>
  <c r="R15" i="243"/>
  <c r="J15" i="243"/>
  <c r="K15" i="243" s="1"/>
  <c r="I15" i="243"/>
  <c r="G15" i="243"/>
  <c r="E15" i="243"/>
  <c r="AQ14" i="243"/>
  <c r="AH14" i="243"/>
  <c r="V14" i="243"/>
  <c r="R14" i="243"/>
  <c r="J14" i="243"/>
  <c r="I14" i="243" s="1"/>
  <c r="G14" i="243"/>
  <c r="E14" i="243"/>
  <c r="AQ13" i="243"/>
  <c r="AH13" i="243"/>
  <c r="V13" i="243"/>
  <c r="R13" i="243"/>
  <c r="J13" i="243"/>
  <c r="K13" i="243" s="1"/>
  <c r="I13" i="243"/>
  <c r="G13" i="243"/>
  <c r="E13" i="243"/>
  <c r="AQ12" i="243"/>
  <c r="AH12" i="243"/>
  <c r="V12" i="243"/>
  <c r="R12" i="243"/>
  <c r="J12" i="243"/>
  <c r="K12" i="243" s="1"/>
  <c r="G12" i="243"/>
  <c r="E12" i="243"/>
  <c r="AH11" i="243"/>
  <c r="V11" i="243"/>
  <c r="K11" i="243"/>
  <c r="J11" i="243"/>
  <c r="I11" i="243" s="1"/>
  <c r="G11" i="243"/>
  <c r="E11" i="243"/>
  <c r="AG8" i="243"/>
  <c r="S31" i="249" l="1"/>
  <c r="S32" i="249"/>
  <c r="AI32" i="249"/>
  <c r="AI29" i="249"/>
  <c r="AI28" i="249"/>
  <c r="S27" i="249"/>
  <c r="AI26" i="249"/>
  <c r="I28" i="249"/>
  <c r="I12" i="249"/>
  <c r="I13" i="249"/>
  <c r="I14" i="249"/>
  <c r="I15" i="249"/>
  <c r="AI25" i="249"/>
  <c r="AI31" i="249"/>
  <c r="AI24" i="249"/>
  <c r="AI30" i="249"/>
  <c r="I11" i="249"/>
  <c r="I21" i="249"/>
  <c r="S24" i="249"/>
  <c r="S25" i="249"/>
  <c r="S26" i="249"/>
  <c r="AI27" i="249"/>
  <c r="I31" i="249"/>
  <c r="I27" i="249"/>
  <c r="S28" i="249"/>
  <c r="S29" i="249"/>
  <c r="S30" i="249"/>
  <c r="AI23" i="249"/>
  <c r="T22" i="249"/>
  <c r="AI22" i="249" s="1"/>
  <c r="S23" i="249"/>
  <c r="T21" i="249"/>
  <c r="AI21" i="249" s="1"/>
  <c r="S22" i="249"/>
  <c r="S21" i="249"/>
  <c r="T20" i="249"/>
  <c r="AI20" i="249" s="1"/>
  <c r="T19" i="249"/>
  <c r="AI19" i="249" s="1"/>
  <c r="S20" i="249"/>
  <c r="T18" i="249"/>
  <c r="AI18" i="249" s="1"/>
  <c r="S19" i="249"/>
  <c r="I23" i="249"/>
  <c r="T17" i="249"/>
  <c r="AI17" i="249" s="1"/>
  <c r="S18" i="249"/>
  <c r="T16" i="249"/>
  <c r="S17" i="249"/>
  <c r="I19" i="249"/>
  <c r="I17" i="249"/>
  <c r="AI16" i="249"/>
  <c r="T15" i="249"/>
  <c r="AI15" i="249" s="1"/>
  <c r="S16" i="249"/>
  <c r="AQ35" i="249"/>
  <c r="AH35" i="249"/>
  <c r="S15" i="249"/>
  <c r="T14" i="249"/>
  <c r="AI14" i="249" s="1"/>
  <c r="T13" i="249"/>
  <c r="AI13" i="249" s="1"/>
  <c r="S14" i="249"/>
  <c r="T12" i="249"/>
  <c r="AI12" i="249" s="1"/>
  <c r="S13" i="249"/>
  <c r="S12" i="249"/>
  <c r="I16" i="249"/>
  <c r="I20" i="249"/>
  <c r="I24" i="249"/>
  <c r="K33" i="249"/>
  <c r="I25" i="249"/>
  <c r="I29" i="249"/>
  <c r="I18" i="249"/>
  <c r="I22" i="249"/>
  <c r="I26" i="249"/>
  <c r="I30" i="249"/>
  <c r="I32" i="249"/>
  <c r="S34" i="248"/>
  <c r="S33" i="248"/>
  <c r="T32" i="248"/>
  <c r="I32" i="248"/>
  <c r="T31" i="248"/>
  <c r="T30" i="248"/>
  <c r="I27" i="248"/>
  <c r="T29" i="248"/>
  <c r="T28" i="248"/>
  <c r="T27" i="248"/>
  <c r="T26" i="248"/>
  <c r="T25" i="248"/>
  <c r="I30" i="248"/>
  <c r="J14" i="248"/>
  <c r="K14" i="248" s="1"/>
  <c r="I31" i="248"/>
  <c r="I28" i="248"/>
  <c r="I29" i="248"/>
  <c r="T24" i="248"/>
  <c r="AI24" i="248" s="1"/>
  <c r="T23" i="248"/>
  <c r="T22" i="248"/>
  <c r="AI22" i="248" s="1"/>
  <c r="K33" i="248"/>
  <c r="AI23" i="248"/>
  <c r="AI25" i="248"/>
  <c r="AI26" i="248"/>
  <c r="AI27" i="248"/>
  <c r="AI28" i="248"/>
  <c r="AI29" i="248"/>
  <c r="AI30" i="248"/>
  <c r="AI31" i="248"/>
  <c r="AI32" i="248"/>
  <c r="I13" i="248"/>
  <c r="I14" i="248"/>
  <c r="I15" i="248"/>
  <c r="I16" i="248"/>
  <c r="I17" i="248"/>
  <c r="T21" i="248"/>
  <c r="AI21" i="248" s="1"/>
  <c r="T20" i="248"/>
  <c r="AI20" i="248" s="1"/>
  <c r="T19" i="248"/>
  <c r="AI19" i="248" s="1"/>
  <c r="T18" i="248"/>
  <c r="AI18" i="248" s="1"/>
  <c r="T17" i="248"/>
  <c r="AI17" i="248" s="1"/>
  <c r="T16" i="248"/>
  <c r="AI16" i="248" s="1"/>
  <c r="I18" i="248"/>
  <c r="I19" i="248"/>
  <c r="I20" i="248"/>
  <c r="I21" i="248"/>
  <c r="I22" i="248"/>
  <c r="AQ35" i="248"/>
  <c r="AH35" i="248"/>
  <c r="T15" i="248"/>
  <c r="AI15" i="248" s="1"/>
  <c r="T14" i="248"/>
  <c r="AI14" i="248" s="1"/>
  <c r="T13" i="248"/>
  <c r="AI13" i="248" s="1"/>
  <c r="T12" i="248"/>
  <c r="AI12" i="248" s="1"/>
  <c r="I34" i="248"/>
  <c r="AI33" i="247"/>
  <c r="T34" i="247"/>
  <c r="AI34" i="247" s="1"/>
  <c r="S33" i="247"/>
  <c r="T32" i="247"/>
  <c r="AI32" i="247" s="1"/>
  <c r="T31" i="247"/>
  <c r="AI31" i="247"/>
  <c r="T30" i="247"/>
  <c r="AI30" i="247"/>
  <c r="T29" i="247"/>
  <c r="AI29" i="247"/>
  <c r="T28" i="247"/>
  <c r="AI28" i="247"/>
  <c r="AG8" i="247"/>
  <c r="T27" i="247"/>
  <c r="AI27" i="247" s="1"/>
  <c r="T26" i="247"/>
  <c r="AI26" i="247"/>
  <c r="T25" i="247"/>
  <c r="AI25" i="247"/>
  <c r="AI24" i="247"/>
  <c r="AI23" i="247"/>
  <c r="AI22" i="247"/>
  <c r="AI21" i="247"/>
  <c r="AI20" i="247"/>
  <c r="AI18" i="247"/>
  <c r="AI19" i="247"/>
  <c r="AI17" i="247"/>
  <c r="S15" i="247"/>
  <c r="T16" i="247"/>
  <c r="AI16" i="247" s="1"/>
  <c r="S14" i="247"/>
  <c r="T15" i="247"/>
  <c r="AI15" i="247"/>
  <c r="S13" i="247"/>
  <c r="T14" i="247"/>
  <c r="AI14" i="247"/>
  <c r="S12" i="247"/>
  <c r="T13" i="247"/>
  <c r="AI13" i="247"/>
  <c r="AQ35" i="247"/>
  <c r="AH35" i="247"/>
  <c r="T12" i="247"/>
  <c r="AI12" i="247" s="1"/>
  <c r="S34" i="246"/>
  <c r="S33" i="246"/>
  <c r="I33" i="246"/>
  <c r="T32" i="246"/>
  <c r="AI32" i="246"/>
  <c r="T31" i="246"/>
  <c r="S32" i="246"/>
  <c r="AI31" i="246"/>
  <c r="T30" i="246"/>
  <c r="S31" i="246"/>
  <c r="AH11" i="246"/>
  <c r="AI30" i="246"/>
  <c r="T29" i="246"/>
  <c r="S30" i="246"/>
  <c r="AI29" i="246"/>
  <c r="T28" i="246"/>
  <c r="S29" i="246"/>
  <c r="AI28" i="246"/>
  <c r="T27" i="246"/>
  <c r="S28" i="246"/>
  <c r="AI27" i="246"/>
  <c r="T26" i="246"/>
  <c r="T25" i="246"/>
  <c r="T24" i="246"/>
  <c r="T23" i="246"/>
  <c r="T22" i="246"/>
  <c r="T21" i="246"/>
  <c r="T20" i="246"/>
  <c r="T19" i="246"/>
  <c r="AI19" i="246" s="1"/>
  <c r="T18" i="246"/>
  <c r="T17" i="246"/>
  <c r="T16" i="246"/>
  <c r="T15" i="246"/>
  <c r="AQ35" i="246"/>
  <c r="AH35" i="246"/>
  <c r="T14" i="246"/>
  <c r="T13" i="246"/>
  <c r="T12" i="246"/>
  <c r="I29" i="246"/>
  <c r="K34" i="246"/>
  <c r="I30" i="246"/>
  <c r="I31" i="246"/>
  <c r="I16" i="246"/>
  <c r="I17" i="246"/>
  <c r="I18" i="246"/>
  <c r="I19" i="246"/>
  <c r="I20" i="246"/>
  <c r="I21" i="246"/>
  <c r="I22" i="246"/>
  <c r="I23" i="246"/>
  <c r="I24" i="246"/>
  <c r="I25" i="246"/>
  <c r="I26" i="246"/>
  <c r="I27" i="246"/>
  <c r="I28" i="246"/>
  <c r="I32" i="246"/>
  <c r="S34" i="245"/>
  <c r="K16" i="245"/>
  <c r="I12" i="245"/>
  <c r="I13" i="245"/>
  <c r="I26" i="245"/>
  <c r="K29" i="245"/>
  <c r="I30" i="245"/>
  <c r="S30" i="245"/>
  <c r="AI28" i="245"/>
  <c r="S29" i="245"/>
  <c r="AI31" i="245"/>
  <c r="AI32" i="245"/>
  <c r="S13" i="245"/>
  <c r="I17" i="245"/>
  <c r="I18" i="245"/>
  <c r="I19" i="245"/>
  <c r="I22" i="245"/>
  <c r="I23" i="245"/>
  <c r="AI26" i="245"/>
  <c r="S27" i="245"/>
  <c r="K28" i="245"/>
  <c r="K31" i="245"/>
  <c r="I33" i="245"/>
  <c r="J14" i="245"/>
  <c r="K14" i="245" s="1"/>
  <c r="K20" i="245"/>
  <c r="K24" i="245"/>
  <c r="S28" i="245"/>
  <c r="S31" i="245"/>
  <c r="K32" i="245"/>
  <c r="S25" i="245"/>
  <c r="K21" i="245"/>
  <c r="K25" i="245"/>
  <c r="I15" i="245"/>
  <c r="AI25" i="245"/>
  <c r="AI27" i="245"/>
  <c r="AI29" i="245"/>
  <c r="I11" i="245"/>
  <c r="I27" i="245"/>
  <c r="K34" i="245"/>
  <c r="AI30" i="245"/>
  <c r="S26" i="245"/>
  <c r="AI24" i="245"/>
  <c r="S24" i="245"/>
  <c r="S23" i="245"/>
  <c r="T22" i="245"/>
  <c r="AI22" i="245" s="1"/>
  <c r="S22" i="245"/>
  <c r="AI23" i="245"/>
  <c r="T21" i="245"/>
  <c r="AI21" i="245" s="1"/>
  <c r="S21" i="245"/>
  <c r="T20" i="245"/>
  <c r="AI20" i="245"/>
  <c r="T19" i="245"/>
  <c r="AI19" i="245" s="1"/>
  <c r="S20" i="245"/>
  <c r="S19" i="245"/>
  <c r="T18" i="245"/>
  <c r="AI18" i="245" s="1"/>
  <c r="T17" i="245"/>
  <c r="AI17" i="245" s="1"/>
  <c r="S18" i="245"/>
  <c r="S17" i="245"/>
  <c r="T16" i="245"/>
  <c r="AI16" i="245" s="1"/>
  <c r="AQ35" i="245"/>
  <c r="AI15" i="245"/>
  <c r="AI14" i="245"/>
  <c r="AI13" i="245"/>
  <c r="AH35" i="245"/>
  <c r="AI12" i="245"/>
  <c r="S15" i="245"/>
  <c r="S14" i="245"/>
  <c r="S12" i="245"/>
  <c r="S34" i="244"/>
  <c r="S33" i="244"/>
  <c r="T32" i="244"/>
  <c r="I34" i="244"/>
  <c r="K33" i="244"/>
  <c r="T13" i="244"/>
  <c r="AI13" i="244" s="1"/>
  <c r="T14" i="244"/>
  <c r="T12" i="244"/>
  <c r="AI12" i="244" s="1"/>
  <c r="T15" i="244"/>
  <c r="AI32" i="244"/>
  <c r="S32" i="244"/>
  <c r="T31" i="244"/>
  <c r="AI31" i="244"/>
  <c r="T30" i="244"/>
  <c r="S31" i="244"/>
  <c r="T29" i="244"/>
  <c r="AI29" i="244" s="1"/>
  <c r="T28" i="244"/>
  <c r="T27" i="244"/>
  <c r="AI27" i="244" s="1"/>
  <c r="T26" i="244"/>
  <c r="AI26" i="244" s="1"/>
  <c r="T25" i="244"/>
  <c r="AI25" i="244" s="1"/>
  <c r="T24" i="244"/>
  <c r="T23" i="244"/>
  <c r="AI23" i="244" s="1"/>
  <c r="T22" i="244"/>
  <c r="AI22" i="244" s="1"/>
  <c r="T21" i="244"/>
  <c r="AI21" i="244" s="1"/>
  <c r="T20" i="244"/>
  <c r="AI20" i="244" s="1"/>
  <c r="T19" i="244"/>
  <c r="AI19" i="244" s="1"/>
  <c r="T18" i="244"/>
  <c r="T17" i="244"/>
  <c r="AI17" i="244" s="1"/>
  <c r="T16" i="244"/>
  <c r="AI16" i="244" s="1"/>
  <c r="AQ35" i="244"/>
  <c r="AH35" i="244"/>
  <c r="I22" i="243"/>
  <c r="I31" i="243"/>
  <c r="K24" i="243"/>
  <c r="I26" i="243"/>
  <c r="K32" i="243"/>
  <c r="S32" i="243"/>
  <c r="T31" i="243"/>
  <c r="AI31" i="243" s="1"/>
  <c r="T30" i="243"/>
  <c r="AI30" i="243" s="1"/>
  <c r="S31" i="243"/>
  <c r="K30" i="243"/>
  <c r="S30" i="243"/>
  <c r="T29" i="243"/>
  <c r="AI29" i="243" s="1"/>
  <c r="K29" i="243"/>
  <c r="T28" i="243"/>
  <c r="AI28" i="243" s="1"/>
  <c r="K28" i="243"/>
  <c r="S28" i="243"/>
  <c r="T27" i="243"/>
  <c r="AI27" i="243" s="1"/>
  <c r="I27" i="243"/>
  <c r="T26" i="243"/>
  <c r="AI26" i="243" s="1"/>
  <c r="S27" i="243"/>
  <c r="T25" i="243"/>
  <c r="AI25" i="243" s="1"/>
  <c r="S26" i="243"/>
  <c r="T24" i="243"/>
  <c r="AI24" i="243" s="1"/>
  <c r="S25" i="243"/>
  <c r="S24" i="243"/>
  <c r="T23" i="243"/>
  <c r="AI23" i="243" s="1"/>
  <c r="I25" i="243"/>
  <c r="I34" i="243"/>
  <c r="I12" i="243"/>
  <c r="K14" i="243"/>
  <c r="I16" i="243"/>
  <c r="K18" i="243"/>
  <c r="I20" i="243"/>
  <c r="K21" i="243"/>
  <c r="I23" i="243"/>
  <c r="AI32" i="243"/>
  <c r="I33" i="243"/>
  <c r="T22" i="243"/>
  <c r="AI22" i="243" s="1"/>
  <c r="S23" i="243"/>
  <c r="S22" i="243"/>
  <c r="T21" i="243"/>
  <c r="AI21" i="243" s="1"/>
  <c r="T20" i="243"/>
  <c r="AI20" i="243" s="1"/>
  <c r="S21" i="243"/>
  <c r="T19" i="243"/>
  <c r="AI19" i="243" s="1"/>
  <c r="T18" i="243"/>
  <c r="AI18" i="243" s="1"/>
  <c r="S19" i="243"/>
  <c r="T17" i="243"/>
  <c r="AI17" i="243" s="1"/>
  <c r="T16" i="243"/>
  <c r="AI16" i="243" s="1"/>
  <c r="T15" i="243"/>
  <c r="T14" i="243"/>
  <c r="AI15" i="243"/>
  <c r="T13" i="243"/>
  <c r="AI13" i="243" s="1"/>
  <c r="AQ35" i="243"/>
  <c r="T12" i="243"/>
  <c r="AI12" i="243" s="1"/>
  <c r="AH35" i="243"/>
  <c r="AG8" i="249"/>
  <c r="T33" i="249"/>
  <c r="AI33" i="249" s="1"/>
  <c r="T34" i="249"/>
  <c r="AI34" i="249" s="1"/>
  <c r="R11" i="249"/>
  <c r="AP35" i="249"/>
  <c r="R11" i="248"/>
  <c r="AG8" i="248"/>
  <c r="K11" i="248"/>
  <c r="K12" i="248"/>
  <c r="T33" i="248"/>
  <c r="AI33" i="248" s="1"/>
  <c r="T34" i="248"/>
  <c r="AI34" i="248" s="1"/>
  <c r="AP35" i="248"/>
  <c r="S12" i="248"/>
  <c r="S13" i="248"/>
  <c r="S14" i="248"/>
  <c r="S15" i="248"/>
  <c r="S16" i="248"/>
  <c r="S17" i="248"/>
  <c r="S18" i="248"/>
  <c r="S19" i="248"/>
  <c r="S20" i="248"/>
  <c r="S21" i="248"/>
  <c r="S22" i="248"/>
  <c r="S23" i="248"/>
  <c r="S24" i="248"/>
  <c r="S25" i="248"/>
  <c r="S26" i="248"/>
  <c r="S27" i="248"/>
  <c r="S28" i="248"/>
  <c r="S29" i="248"/>
  <c r="S30" i="248"/>
  <c r="S31" i="248"/>
  <c r="S32" i="248"/>
  <c r="K11" i="247"/>
  <c r="K12" i="247"/>
  <c r="K13" i="247"/>
  <c r="K14" i="247"/>
  <c r="K15" i="247"/>
  <c r="K16" i="247"/>
  <c r="K17" i="247"/>
  <c r="K18" i="247"/>
  <c r="K19" i="247"/>
  <c r="K20" i="247"/>
  <c r="K21" i="247"/>
  <c r="K22" i="247"/>
  <c r="K23" i="247"/>
  <c r="K24" i="247"/>
  <c r="K25" i="247"/>
  <c r="K26" i="247"/>
  <c r="K27" i="247"/>
  <c r="K28" i="247"/>
  <c r="K29" i="247"/>
  <c r="K30" i="247"/>
  <c r="K31" i="247"/>
  <c r="K32" i="247"/>
  <c r="R11" i="247"/>
  <c r="AP35" i="247"/>
  <c r="AI12" i="246"/>
  <c r="AI13" i="246"/>
  <c r="AI14" i="246"/>
  <c r="AI15" i="246"/>
  <c r="AI16" i="246"/>
  <c r="AI17" i="246"/>
  <c r="AI18" i="246"/>
  <c r="AI20" i="246"/>
  <c r="AI21" i="246"/>
  <c r="AI22" i="246"/>
  <c r="AI23" i="246"/>
  <c r="AI24" i="246"/>
  <c r="AI25" i="246"/>
  <c r="AI26" i="246"/>
  <c r="AI33" i="246"/>
  <c r="AG8" i="246"/>
  <c r="T33" i="246"/>
  <c r="T34" i="246"/>
  <c r="AI34" i="246" s="1"/>
  <c r="R11" i="246"/>
  <c r="AP35" i="246"/>
  <c r="S12" i="246"/>
  <c r="S13" i="246"/>
  <c r="S14" i="246"/>
  <c r="S15" i="246"/>
  <c r="S16" i="246"/>
  <c r="S17" i="246"/>
  <c r="S18" i="246"/>
  <c r="S19" i="246"/>
  <c r="S20" i="246"/>
  <c r="S21" i="246"/>
  <c r="S22" i="246"/>
  <c r="S23" i="246"/>
  <c r="S24" i="246"/>
  <c r="S25" i="246"/>
  <c r="S26" i="246"/>
  <c r="S27" i="246"/>
  <c r="AG8" i="245"/>
  <c r="T33" i="245"/>
  <c r="AI33" i="245" s="1"/>
  <c r="T34" i="245"/>
  <c r="AI34" i="245" s="1"/>
  <c r="R11" i="245"/>
  <c r="AP35" i="245"/>
  <c r="AI14" i="244"/>
  <c r="AI18" i="244"/>
  <c r="AI24" i="244"/>
  <c r="AI28" i="244"/>
  <c r="AI30" i="244"/>
  <c r="AI15" i="244"/>
  <c r="R11" i="244"/>
  <c r="S12" i="244"/>
  <c r="S13" i="244"/>
  <c r="S14" i="244"/>
  <c r="AG8" i="244"/>
  <c r="T33" i="244"/>
  <c r="AI33" i="244" s="1"/>
  <c r="T34" i="244"/>
  <c r="AI34" i="244" s="1"/>
  <c r="AP35" i="244"/>
  <c r="S15" i="244"/>
  <c r="S16" i="244"/>
  <c r="S17" i="244"/>
  <c r="S18" i="244"/>
  <c r="S19" i="244"/>
  <c r="S20" i="244"/>
  <c r="S21" i="244"/>
  <c r="S22" i="244"/>
  <c r="S23" i="244"/>
  <c r="S24" i="244"/>
  <c r="S25" i="244"/>
  <c r="S26" i="244"/>
  <c r="S27" i="244"/>
  <c r="S28" i="244"/>
  <c r="S29" i="244"/>
  <c r="S30" i="244"/>
  <c r="AI14" i="243"/>
  <c r="T33" i="243"/>
  <c r="AI33" i="243" s="1"/>
  <c r="T34" i="243"/>
  <c r="AI34" i="243" s="1"/>
  <c r="R11" i="243"/>
  <c r="AP35" i="243"/>
  <c r="S12" i="243"/>
  <c r="S13" i="243"/>
  <c r="S14" i="243"/>
  <c r="S15" i="243"/>
  <c r="S16" i="243"/>
  <c r="S17" i="243"/>
  <c r="S18" i="243"/>
  <c r="AG35" i="243"/>
  <c r="T11" i="248" l="1"/>
  <c r="AI11" i="248" s="1"/>
  <c r="R35" i="248"/>
  <c r="I14" i="245"/>
  <c r="R35" i="249"/>
  <c r="T11" i="249"/>
  <c r="S11" i="249"/>
  <c r="S35" i="249" s="1"/>
  <c r="S11" i="248"/>
  <c r="S35" i="248" s="1"/>
  <c r="T35" i="248"/>
  <c r="AI35" i="248" s="1"/>
  <c r="R35" i="247"/>
  <c r="T11" i="247"/>
  <c r="S11" i="247"/>
  <c r="S35" i="247" s="1"/>
  <c r="R35" i="246"/>
  <c r="T11" i="246"/>
  <c r="S11" i="246"/>
  <c r="S35" i="246" s="1"/>
  <c r="R35" i="245"/>
  <c r="T11" i="245"/>
  <c r="S11" i="245"/>
  <c r="S35" i="245" s="1"/>
  <c r="R35" i="244"/>
  <c r="T11" i="244"/>
  <c r="S11" i="244"/>
  <c r="S35" i="244" s="1"/>
  <c r="R35" i="243"/>
  <c r="T11" i="243"/>
  <c r="S11" i="243"/>
  <c r="S35" i="243" s="1"/>
  <c r="AI11" i="249" l="1"/>
  <c r="T35" i="249"/>
  <c r="AI35" i="249" s="1"/>
  <c r="T35" i="247"/>
  <c r="AI35" i="247" s="1"/>
  <c r="AI11" i="247"/>
  <c r="T35" i="246"/>
  <c r="AI35" i="246" s="1"/>
  <c r="AI11" i="246"/>
  <c r="AI11" i="245"/>
  <c r="T35" i="245"/>
  <c r="AI35" i="245" s="1"/>
  <c r="T35" i="244"/>
  <c r="AI35" i="244" s="1"/>
  <c r="AI11" i="244"/>
  <c r="T35" i="243"/>
  <c r="AI35" i="243" s="1"/>
  <c r="AI11" i="243"/>
  <c r="R23" i="231" l="1"/>
  <c r="AP10" i="242" l="1"/>
  <c r="AP10" i="241"/>
  <c r="AP10" i="240"/>
  <c r="AP10" i="239"/>
  <c r="AP10" i="238"/>
  <c r="AP10" i="237"/>
  <c r="AP10" i="236"/>
  <c r="AP10" i="235"/>
  <c r="AP10" i="234"/>
  <c r="AP10" i="233"/>
  <c r="AP10" i="232"/>
  <c r="AP10" i="231"/>
  <c r="AP10" i="230"/>
  <c r="AR35" i="229" l="1"/>
  <c r="AP10" i="229" l="1"/>
  <c r="E11" i="229"/>
  <c r="AR35" i="199" l="1"/>
  <c r="AP10" i="199" l="1"/>
  <c r="Q10" i="242" l="1"/>
  <c r="Q35" i="242" s="1"/>
  <c r="AG10" i="242"/>
  <c r="AG35" i="242" s="1"/>
  <c r="AR35" i="242"/>
  <c r="P35" i="242"/>
  <c r="AQ34" i="242"/>
  <c r="AH34" i="242"/>
  <c r="V34" i="242"/>
  <c r="S34" i="242"/>
  <c r="R34" i="242"/>
  <c r="K34" i="242"/>
  <c r="J34" i="242"/>
  <c r="I34" i="242"/>
  <c r="G34" i="242"/>
  <c r="E34" i="242"/>
  <c r="AQ33" i="242"/>
  <c r="AH33" i="242"/>
  <c r="V33" i="242"/>
  <c r="R33" i="242"/>
  <c r="K33" i="242"/>
  <c r="J33" i="242"/>
  <c r="I33" i="242"/>
  <c r="G33" i="242"/>
  <c r="E33" i="242"/>
  <c r="AW32" i="242"/>
  <c r="AQ32" i="242"/>
  <c r="AH32" i="242"/>
  <c r="V32" i="242"/>
  <c r="R32" i="242"/>
  <c r="J32" i="242"/>
  <c r="I32" i="242" s="1"/>
  <c r="G32" i="242"/>
  <c r="E32" i="242"/>
  <c r="AQ31" i="242"/>
  <c r="AH31" i="242"/>
  <c r="V31" i="242"/>
  <c r="R31" i="242"/>
  <c r="J31" i="242"/>
  <c r="I31" i="242" s="1"/>
  <c r="G31" i="242"/>
  <c r="E31" i="242"/>
  <c r="AQ30" i="242"/>
  <c r="AH30" i="242"/>
  <c r="V30" i="242"/>
  <c r="R30" i="242"/>
  <c r="J30" i="242"/>
  <c r="I30" i="242" s="1"/>
  <c r="G30" i="242"/>
  <c r="E30" i="242"/>
  <c r="AQ29" i="242"/>
  <c r="AH29" i="242"/>
  <c r="V29" i="242"/>
  <c r="R29" i="242"/>
  <c r="J29" i="242"/>
  <c r="I29" i="242" s="1"/>
  <c r="G29" i="242"/>
  <c r="E29" i="242"/>
  <c r="AQ28" i="242"/>
  <c r="AH28" i="242"/>
  <c r="V28" i="242"/>
  <c r="R28" i="242"/>
  <c r="J28" i="242"/>
  <c r="I28" i="242" s="1"/>
  <c r="G28" i="242"/>
  <c r="E28" i="242"/>
  <c r="AQ27" i="242"/>
  <c r="AH27" i="242"/>
  <c r="V27" i="242"/>
  <c r="R27" i="242"/>
  <c r="J27" i="242"/>
  <c r="I27" i="242" s="1"/>
  <c r="G27" i="242"/>
  <c r="E27" i="242"/>
  <c r="AQ26" i="242"/>
  <c r="AH26" i="242"/>
  <c r="V26" i="242"/>
  <c r="R26" i="242"/>
  <c r="J26" i="242"/>
  <c r="I26" i="242" s="1"/>
  <c r="G26" i="242"/>
  <c r="E26" i="242"/>
  <c r="AQ25" i="242"/>
  <c r="V25" i="242"/>
  <c r="R25" i="242"/>
  <c r="J25" i="242"/>
  <c r="I25" i="242" s="1"/>
  <c r="G25" i="242"/>
  <c r="E25" i="242"/>
  <c r="AQ24" i="242"/>
  <c r="AH24" i="242"/>
  <c r="V24" i="242"/>
  <c r="R24" i="242"/>
  <c r="J24" i="242"/>
  <c r="I24" i="242" s="1"/>
  <c r="G24" i="242"/>
  <c r="E24" i="242"/>
  <c r="AQ23" i="242"/>
  <c r="AH23" i="242"/>
  <c r="V23" i="242"/>
  <c r="R23" i="242"/>
  <c r="J23" i="242"/>
  <c r="I23" i="242" s="1"/>
  <c r="G23" i="242"/>
  <c r="E23" i="242"/>
  <c r="AQ22" i="242"/>
  <c r="AH22" i="242"/>
  <c r="V22" i="242"/>
  <c r="R22" i="242"/>
  <c r="T22" i="242" s="1"/>
  <c r="J22" i="242"/>
  <c r="I22" i="242" s="1"/>
  <c r="G22" i="242"/>
  <c r="E22" i="242"/>
  <c r="AQ21" i="242"/>
  <c r="AH21" i="242"/>
  <c r="V21" i="242"/>
  <c r="R21" i="242"/>
  <c r="T21" i="242" s="1"/>
  <c r="J21" i="242"/>
  <c r="I21" i="242" s="1"/>
  <c r="G21" i="242"/>
  <c r="E21" i="242"/>
  <c r="AQ20" i="242"/>
  <c r="AH20" i="242"/>
  <c r="V20" i="242"/>
  <c r="R20" i="242"/>
  <c r="J20" i="242"/>
  <c r="I20" i="242" s="1"/>
  <c r="G20" i="242"/>
  <c r="E20" i="242"/>
  <c r="AQ19" i="242"/>
  <c r="AH19" i="242"/>
  <c r="V19" i="242"/>
  <c r="R19" i="242"/>
  <c r="J19" i="242"/>
  <c r="I19" i="242" s="1"/>
  <c r="G19" i="242"/>
  <c r="E19" i="242"/>
  <c r="AQ18" i="242"/>
  <c r="AH18" i="242"/>
  <c r="V18" i="242"/>
  <c r="R18" i="242"/>
  <c r="T18" i="242" s="1"/>
  <c r="J18" i="242"/>
  <c r="I18" i="242" s="1"/>
  <c r="G18" i="242"/>
  <c r="E18" i="242"/>
  <c r="AQ17" i="242"/>
  <c r="AH17" i="242"/>
  <c r="V17" i="242"/>
  <c r="R17" i="242"/>
  <c r="T17" i="242" s="1"/>
  <c r="J17" i="242"/>
  <c r="I17" i="242" s="1"/>
  <c r="G17" i="242"/>
  <c r="E17" i="242"/>
  <c r="AQ16" i="242"/>
  <c r="AH16" i="242"/>
  <c r="V16" i="242"/>
  <c r="R16" i="242"/>
  <c r="T16" i="242" s="1"/>
  <c r="J16" i="242"/>
  <c r="I16" i="242" s="1"/>
  <c r="G16" i="242"/>
  <c r="E16" i="242"/>
  <c r="AQ15" i="242"/>
  <c r="AH15" i="242"/>
  <c r="V15" i="242"/>
  <c r="R15" i="242"/>
  <c r="T15" i="242" s="1"/>
  <c r="J15" i="242"/>
  <c r="I15" i="242" s="1"/>
  <c r="G15" i="242"/>
  <c r="E15" i="242"/>
  <c r="AQ14" i="242"/>
  <c r="AH14" i="242"/>
  <c r="AI14" i="242" s="1"/>
  <c r="V14" i="242"/>
  <c r="R14" i="242"/>
  <c r="T14" i="242" s="1"/>
  <c r="G14" i="242"/>
  <c r="E14" i="242"/>
  <c r="AQ13" i="242"/>
  <c r="AH13" i="242"/>
  <c r="V13" i="242"/>
  <c r="R13" i="242"/>
  <c r="T13" i="242" s="1"/>
  <c r="J13" i="242"/>
  <c r="I13" i="242" s="1"/>
  <c r="G13" i="242"/>
  <c r="E13" i="242"/>
  <c r="AQ12" i="242"/>
  <c r="AH12" i="242"/>
  <c r="V12" i="242"/>
  <c r="R12" i="242"/>
  <c r="T12" i="242" s="1"/>
  <c r="J12" i="242"/>
  <c r="I12" i="242" s="1"/>
  <c r="G12" i="242"/>
  <c r="E12" i="242"/>
  <c r="AH11" i="242"/>
  <c r="V11" i="242"/>
  <c r="J11" i="242"/>
  <c r="I11" i="242" s="1"/>
  <c r="G11" i="242"/>
  <c r="E11" i="242"/>
  <c r="AQ11" i="242"/>
  <c r="AQ11" i="241"/>
  <c r="AG10" i="241"/>
  <c r="AG35" i="241" s="1"/>
  <c r="Q10" i="241"/>
  <c r="Q35" i="241" s="1"/>
  <c r="AR35" i="241"/>
  <c r="P35" i="241"/>
  <c r="AQ34" i="241"/>
  <c r="AH34" i="241"/>
  <c r="V34" i="241"/>
  <c r="R34" i="241"/>
  <c r="J34" i="241"/>
  <c r="I34" i="241" s="1"/>
  <c r="G34" i="241"/>
  <c r="E34" i="241"/>
  <c r="AQ33" i="241"/>
  <c r="AH33" i="241"/>
  <c r="V33" i="241"/>
  <c r="R33" i="241"/>
  <c r="J33" i="241"/>
  <c r="K33" i="241" s="1"/>
  <c r="G33" i="241"/>
  <c r="E33" i="241"/>
  <c r="AW32" i="241"/>
  <c r="AQ32" i="241"/>
  <c r="AH32" i="241"/>
  <c r="V32" i="241"/>
  <c r="R32" i="241"/>
  <c r="J32" i="241"/>
  <c r="K32" i="241" s="1"/>
  <c r="G32" i="241"/>
  <c r="E32" i="241"/>
  <c r="AQ31" i="241"/>
  <c r="AH31" i="241"/>
  <c r="V31" i="241"/>
  <c r="R31" i="241"/>
  <c r="J31" i="241"/>
  <c r="K31" i="241" s="1"/>
  <c r="G31" i="241"/>
  <c r="E31" i="241"/>
  <c r="AQ30" i="241"/>
  <c r="AH30" i="241"/>
  <c r="V30" i="241"/>
  <c r="R30" i="241"/>
  <c r="J30" i="241"/>
  <c r="K30" i="241" s="1"/>
  <c r="G30" i="241"/>
  <c r="E30" i="241"/>
  <c r="AQ29" i="241"/>
  <c r="AH29" i="241"/>
  <c r="V29" i="241"/>
  <c r="R29" i="241"/>
  <c r="J29" i="241"/>
  <c r="K29" i="241" s="1"/>
  <c r="G29" i="241"/>
  <c r="E29" i="241"/>
  <c r="AQ28" i="241"/>
  <c r="AH28" i="241"/>
  <c r="V28" i="241"/>
  <c r="R28" i="241"/>
  <c r="J28" i="241"/>
  <c r="K28" i="241" s="1"/>
  <c r="G28" i="241"/>
  <c r="E28" i="241"/>
  <c r="AQ27" i="241"/>
  <c r="AH27" i="241"/>
  <c r="V27" i="241"/>
  <c r="R27" i="241"/>
  <c r="J27" i="241"/>
  <c r="K27" i="241" s="1"/>
  <c r="G27" i="241"/>
  <c r="E27" i="241"/>
  <c r="AQ26" i="241"/>
  <c r="AH26" i="241"/>
  <c r="V26" i="241"/>
  <c r="R26" i="241"/>
  <c r="J26" i="241"/>
  <c r="K26" i="241" s="1"/>
  <c r="G26" i="241"/>
  <c r="E26" i="241"/>
  <c r="AQ25" i="241"/>
  <c r="AH25" i="241"/>
  <c r="V25" i="241"/>
  <c r="R25" i="241"/>
  <c r="J25" i="241"/>
  <c r="K25" i="241" s="1"/>
  <c r="G25" i="241"/>
  <c r="E25" i="241"/>
  <c r="AQ24" i="241"/>
  <c r="AH24" i="241"/>
  <c r="V24" i="241"/>
  <c r="R24" i="241"/>
  <c r="J24" i="241"/>
  <c r="K24" i="241" s="1"/>
  <c r="G24" i="241"/>
  <c r="E24" i="241"/>
  <c r="AQ23" i="241"/>
  <c r="AH23" i="241"/>
  <c r="V23" i="241"/>
  <c r="R23" i="241"/>
  <c r="J23" i="241"/>
  <c r="K23" i="241" s="1"/>
  <c r="G23" i="241"/>
  <c r="E23" i="241"/>
  <c r="AQ22" i="241"/>
  <c r="AH22" i="241"/>
  <c r="V22" i="241"/>
  <c r="R22" i="241"/>
  <c r="J22" i="241"/>
  <c r="K22" i="241" s="1"/>
  <c r="G22" i="241"/>
  <c r="E22" i="241"/>
  <c r="AQ21" i="241"/>
  <c r="AH21" i="241"/>
  <c r="V21" i="241"/>
  <c r="R21" i="241"/>
  <c r="J21" i="241"/>
  <c r="K21" i="241" s="1"/>
  <c r="G21" i="241"/>
  <c r="E21" i="241"/>
  <c r="AQ20" i="241"/>
  <c r="AH20" i="241"/>
  <c r="V20" i="241"/>
  <c r="R20" i="241"/>
  <c r="J20" i="241"/>
  <c r="K20" i="241" s="1"/>
  <c r="G20" i="241"/>
  <c r="E20" i="241"/>
  <c r="AQ19" i="241"/>
  <c r="AH19" i="241"/>
  <c r="V19" i="241"/>
  <c r="R19" i="241"/>
  <c r="J19" i="241"/>
  <c r="K19" i="241" s="1"/>
  <c r="G19" i="241"/>
  <c r="E19" i="241"/>
  <c r="AQ18" i="241"/>
  <c r="AH18" i="241"/>
  <c r="V18" i="241"/>
  <c r="R18" i="241"/>
  <c r="J18" i="241"/>
  <c r="K18" i="241" s="1"/>
  <c r="G18" i="241"/>
  <c r="E18" i="241"/>
  <c r="AQ17" i="241"/>
  <c r="AH17" i="241"/>
  <c r="V17" i="241"/>
  <c r="R17" i="241"/>
  <c r="J17" i="241"/>
  <c r="K17" i="241" s="1"/>
  <c r="G17" i="241"/>
  <c r="E17" i="241"/>
  <c r="AQ16" i="241"/>
  <c r="AH16" i="241"/>
  <c r="V16" i="241"/>
  <c r="R16" i="241"/>
  <c r="J16" i="241"/>
  <c r="K16" i="241" s="1"/>
  <c r="G16" i="241"/>
  <c r="E16" i="241"/>
  <c r="AQ15" i="241"/>
  <c r="AH15" i="241"/>
  <c r="V15" i="241"/>
  <c r="R15" i="241"/>
  <c r="J15" i="241"/>
  <c r="K15" i="241" s="1"/>
  <c r="G15" i="241"/>
  <c r="E15" i="241"/>
  <c r="AQ14" i="241"/>
  <c r="AH14" i="241"/>
  <c r="V14" i="241"/>
  <c r="R14" i="241"/>
  <c r="G14" i="241"/>
  <c r="E14" i="241"/>
  <c r="AQ13" i="241"/>
  <c r="AH13" i="241"/>
  <c r="V13" i="241"/>
  <c r="R13" i="241"/>
  <c r="J13" i="241"/>
  <c r="K13" i="241" s="1"/>
  <c r="G13" i="241"/>
  <c r="E13" i="241"/>
  <c r="AQ12" i="241"/>
  <c r="AH12" i="241"/>
  <c r="V12" i="241"/>
  <c r="R12" i="241"/>
  <c r="J12" i="241"/>
  <c r="K12" i="241" s="1"/>
  <c r="G12" i="241"/>
  <c r="E12" i="241"/>
  <c r="V11" i="241"/>
  <c r="J11" i="241"/>
  <c r="K11" i="241" s="1"/>
  <c r="G11" i="241"/>
  <c r="E11" i="241"/>
  <c r="Q10" i="240"/>
  <c r="Q35" i="240" s="1"/>
  <c r="AG10" i="240"/>
  <c r="AG35" i="240" s="1"/>
  <c r="AR35" i="240"/>
  <c r="P35" i="240"/>
  <c r="AQ34" i="240"/>
  <c r="AH34" i="240"/>
  <c r="V34" i="240"/>
  <c r="R34" i="240"/>
  <c r="T34" i="240" s="1"/>
  <c r="J34" i="240"/>
  <c r="K34" i="240" s="1"/>
  <c r="G34" i="240"/>
  <c r="E34" i="240"/>
  <c r="AQ33" i="240"/>
  <c r="AH33" i="240"/>
  <c r="V33" i="240"/>
  <c r="R33" i="240"/>
  <c r="T33" i="240" s="1"/>
  <c r="J33" i="240"/>
  <c r="K33" i="240" s="1"/>
  <c r="G33" i="240"/>
  <c r="E33" i="240"/>
  <c r="AW32" i="240"/>
  <c r="AQ32" i="240"/>
  <c r="AH32" i="240"/>
  <c r="V32" i="240"/>
  <c r="R32" i="240"/>
  <c r="T32" i="240" s="1"/>
  <c r="J32" i="240"/>
  <c r="I32" i="240" s="1"/>
  <c r="G32" i="240"/>
  <c r="E32" i="240"/>
  <c r="AQ31" i="240"/>
  <c r="AH31" i="240"/>
  <c r="V31" i="240"/>
  <c r="R31" i="240"/>
  <c r="T31" i="240" s="1"/>
  <c r="J31" i="240"/>
  <c r="I31" i="240" s="1"/>
  <c r="G31" i="240"/>
  <c r="E31" i="240"/>
  <c r="AQ30" i="240"/>
  <c r="AH30" i="240"/>
  <c r="V30" i="240"/>
  <c r="R30" i="240"/>
  <c r="T30" i="240" s="1"/>
  <c r="J30" i="240"/>
  <c r="I30" i="240" s="1"/>
  <c r="G30" i="240"/>
  <c r="E30" i="240"/>
  <c r="AQ29" i="240"/>
  <c r="AH29" i="240"/>
  <c r="V29" i="240"/>
  <c r="R29" i="240"/>
  <c r="T29" i="240" s="1"/>
  <c r="J29" i="240"/>
  <c r="I29" i="240" s="1"/>
  <c r="G29" i="240"/>
  <c r="E29" i="240"/>
  <c r="AQ28" i="240"/>
  <c r="AH28" i="240"/>
  <c r="V28" i="240"/>
  <c r="R28" i="240"/>
  <c r="T28" i="240" s="1"/>
  <c r="J28" i="240"/>
  <c r="I28" i="240" s="1"/>
  <c r="G28" i="240"/>
  <c r="E28" i="240"/>
  <c r="AQ27" i="240"/>
  <c r="AH27" i="240"/>
  <c r="V27" i="240"/>
  <c r="R27" i="240"/>
  <c r="T27" i="240" s="1"/>
  <c r="J27" i="240"/>
  <c r="I27" i="240" s="1"/>
  <c r="G27" i="240"/>
  <c r="E27" i="240"/>
  <c r="AQ26" i="240"/>
  <c r="AH26" i="240"/>
  <c r="V26" i="240"/>
  <c r="R26" i="240"/>
  <c r="T26" i="240" s="1"/>
  <c r="J26" i="240"/>
  <c r="I26" i="240" s="1"/>
  <c r="G26" i="240"/>
  <c r="E26" i="240"/>
  <c r="AQ25" i="240"/>
  <c r="AH25" i="240"/>
  <c r="V25" i="240"/>
  <c r="R25" i="240"/>
  <c r="T25" i="240" s="1"/>
  <c r="J25" i="240"/>
  <c r="I25" i="240" s="1"/>
  <c r="G25" i="240"/>
  <c r="E25" i="240"/>
  <c r="AQ24" i="240"/>
  <c r="AH24" i="240"/>
  <c r="V24" i="240"/>
  <c r="R24" i="240"/>
  <c r="T24" i="240" s="1"/>
  <c r="J24" i="240"/>
  <c r="I24" i="240" s="1"/>
  <c r="G24" i="240"/>
  <c r="E24" i="240"/>
  <c r="AQ23" i="240"/>
  <c r="AH23" i="240"/>
  <c r="V23" i="240"/>
  <c r="R23" i="240"/>
  <c r="T23" i="240" s="1"/>
  <c r="J23" i="240"/>
  <c r="I23" i="240" s="1"/>
  <c r="G23" i="240"/>
  <c r="E23" i="240"/>
  <c r="AQ22" i="240"/>
  <c r="AH22" i="240"/>
  <c r="V22" i="240"/>
  <c r="R22" i="240"/>
  <c r="T22" i="240" s="1"/>
  <c r="J22" i="240"/>
  <c r="I22" i="240" s="1"/>
  <c r="G22" i="240"/>
  <c r="E22" i="240"/>
  <c r="AQ21" i="240"/>
  <c r="AH21" i="240"/>
  <c r="V21" i="240"/>
  <c r="R21" i="240"/>
  <c r="T21" i="240" s="1"/>
  <c r="J21" i="240"/>
  <c r="I21" i="240" s="1"/>
  <c r="G21" i="240"/>
  <c r="E21" i="240"/>
  <c r="AQ20" i="240"/>
  <c r="AH20" i="240"/>
  <c r="V20" i="240"/>
  <c r="R20" i="240"/>
  <c r="T20" i="240" s="1"/>
  <c r="J20" i="240"/>
  <c r="I20" i="240" s="1"/>
  <c r="G20" i="240"/>
  <c r="E20" i="240"/>
  <c r="AQ19" i="240"/>
  <c r="AH19" i="240"/>
  <c r="V19" i="240"/>
  <c r="R19" i="240"/>
  <c r="T19" i="240" s="1"/>
  <c r="J19" i="240"/>
  <c r="I19" i="240" s="1"/>
  <c r="G19" i="240"/>
  <c r="E19" i="240"/>
  <c r="AQ18" i="240"/>
  <c r="AH18" i="240"/>
  <c r="V18" i="240"/>
  <c r="R18" i="240"/>
  <c r="T18" i="240" s="1"/>
  <c r="J18" i="240"/>
  <c r="I18" i="240" s="1"/>
  <c r="G18" i="240"/>
  <c r="E18" i="240"/>
  <c r="AQ17" i="240"/>
  <c r="AH17" i="240"/>
  <c r="V17" i="240"/>
  <c r="R17" i="240"/>
  <c r="T17" i="240" s="1"/>
  <c r="J17" i="240"/>
  <c r="I17" i="240" s="1"/>
  <c r="G17" i="240"/>
  <c r="E17" i="240"/>
  <c r="AQ16" i="240"/>
  <c r="AH16" i="240"/>
  <c r="V16" i="240"/>
  <c r="R16" i="240"/>
  <c r="T16" i="240" s="1"/>
  <c r="J16" i="240"/>
  <c r="I16" i="240" s="1"/>
  <c r="G16" i="240"/>
  <c r="E16" i="240"/>
  <c r="AQ15" i="240"/>
  <c r="AH15" i="240"/>
  <c r="V15" i="240"/>
  <c r="R15" i="240"/>
  <c r="J15" i="240"/>
  <c r="I15" i="240" s="1"/>
  <c r="G15" i="240"/>
  <c r="E15" i="240"/>
  <c r="AQ14" i="240"/>
  <c r="AH14" i="240"/>
  <c r="V14" i="240"/>
  <c r="R14" i="240"/>
  <c r="G14" i="240"/>
  <c r="E14" i="240"/>
  <c r="AQ13" i="240"/>
  <c r="AH13" i="240"/>
  <c r="V13" i="240"/>
  <c r="R13" i="240"/>
  <c r="J13" i="240"/>
  <c r="I13" i="240" s="1"/>
  <c r="G13" i="240"/>
  <c r="E13" i="240"/>
  <c r="AQ12" i="240"/>
  <c r="AH12" i="240"/>
  <c r="V12" i="240"/>
  <c r="R12" i="240"/>
  <c r="J12" i="240"/>
  <c r="I12" i="240" s="1"/>
  <c r="G12" i="240"/>
  <c r="E12" i="240"/>
  <c r="AH11" i="240"/>
  <c r="V11" i="240"/>
  <c r="J11" i="240"/>
  <c r="I11" i="240" s="1"/>
  <c r="G11" i="240"/>
  <c r="E11" i="240"/>
  <c r="AQ11" i="240"/>
  <c r="AQ11" i="239"/>
  <c r="AG10" i="239"/>
  <c r="Q10" i="239"/>
  <c r="Q35" i="239" s="1"/>
  <c r="AR35" i="239"/>
  <c r="P35" i="239"/>
  <c r="AQ34" i="239"/>
  <c r="AH34" i="239"/>
  <c r="V34" i="239"/>
  <c r="R34" i="239"/>
  <c r="J34" i="239"/>
  <c r="I34" i="239" s="1"/>
  <c r="G34" i="239"/>
  <c r="E34" i="239"/>
  <c r="AQ33" i="239"/>
  <c r="AH33" i="239"/>
  <c r="V33" i="239"/>
  <c r="R33" i="239"/>
  <c r="J33" i="239"/>
  <c r="I33" i="239" s="1"/>
  <c r="G33" i="239"/>
  <c r="E33" i="239"/>
  <c r="AW32" i="239"/>
  <c r="AQ32" i="239"/>
  <c r="AH32" i="239"/>
  <c r="V32" i="239"/>
  <c r="R32" i="239"/>
  <c r="J32" i="239"/>
  <c r="I32" i="239" s="1"/>
  <c r="G32" i="239"/>
  <c r="E32" i="239"/>
  <c r="AQ31" i="239"/>
  <c r="AH31" i="239"/>
  <c r="V31" i="239"/>
  <c r="R31" i="239"/>
  <c r="J31" i="239"/>
  <c r="I31" i="239" s="1"/>
  <c r="G31" i="239"/>
  <c r="E31" i="239"/>
  <c r="AQ30" i="239"/>
  <c r="AH30" i="239"/>
  <c r="V30" i="239"/>
  <c r="R30" i="239"/>
  <c r="J30" i="239"/>
  <c r="I30" i="239" s="1"/>
  <c r="G30" i="239"/>
  <c r="E30" i="239"/>
  <c r="AQ29" i="239"/>
  <c r="AH29" i="239"/>
  <c r="V29" i="239"/>
  <c r="R29" i="239"/>
  <c r="J29" i="239"/>
  <c r="I29" i="239" s="1"/>
  <c r="G29" i="239"/>
  <c r="E29" i="239"/>
  <c r="AQ28" i="239"/>
  <c r="AH28" i="239"/>
  <c r="V28" i="239"/>
  <c r="R28" i="239"/>
  <c r="J28" i="239"/>
  <c r="I28" i="239" s="1"/>
  <c r="G28" i="239"/>
  <c r="E28" i="239"/>
  <c r="AQ27" i="239"/>
  <c r="AH27" i="239"/>
  <c r="V27" i="239"/>
  <c r="R27" i="239"/>
  <c r="J27" i="239"/>
  <c r="I27" i="239" s="1"/>
  <c r="G27" i="239"/>
  <c r="E27" i="239"/>
  <c r="AQ26" i="239"/>
  <c r="AH26" i="239"/>
  <c r="V26" i="239"/>
  <c r="R26" i="239"/>
  <c r="J26" i="239"/>
  <c r="I26" i="239" s="1"/>
  <c r="G26" i="239"/>
  <c r="E26" i="239"/>
  <c r="AQ25" i="239"/>
  <c r="AH25" i="239"/>
  <c r="V25" i="239"/>
  <c r="R25" i="239"/>
  <c r="J25" i="239"/>
  <c r="I25" i="239" s="1"/>
  <c r="G25" i="239"/>
  <c r="E25" i="239"/>
  <c r="AQ24" i="239"/>
  <c r="AH24" i="239"/>
  <c r="V24" i="239"/>
  <c r="R24" i="239"/>
  <c r="S24" i="239" s="1"/>
  <c r="J24" i="239"/>
  <c r="I24" i="239" s="1"/>
  <c r="G24" i="239"/>
  <c r="E24" i="239"/>
  <c r="AQ23" i="239"/>
  <c r="AH23" i="239"/>
  <c r="V23" i="239"/>
  <c r="R23" i="239"/>
  <c r="S23" i="239" s="1"/>
  <c r="J23" i="239"/>
  <c r="I23" i="239" s="1"/>
  <c r="G23" i="239"/>
  <c r="E23" i="239"/>
  <c r="AQ22" i="239"/>
  <c r="AH22" i="239"/>
  <c r="V22" i="239"/>
  <c r="R22" i="239"/>
  <c r="J22" i="239"/>
  <c r="I22" i="239" s="1"/>
  <c r="G22" i="239"/>
  <c r="E22" i="239"/>
  <c r="AQ21" i="239"/>
  <c r="AH21" i="239"/>
  <c r="V21" i="239"/>
  <c r="R21" i="239"/>
  <c r="J21" i="239"/>
  <c r="I21" i="239" s="1"/>
  <c r="G21" i="239"/>
  <c r="E21" i="239"/>
  <c r="AQ20" i="239"/>
  <c r="AH20" i="239"/>
  <c r="V20" i="239"/>
  <c r="R20" i="239"/>
  <c r="J20" i="239"/>
  <c r="I20" i="239" s="1"/>
  <c r="G20" i="239"/>
  <c r="E20" i="239"/>
  <c r="AQ19" i="239"/>
  <c r="AH19" i="239"/>
  <c r="V19" i="239"/>
  <c r="R19" i="239"/>
  <c r="J19" i="239"/>
  <c r="I19" i="239" s="1"/>
  <c r="G19" i="239"/>
  <c r="E19" i="239"/>
  <c r="AQ18" i="239"/>
  <c r="AH18" i="239"/>
  <c r="V18" i="239"/>
  <c r="R18" i="239"/>
  <c r="J18" i="239"/>
  <c r="I18" i="239" s="1"/>
  <c r="G18" i="239"/>
  <c r="E18" i="239"/>
  <c r="AQ17" i="239"/>
  <c r="AH17" i="239"/>
  <c r="V17" i="239"/>
  <c r="R17" i="239"/>
  <c r="S17" i="239" s="1"/>
  <c r="K17" i="239"/>
  <c r="J17" i="239"/>
  <c r="I17" i="239"/>
  <c r="G17" i="239"/>
  <c r="E17" i="239"/>
  <c r="AQ16" i="239"/>
  <c r="AH16" i="239"/>
  <c r="V16" i="239"/>
  <c r="R16" i="239"/>
  <c r="S16" i="239" s="1"/>
  <c r="J16" i="239"/>
  <c r="K16" i="239" s="1"/>
  <c r="I16" i="239"/>
  <c r="G16" i="239"/>
  <c r="E16" i="239"/>
  <c r="AQ15" i="239"/>
  <c r="AH15" i="239"/>
  <c r="V15" i="239"/>
  <c r="R15" i="239"/>
  <c r="S15" i="239" s="1"/>
  <c r="J15" i="239"/>
  <c r="K15" i="239" s="1"/>
  <c r="I15" i="239"/>
  <c r="G15" i="239"/>
  <c r="E15" i="239"/>
  <c r="AQ14" i="239"/>
  <c r="AH14" i="239"/>
  <c r="V14" i="239"/>
  <c r="R14" i="239"/>
  <c r="T14" i="239" s="1"/>
  <c r="J14" i="239"/>
  <c r="I14" i="239" s="1"/>
  <c r="G14" i="239"/>
  <c r="E14" i="239"/>
  <c r="AQ13" i="239"/>
  <c r="AH13" i="239"/>
  <c r="V13" i="239"/>
  <c r="R13" i="239"/>
  <c r="S13" i="239" s="1"/>
  <c r="K13" i="239"/>
  <c r="J13" i="239"/>
  <c r="I13" i="239"/>
  <c r="G13" i="239"/>
  <c r="E13" i="239"/>
  <c r="AQ12" i="239"/>
  <c r="AH12" i="239"/>
  <c r="V12" i="239"/>
  <c r="R12" i="239"/>
  <c r="S12" i="239" s="1"/>
  <c r="J12" i="239"/>
  <c r="K12" i="239" s="1"/>
  <c r="I12" i="239"/>
  <c r="G12" i="239"/>
  <c r="E12" i="239"/>
  <c r="AH11" i="239"/>
  <c r="V11" i="239"/>
  <c r="K11" i="239"/>
  <c r="J11" i="239"/>
  <c r="I11" i="239"/>
  <c r="G11" i="239"/>
  <c r="E11" i="239"/>
  <c r="AG35" i="239"/>
  <c r="Q10" i="238"/>
  <c r="Q35" i="238" s="1"/>
  <c r="AG10" i="238"/>
  <c r="AG35" i="238" s="1"/>
  <c r="AR35" i="238"/>
  <c r="P35" i="238"/>
  <c r="AQ34" i="238"/>
  <c r="AH34" i="238"/>
  <c r="V34" i="238"/>
  <c r="R34" i="238"/>
  <c r="S34" i="238" s="1"/>
  <c r="K34" i="238"/>
  <c r="J34" i="238"/>
  <c r="I34" i="238"/>
  <c r="G34" i="238"/>
  <c r="E34" i="238"/>
  <c r="AQ33" i="238"/>
  <c r="AH33" i="238"/>
  <c r="V33" i="238"/>
  <c r="R33" i="238"/>
  <c r="S33" i="238" s="1"/>
  <c r="J33" i="238"/>
  <c r="K33" i="238" s="1"/>
  <c r="G33" i="238"/>
  <c r="E33" i="238"/>
  <c r="AW32" i="238"/>
  <c r="AQ32" i="238"/>
  <c r="AH32" i="238"/>
  <c r="V32" i="238"/>
  <c r="R32" i="238"/>
  <c r="T32" i="238" s="1"/>
  <c r="J32" i="238"/>
  <c r="K32" i="238" s="1"/>
  <c r="G32" i="238"/>
  <c r="E32" i="238"/>
  <c r="AQ31" i="238"/>
  <c r="AH31" i="238"/>
  <c r="V31" i="238"/>
  <c r="R31" i="238"/>
  <c r="J31" i="238"/>
  <c r="K31" i="238" s="1"/>
  <c r="I31" i="238"/>
  <c r="G31" i="238"/>
  <c r="E31" i="238"/>
  <c r="AQ30" i="238"/>
  <c r="AH30" i="238"/>
  <c r="V30" i="238"/>
  <c r="R30" i="238"/>
  <c r="T30" i="238" s="1"/>
  <c r="J30" i="238"/>
  <c r="K30" i="238" s="1"/>
  <c r="G30" i="238"/>
  <c r="E30" i="238"/>
  <c r="AQ29" i="238"/>
  <c r="AH29" i="238"/>
  <c r="V29" i="238"/>
  <c r="R29" i="238"/>
  <c r="T29" i="238" s="1"/>
  <c r="J29" i="238"/>
  <c r="K29" i="238" s="1"/>
  <c r="I29" i="238"/>
  <c r="G29" i="238"/>
  <c r="E29" i="238"/>
  <c r="AQ28" i="238"/>
  <c r="AH28" i="238"/>
  <c r="V28" i="238"/>
  <c r="R28" i="238"/>
  <c r="T28" i="238" s="1"/>
  <c r="J28" i="238"/>
  <c r="K28" i="238" s="1"/>
  <c r="I28" i="238"/>
  <c r="G28" i="238"/>
  <c r="E28" i="238"/>
  <c r="AQ27" i="238"/>
  <c r="AH27" i="238"/>
  <c r="V27" i="238"/>
  <c r="R27" i="238"/>
  <c r="T27" i="238" s="1"/>
  <c r="J27" i="238"/>
  <c r="K27" i="238" s="1"/>
  <c r="I27" i="238"/>
  <c r="G27" i="238"/>
  <c r="E27" i="238"/>
  <c r="AQ26" i="238"/>
  <c r="AH26" i="238"/>
  <c r="V26" i="238"/>
  <c r="R26" i="238"/>
  <c r="T26" i="238" s="1"/>
  <c r="J26" i="238"/>
  <c r="K26" i="238" s="1"/>
  <c r="I26" i="238"/>
  <c r="G26" i="238"/>
  <c r="E26" i="238"/>
  <c r="AQ25" i="238"/>
  <c r="AH25" i="238"/>
  <c r="V25" i="238"/>
  <c r="R25" i="238"/>
  <c r="T25" i="238" s="1"/>
  <c r="J25" i="238"/>
  <c r="K25" i="238" s="1"/>
  <c r="I25" i="238"/>
  <c r="G25" i="238"/>
  <c r="E25" i="238"/>
  <c r="AQ24" i="238"/>
  <c r="AH24" i="238"/>
  <c r="V24" i="238"/>
  <c r="R24" i="238"/>
  <c r="T24" i="238" s="1"/>
  <c r="J24" i="238"/>
  <c r="K24" i="238" s="1"/>
  <c r="I24" i="238"/>
  <c r="G24" i="238"/>
  <c r="E24" i="238"/>
  <c r="AQ23" i="238"/>
  <c r="AH23" i="238"/>
  <c r="V23" i="238"/>
  <c r="R23" i="238"/>
  <c r="T23" i="238" s="1"/>
  <c r="J23" i="238"/>
  <c r="K23" i="238" s="1"/>
  <c r="I23" i="238"/>
  <c r="G23" i="238"/>
  <c r="E23" i="238"/>
  <c r="AQ22" i="238"/>
  <c r="AH22" i="238"/>
  <c r="V22" i="238"/>
  <c r="R22" i="238"/>
  <c r="T22" i="238" s="1"/>
  <c r="J22" i="238"/>
  <c r="K22" i="238" s="1"/>
  <c r="I22" i="238"/>
  <c r="G22" i="238"/>
  <c r="E22" i="238"/>
  <c r="AQ21" i="238"/>
  <c r="AH21" i="238"/>
  <c r="V21" i="238"/>
  <c r="R21" i="238"/>
  <c r="T21" i="238" s="1"/>
  <c r="J21" i="238"/>
  <c r="K21" i="238" s="1"/>
  <c r="I21" i="238"/>
  <c r="G21" i="238"/>
  <c r="E21" i="238"/>
  <c r="AQ20" i="238"/>
  <c r="AH20" i="238"/>
  <c r="V20" i="238"/>
  <c r="R20" i="238"/>
  <c r="T20" i="238" s="1"/>
  <c r="J20" i="238"/>
  <c r="K20" i="238" s="1"/>
  <c r="I20" i="238"/>
  <c r="G20" i="238"/>
  <c r="E20" i="238"/>
  <c r="AQ19" i="238"/>
  <c r="AH19" i="238"/>
  <c r="V19" i="238"/>
  <c r="R19" i="238"/>
  <c r="T19" i="238" s="1"/>
  <c r="J19" i="238"/>
  <c r="K19" i="238" s="1"/>
  <c r="I19" i="238"/>
  <c r="G19" i="238"/>
  <c r="E19" i="238"/>
  <c r="AQ18" i="238"/>
  <c r="AH18" i="238"/>
  <c r="V18" i="238"/>
  <c r="R18" i="238"/>
  <c r="T18" i="238" s="1"/>
  <c r="J18" i="238"/>
  <c r="K18" i="238" s="1"/>
  <c r="I18" i="238"/>
  <c r="G18" i="238"/>
  <c r="E18" i="238"/>
  <c r="AQ17" i="238"/>
  <c r="AH17" i="238"/>
  <c r="V17" i="238"/>
  <c r="R17" i="238"/>
  <c r="T17" i="238" s="1"/>
  <c r="J17" i="238"/>
  <c r="K17" i="238" s="1"/>
  <c r="I17" i="238"/>
  <c r="G17" i="238"/>
  <c r="E17" i="238"/>
  <c r="AQ16" i="238"/>
  <c r="AH16" i="238"/>
  <c r="V16" i="238"/>
  <c r="R16" i="238"/>
  <c r="T16" i="238" s="1"/>
  <c r="J16" i="238"/>
  <c r="K16" i="238" s="1"/>
  <c r="I16" i="238"/>
  <c r="G16" i="238"/>
  <c r="E16" i="238"/>
  <c r="AQ15" i="238"/>
  <c r="AH15" i="238"/>
  <c r="V15" i="238"/>
  <c r="R15" i="238"/>
  <c r="T15" i="238" s="1"/>
  <c r="J15" i="238"/>
  <c r="K15" i="238" s="1"/>
  <c r="I15" i="238"/>
  <c r="G15" i="238"/>
  <c r="E15" i="238"/>
  <c r="AQ14" i="238"/>
  <c r="AH14" i="238"/>
  <c r="V14" i="238"/>
  <c r="R14" i="238"/>
  <c r="T14" i="238" s="1"/>
  <c r="J14" i="238"/>
  <c r="K14" i="238" s="1"/>
  <c r="I14" i="238"/>
  <c r="G14" i="238"/>
  <c r="E14" i="238"/>
  <c r="AQ13" i="238"/>
  <c r="AH13" i="238"/>
  <c r="V13" i="238"/>
  <c r="R13" i="238"/>
  <c r="T13" i="238" s="1"/>
  <c r="J13" i="238"/>
  <c r="K13" i="238" s="1"/>
  <c r="I13" i="238"/>
  <c r="G13" i="238"/>
  <c r="E13" i="238"/>
  <c r="AQ12" i="238"/>
  <c r="AH12" i="238"/>
  <c r="V12" i="238"/>
  <c r="R12" i="238"/>
  <c r="T12" i="238" s="1"/>
  <c r="J12" i="238"/>
  <c r="K12" i="238" s="1"/>
  <c r="I12" i="238"/>
  <c r="G12" i="238"/>
  <c r="E12" i="238"/>
  <c r="AH11" i="238"/>
  <c r="V11" i="238"/>
  <c r="J11" i="238"/>
  <c r="K11" i="238" s="1"/>
  <c r="I11" i="238"/>
  <c r="G11" i="238"/>
  <c r="E11" i="238"/>
  <c r="AQ11" i="238"/>
  <c r="AQ11" i="237"/>
  <c r="AG10" i="237"/>
  <c r="AH11" i="237" s="1"/>
  <c r="Q10" i="237"/>
  <c r="Q35" i="237" s="1"/>
  <c r="AR35" i="237"/>
  <c r="P35" i="237"/>
  <c r="AQ34" i="237"/>
  <c r="AH34" i="237"/>
  <c r="V34" i="237"/>
  <c r="R34" i="237"/>
  <c r="S34" i="237" s="1"/>
  <c r="J34" i="237"/>
  <c r="I34" i="237" s="1"/>
  <c r="G34" i="237"/>
  <c r="E34" i="237"/>
  <c r="AQ33" i="237"/>
  <c r="AH33" i="237"/>
  <c r="V33" i="237"/>
  <c r="R33" i="237"/>
  <c r="S33" i="237" s="1"/>
  <c r="J33" i="237"/>
  <c r="I33" i="237" s="1"/>
  <c r="G33" i="237"/>
  <c r="E33" i="237"/>
  <c r="AW32" i="237"/>
  <c r="AQ32" i="237"/>
  <c r="AH32" i="237"/>
  <c r="V32" i="237"/>
  <c r="R32" i="237"/>
  <c r="J32" i="237"/>
  <c r="I32" i="237" s="1"/>
  <c r="G32" i="237"/>
  <c r="E32" i="237"/>
  <c r="AQ31" i="237"/>
  <c r="AH31" i="237"/>
  <c r="V31" i="237"/>
  <c r="R31" i="237"/>
  <c r="J31" i="237"/>
  <c r="I31" i="237" s="1"/>
  <c r="G31" i="237"/>
  <c r="E31" i="237"/>
  <c r="AQ30" i="237"/>
  <c r="AH30" i="237"/>
  <c r="V30" i="237"/>
  <c r="R30" i="237"/>
  <c r="J30" i="237"/>
  <c r="K30" i="237" s="1"/>
  <c r="G30" i="237"/>
  <c r="E30" i="237"/>
  <c r="AQ29" i="237"/>
  <c r="AH29" i="237"/>
  <c r="V29" i="237"/>
  <c r="R29" i="237"/>
  <c r="J29" i="237"/>
  <c r="I29" i="237" s="1"/>
  <c r="G29" i="237"/>
  <c r="E29" i="237"/>
  <c r="AQ28" i="237"/>
  <c r="AH28" i="237"/>
  <c r="V28" i="237"/>
  <c r="R28" i="237"/>
  <c r="J28" i="237"/>
  <c r="I28" i="237" s="1"/>
  <c r="G28" i="237"/>
  <c r="E28" i="237"/>
  <c r="AQ27" i="237"/>
  <c r="AH27" i="237"/>
  <c r="V27" i="237"/>
  <c r="R27" i="237"/>
  <c r="J27" i="237"/>
  <c r="I27" i="237" s="1"/>
  <c r="G27" i="237"/>
  <c r="E27" i="237"/>
  <c r="AQ26" i="237"/>
  <c r="AH26" i="237"/>
  <c r="V26" i="237"/>
  <c r="R26" i="237"/>
  <c r="J26" i="237"/>
  <c r="K26" i="237" s="1"/>
  <c r="G26" i="237"/>
  <c r="E26" i="237"/>
  <c r="AQ25" i="237"/>
  <c r="AH25" i="237"/>
  <c r="V25" i="237"/>
  <c r="R25" i="237"/>
  <c r="J25" i="237"/>
  <c r="I25" i="237" s="1"/>
  <c r="G25" i="237"/>
  <c r="E25" i="237"/>
  <c r="AQ24" i="237"/>
  <c r="AH24" i="237"/>
  <c r="V24" i="237"/>
  <c r="R24" i="237"/>
  <c r="J24" i="237"/>
  <c r="I24" i="237" s="1"/>
  <c r="G24" i="237"/>
  <c r="E24" i="237"/>
  <c r="AQ23" i="237"/>
  <c r="AH23" i="237"/>
  <c r="V23" i="237"/>
  <c r="R23" i="237"/>
  <c r="J23" i="237"/>
  <c r="I23" i="237" s="1"/>
  <c r="G23" i="237"/>
  <c r="E23" i="237"/>
  <c r="AQ22" i="237"/>
  <c r="AH22" i="237"/>
  <c r="V22" i="237"/>
  <c r="R22" i="237"/>
  <c r="J22" i="237"/>
  <c r="K22" i="237" s="1"/>
  <c r="G22" i="237"/>
  <c r="E22" i="237"/>
  <c r="AQ21" i="237"/>
  <c r="AH21" i="237"/>
  <c r="V21" i="237"/>
  <c r="R21" i="237"/>
  <c r="J21" i="237"/>
  <c r="I21" i="237" s="1"/>
  <c r="G21" i="237"/>
  <c r="E21" i="237"/>
  <c r="AQ20" i="237"/>
  <c r="AH20" i="237"/>
  <c r="V20" i="237"/>
  <c r="R20" i="237"/>
  <c r="J20" i="237"/>
  <c r="I20" i="237" s="1"/>
  <c r="G20" i="237"/>
  <c r="E20" i="237"/>
  <c r="AQ19" i="237"/>
  <c r="AH19" i="237"/>
  <c r="V19" i="237"/>
  <c r="R19" i="237"/>
  <c r="J19" i="237"/>
  <c r="I19" i="237" s="1"/>
  <c r="G19" i="237"/>
  <c r="E19" i="237"/>
  <c r="AQ18" i="237"/>
  <c r="AH18" i="237"/>
  <c r="V18" i="237"/>
  <c r="R18" i="237"/>
  <c r="J18" i="237"/>
  <c r="K18" i="237" s="1"/>
  <c r="G18" i="237"/>
  <c r="E18" i="237"/>
  <c r="AQ17" i="237"/>
  <c r="AH17" i="237"/>
  <c r="V17" i="237"/>
  <c r="R17" i="237"/>
  <c r="J17" i="237"/>
  <c r="I17" i="237" s="1"/>
  <c r="G17" i="237"/>
  <c r="E17" i="237"/>
  <c r="AQ16" i="237"/>
  <c r="AH16" i="237"/>
  <c r="V16" i="237"/>
  <c r="R16" i="237"/>
  <c r="J16" i="237"/>
  <c r="I16" i="237" s="1"/>
  <c r="G16" i="237"/>
  <c r="E16" i="237"/>
  <c r="AQ15" i="237"/>
  <c r="AH15" i="237"/>
  <c r="V15" i="237"/>
  <c r="R15" i="237"/>
  <c r="J15" i="237"/>
  <c r="K15" i="237" s="1"/>
  <c r="G15" i="237"/>
  <c r="E15" i="237"/>
  <c r="AQ14" i="237"/>
  <c r="AH14" i="237"/>
  <c r="V14" i="237"/>
  <c r="R14" i="237"/>
  <c r="G14" i="237"/>
  <c r="E14" i="237"/>
  <c r="AQ13" i="237"/>
  <c r="AH13" i="237"/>
  <c r="V13" i="237"/>
  <c r="R13" i="237"/>
  <c r="J13" i="237"/>
  <c r="I13" i="237" s="1"/>
  <c r="G13" i="237"/>
  <c r="E13" i="237"/>
  <c r="AQ12" i="237"/>
  <c r="AH12" i="237"/>
  <c r="V12" i="237"/>
  <c r="R12" i="237"/>
  <c r="J12" i="237"/>
  <c r="K12" i="237" s="1"/>
  <c r="I12" i="237"/>
  <c r="G12" i="237"/>
  <c r="E12" i="237"/>
  <c r="V11" i="237"/>
  <c r="J11" i="237"/>
  <c r="I11" i="237" s="1"/>
  <c r="G11" i="237"/>
  <c r="E11" i="237"/>
  <c r="Q10" i="236"/>
  <c r="Q35" i="236" s="1"/>
  <c r="AG10" i="236"/>
  <c r="AG35" i="236" s="1"/>
  <c r="AR35" i="236"/>
  <c r="P35" i="236"/>
  <c r="AQ34" i="236"/>
  <c r="AH34" i="236"/>
  <c r="V34" i="236"/>
  <c r="R34" i="236"/>
  <c r="J34" i="236"/>
  <c r="K34" i="236" s="1"/>
  <c r="G34" i="236"/>
  <c r="E34" i="236"/>
  <c r="AQ33" i="236"/>
  <c r="AH33" i="236"/>
  <c r="V33" i="236"/>
  <c r="R33" i="236"/>
  <c r="J33" i="236"/>
  <c r="I33" i="236" s="1"/>
  <c r="G33" i="236"/>
  <c r="E33" i="236"/>
  <c r="AW32" i="236"/>
  <c r="AQ32" i="236"/>
  <c r="AH32" i="236"/>
  <c r="V32" i="236"/>
  <c r="R32" i="236"/>
  <c r="J32" i="236"/>
  <c r="K32" i="236" s="1"/>
  <c r="G32" i="236"/>
  <c r="E32" i="236"/>
  <c r="AQ31" i="236"/>
  <c r="AH31" i="236"/>
  <c r="V31" i="236"/>
  <c r="R31" i="236"/>
  <c r="J31" i="236"/>
  <c r="K31" i="236" s="1"/>
  <c r="G31" i="236"/>
  <c r="E31" i="236"/>
  <c r="AQ30" i="236"/>
  <c r="AH30" i="236"/>
  <c r="V30" i="236"/>
  <c r="R30" i="236"/>
  <c r="J30" i="236"/>
  <c r="K30" i="236" s="1"/>
  <c r="G30" i="236"/>
  <c r="E30" i="236"/>
  <c r="AQ29" i="236"/>
  <c r="AH29" i="236"/>
  <c r="V29" i="236"/>
  <c r="R29" i="236"/>
  <c r="J29" i="236"/>
  <c r="K29" i="236" s="1"/>
  <c r="G29" i="236"/>
  <c r="E29" i="236"/>
  <c r="AQ28" i="236"/>
  <c r="AH28" i="236"/>
  <c r="V28" i="236"/>
  <c r="R28" i="236"/>
  <c r="J28" i="236"/>
  <c r="K28" i="236" s="1"/>
  <c r="G28" i="236"/>
  <c r="E28" i="236"/>
  <c r="AQ27" i="236"/>
  <c r="AH27" i="236"/>
  <c r="V27" i="236"/>
  <c r="R27" i="236"/>
  <c r="J27" i="236"/>
  <c r="K27" i="236" s="1"/>
  <c r="G27" i="236"/>
  <c r="E27" i="236"/>
  <c r="AQ26" i="236"/>
  <c r="AH26" i="236"/>
  <c r="V26" i="236"/>
  <c r="R26" i="236"/>
  <c r="J26" i="236"/>
  <c r="K26" i="236" s="1"/>
  <c r="G26" i="236"/>
  <c r="E26" i="236"/>
  <c r="AQ25" i="236"/>
  <c r="AH25" i="236"/>
  <c r="V25" i="236"/>
  <c r="R25" i="236"/>
  <c r="J25" i="236"/>
  <c r="K25" i="236" s="1"/>
  <c r="E25" i="236"/>
  <c r="AQ24" i="236"/>
  <c r="AH24" i="236"/>
  <c r="V24" i="236"/>
  <c r="R24" i="236"/>
  <c r="T24" i="236" s="1"/>
  <c r="J24" i="236"/>
  <c r="K24" i="236" s="1"/>
  <c r="G24" i="236"/>
  <c r="E24" i="236"/>
  <c r="AQ23" i="236"/>
  <c r="AH23" i="236"/>
  <c r="V23" i="236"/>
  <c r="R23" i="236"/>
  <c r="T23" i="236" s="1"/>
  <c r="J23" i="236"/>
  <c r="K23" i="236" s="1"/>
  <c r="G23" i="236"/>
  <c r="E23" i="236"/>
  <c r="AQ22" i="236"/>
  <c r="AH22" i="236"/>
  <c r="V22" i="236"/>
  <c r="R22" i="236"/>
  <c r="T22" i="236" s="1"/>
  <c r="J22" i="236"/>
  <c r="K22" i="236" s="1"/>
  <c r="I22" i="236"/>
  <c r="G22" i="236"/>
  <c r="E22" i="236"/>
  <c r="AQ21" i="236"/>
  <c r="AH21" i="236"/>
  <c r="V21" i="236"/>
  <c r="R21" i="236"/>
  <c r="T21" i="236" s="1"/>
  <c r="J21" i="236"/>
  <c r="K21" i="236" s="1"/>
  <c r="I21" i="236"/>
  <c r="G21" i="236"/>
  <c r="E21" i="236"/>
  <c r="AQ20" i="236"/>
  <c r="AH20" i="236"/>
  <c r="V20" i="236"/>
  <c r="R20" i="236"/>
  <c r="T20" i="236" s="1"/>
  <c r="J20" i="236"/>
  <c r="K20" i="236" s="1"/>
  <c r="I20" i="236"/>
  <c r="G20" i="236"/>
  <c r="E20" i="236"/>
  <c r="AQ19" i="236"/>
  <c r="AH19" i="236"/>
  <c r="V19" i="236"/>
  <c r="R19" i="236"/>
  <c r="T19" i="236" s="1"/>
  <c r="J19" i="236"/>
  <c r="K19" i="236" s="1"/>
  <c r="I19" i="236"/>
  <c r="G19" i="236"/>
  <c r="E19" i="236"/>
  <c r="AQ18" i="236"/>
  <c r="AH18" i="236"/>
  <c r="V18" i="236"/>
  <c r="R18" i="236"/>
  <c r="T18" i="236" s="1"/>
  <c r="J18" i="236"/>
  <c r="K18" i="236" s="1"/>
  <c r="I18" i="236"/>
  <c r="G18" i="236"/>
  <c r="E18" i="236"/>
  <c r="AQ17" i="236"/>
  <c r="AH17" i="236"/>
  <c r="V17" i="236"/>
  <c r="R17" i="236"/>
  <c r="T17" i="236" s="1"/>
  <c r="J17" i="236"/>
  <c r="K17" i="236" s="1"/>
  <c r="I17" i="236"/>
  <c r="G17" i="236"/>
  <c r="E17" i="236"/>
  <c r="AQ16" i="236"/>
  <c r="AH16" i="236"/>
  <c r="V16" i="236"/>
  <c r="R16" i="236"/>
  <c r="T16" i="236" s="1"/>
  <c r="J16" i="236"/>
  <c r="K16" i="236" s="1"/>
  <c r="I16" i="236"/>
  <c r="G16" i="236"/>
  <c r="E16" i="236"/>
  <c r="AQ15" i="236"/>
  <c r="AH15" i="236"/>
  <c r="V15" i="236"/>
  <c r="R15" i="236"/>
  <c r="T15" i="236" s="1"/>
  <c r="J15" i="236"/>
  <c r="K15" i="236" s="1"/>
  <c r="I15" i="236"/>
  <c r="G15" i="236"/>
  <c r="E15" i="236"/>
  <c r="AQ14" i="236"/>
  <c r="AH14" i="236"/>
  <c r="V14" i="236"/>
  <c r="R14" i="236"/>
  <c r="T14" i="236" s="1"/>
  <c r="J14" i="236"/>
  <c r="K14" i="236" s="1"/>
  <c r="I14" i="236"/>
  <c r="G14" i="236"/>
  <c r="E14" i="236"/>
  <c r="AQ13" i="236"/>
  <c r="AH13" i="236"/>
  <c r="V13" i="236"/>
  <c r="R13" i="236"/>
  <c r="T13" i="236" s="1"/>
  <c r="J13" i="236"/>
  <c r="K13" i="236" s="1"/>
  <c r="I13" i="236"/>
  <c r="G13" i="236"/>
  <c r="E13" i="236"/>
  <c r="AQ12" i="236"/>
  <c r="AH12" i="236"/>
  <c r="V12" i="236"/>
  <c r="R12" i="236"/>
  <c r="T12" i="236" s="1"/>
  <c r="J12" i="236"/>
  <c r="K12" i="236" s="1"/>
  <c r="I12" i="236"/>
  <c r="G12" i="236"/>
  <c r="E12" i="236"/>
  <c r="AH11" i="236"/>
  <c r="V11" i="236"/>
  <c r="J11" i="236"/>
  <c r="K11" i="236" s="1"/>
  <c r="G11" i="236"/>
  <c r="E11" i="236"/>
  <c r="AQ11" i="236"/>
  <c r="AQ11" i="235"/>
  <c r="AG10" i="235"/>
  <c r="AG8" i="235" s="1"/>
  <c r="Q10" i="235"/>
  <c r="Q35" i="235" s="1"/>
  <c r="AR35" i="235"/>
  <c r="P35" i="235"/>
  <c r="AQ34" i="235"/>
  <c r="AH34" i="235"/>
  <c r="V34" i="235"/>
  <c r="R34" i="235"/>
  <c r="J34" i="235"/>
  <c r="K34" i="235" s="1"/>
  <c r="G34" i="235"/>
  <c r="E34" i="235"/>
  <c r="AQ33" i="235"/>
  <c r="AH33" i="235"/>
  <c r="V33" i="235"/>
  <c r="R33" i="235"/>
  <c r="J33" i="235"/>
  <c r="I33" i="235" s="1"/>
  <c r="G33" i="235"/>
  <c r="E33" i="235"/>
  <c r="AW32" i="235"/>
  <c r="AQ32" i="235"/>
  <c r="AH32" i="235"/>
  <c r="V32" i="235"/>
  <c r="R32" i="235"/>
  <c r="J32" i="235"/>
  <c r="I32" i="235" s="1"/>
  <c r="G32" i="235"/>
  <c r="E32" i="235"/>
  <c r="AQ31" i="235"/>
  <c r="AH31" i="235"/>
  <c r="V31" i="235"/>
  <c r="R31" i="235"/>
  <c r="J31" i="235"/>
  <c r="I31" i="235" s="1"/>
  <c r="G31" i="235"/>
  <c r="E31" i="235"/>
  <c r="AQ30" i="235"/>
  <c r="AH30" i="235"/>
  <c r="V30" i="235"/>
  <c r="R30" i="235"/>
  <c r="J30" i="235"/>
  <c r="I30" i="235" s="1"/>
  <c r="G30" i="235"/>
  <c r="E30" i="235"/>
  <c r="AQ29" i="235"/>
  <c r="AH29" i="235"/>
  <c r="V29" i="235"/>
  <c r="R29" i="235"/>
  <c r="J29" i="235"/>
  <c r="I29" i="235" s="1"/>
  <c r="G29" i="235"/>
  <c r="E29" i="235"/>
  <c r="AQ28" i="235"/>
  <c r="AH28" i="235"/>
  <c r="V28" i="235"/>
  <c r="R28" i="235"/>
  <c r="J28" i="235"/>
  <c r="I28" i="235" s="1"/>
  <c r="G28" i="235"/>
  <c r="E28" i="235"/>
  <c r="AQ27" i="235"/>
  <c r="AH27" i="235"/>
  <c r="V27" i="235"/>
  <c r="R27" i="235"/>
  <c r="J27" i="235"/>
  <c r="I27" i="235" s="1"/>
  <c r="G27" i="235"/>
  <c r="E27" i="235"/>
  <c r="AQ26" i="235"/>
  <c r="AH26" i="235"/>
  <c r="V26" i="235"/>
  <c r="R26" i="235"/>
  <c r="J26" i="235"/>
  <c r="I26" i="235" s="1"/>
  <c r="G26" i="235"/>
  <c r="E26" i="235"/>
  <c r="AQ25" i="235"/>
  <c r="AH25" i="235"/>
  <c r="V25" i="235"/>
  <c r="R25" i="235"/>
  <c r="J25" i="235"/>
  <c r="I25" i="235" s="1"/>
  <c r="G25" i="235"/>
  <c r="E25" i="235"/>
  <c r="AQ24" i="235"/>
  <c r="AH24" i="235"/>
  <c r="V24" i="235"/>
  <c r="R24" i="235"/>
  <c r="J24" i="235"/>
  <c r="I24" i="235" s="1"/>
  <c r="G24" i="235"/>
  <c r="E24" i="235"/>
  <c r="AQ23" i="235"/>
  <c r="AH23" i="235"/>
  <c r="V23" i="235"/>
  <c r="R23" i="235"/>
  <c r="J23" i="235"/>
  <c r="I23" i="235" s="1"/>
  <c r="G23" i="235"/>
  <c r="E23" i="235"/>
  <c r="AQ22" i="235"/>
  <c r="AH22" i="235"/>
  <c r="V22" i="235"/>
  <c r="R22" i="235"/>
  <c r="J22" i="235"/>
  <c r="I22" i="235" s="1"/>
  <c r="G22" i="235"/>
  <c r="E22" i="235"/>
  <c r="AQ21" i="235"/>
  <c r="AH21" i="235"/>
  <c r="V21" i="235"/>
  <c r="R21" i="235"/>
  <c r="J21" i="235"/>
  <c r="I21" i="235" s="1"/>
  <c r="G21" i="235"/>
  <c r="E21" i="235"/>
  <c r="AQ20" i="235"/>
  <c r="AH20" i="235"/>
  <c r="V20" i="235"/>
  <c r="R20" i="235"/>
  <c r="J20" i="235"/>
  <c r="I20" i="235" s="1"/>
  <c r="G20" i="235"/>
  <c r="E20" i="235"/>
  <c r="AQ19" i="235"/>
  <c r="AH19" i="235"/>
  <c r="V19" i="235"/>
  <c r="R19" i="235"/>
  <c r="J19" i="235"/>
  <c r="I19" i="235" s="1"/>
  <c r="G19" i="235"/>
  <c r="E19" i="235"/>
  <c r="AQ18" i="235"/>
  <c r="AH18" i="235"/>
  <c r="V18" i="235"/>
  <c r="R18" i="235"/>
  <c r="J18" i="235"/>
  <c r="I18" i="235" s="1"/>
  <c r="G18" i="235"/>
  <c r="E18" i="235"/>
  <c r="AQ17" i="235"/>
  <c r="AH17" i="235"/>
  <c r="V17" i="235"/>
  <c r="R17" i="235"/>
  <c r="J17" i="235"/>
  <c r="I17" i="235" s="1"/>
  <c r="G17" i="235"/>
  <c r="E17" i="235"/>
  <c r="AQ16" i="235"/>
  <c r="AH16" i="235"/>
  <c r="V16" i="235"/>
  <c r="R16" i="235"/>
  <c r="J16" i="235"/>
  <c r="I16" i="235" s="1"/>
  <c r="G16" i="235"/>
  <c r="E16" i="235"/>
  <c r="AQ15" i="235"/>
  <c r="AH15" i="235"/>
  <c r="V15" i="235"/>
  <c r="R15" i="235"/>
  <c r="J15" i="235"/>
  <c r="I15" i="235" s="1"/>
  <c r="G15" i="235"/>
  <c r="E15" i="235"/>
  <c r="AQ14" i="235"/>
  <c r="AH14" i="235"/>
  <c r="V14" i="235"/>
  <c r="R14" i="235"/>
  <c r="G14" i="235"/>
  <c r="E14" i="235"/>
  <c r="AQ13" i="235"/>
  <c r="AH13" i="235"/>
  <c r="V13" i="235"/>
  <c r="R13" i="235"/>
  <c r="J13" i="235"/>
  <c r="I13" i="235" s="1"/>
  <c r="G13" i="235"/>
  <c r="E13" i="235"/>
  <c r="AQ12" i="235"/>
  <c r="AH12" i="235"/>
  <c r="V12" i="235"/>
  <c r="R12" i="235"/>
  <c r="J12" i="235"/>
  <c r="I12" i="235" s="1"/>
  <c r="G12" i="235"/>
  <c r="E12" i="235"/>
  <c r="AH11" i="235"/>
  <c r="V11" i="235"/>
  <c r="J11" i="235"/>
  <c r="I11" i="235" s="1"/>
  <c r="G11" i="235"/>
  <c r="E11" i="235"/>
  <c r="AG10" i="234"/>
  <c r="Q10" i="234"/>
  <c r="Q35" i="234" s="1"/>
  <c r="AR35" i="234"/>
  <c r="P35" i="234"/>
  <c r="AQ34" i="234"/>
  <c r="AH34" i="234"/>
  <c r="V34" i="234"/>
  <c r="R34" i="234"/>
  <c r="T34" i="234" s="1"/>
  <c r="J34" i="234"/>
  <c r="I34" i="234" s="1"/>
  <c r="G34" i="234"/>
  <c r="E34" i="234"/>
  <c r="AQ33" i="234"/>
  <c r="AH33" i="234"/>
  <c r="V33" i="234"/>
  <c r="R33" i="234"/>
  <c r="T33" i="234" s="1"/>
  <c r="J33" i="234"/>
  <c r="K33" i="234" s="1"/>
  <c r="G33" i="234"/>
  <c r="E33" i="234"/>
  <c r="AW32" i="234"/>
  <c r="AQ32" i="234"/>
  <c r="AH32" i="234"/>
  <c r="V32" i="234"/>
  <c r="R32" i="234"/>
  <c r="S32" i="234" s="1"/>
  <c r="J32" i="234"/>
  <c r="I32" i="234" s="1"/>
  <c r="G32" i="234"/>
  <c r="E32" i="234"/>
  <c r="AQ31" i="234"/>
  <c r="AH31" i="234"/>
  <c r="V31" i="234"/>
  <c r="R31" i="234"/>
  <c r="S31" i="234" s="1"/>
  <c r="J31" i="234"/>
  <c r="I31" i="234" s="1"/>
  <c r="G31" i="234"/>
  <c r="E31" i="234"/>
  <c r="AQ30" i="234"/>
  <c r="AH30" i="234"/>
  <c r="V30" i="234"/>
  <c r="R30" i="234"/>
  <c r="S30" i="234" s="1"/>
  <c r="J30" i="234"/>
  <c r="K30" i="234" s="1"/>
  <c r="G30" i="234"/>
  <c r="E30" i="234"/>
  <c r="AQ29" i="234"/>
  <c r="AH29" i="234"/>
  <c r="V29" i="234"/>
  <c r="R29" i="234"/>
  <c r="S29" i="234" s="1"/>
  <c r="J29" i="234"/>
  <c r="K29" i="234" s="1"/>
  <c r="G29" i="234"/>
  <c r="E29" i="234"/>
  <c r="AQ28" i="234"/>
  <c r="AH28" i="234"/>
  <c r="V28" i="234"/>
  <c r="R28" i="234"/>
  <c r="S28" i="234" s="1"/>
  <c r="J28" i="234"/>
  <c r="K28" i="234" s="1"/>
  <c r="G28" i="234"/>
  <c r="E28" i="234"/>
  <c r="AQ27" i="234"/>
  <c r="AH27" i="234"/>
  <c r="V27" i="234"/>
  <c r="R27" i="234"/>
  <c r="S27" i="234" s="1"/>
  <c r="J27" i="234"/>
  <c r="K27" i="234" s="1"/>
  <c r="G27" i="234"/>
  <c r="E27" i="234"/>
  <c r="AQ26" i="234"/>
  <c r="AH26" i="234"/>
  <c r="V26" i="234"/>
  <c r="R26" i="234"/>
  <c r="S26" i="234" s="1"/>
  <c r="J26" i="234"/>
  <c r="K26" i="234" s="1"/>
  <c r="G26" i="234"/>
  <c r="E26" i="234"/>
  <c r="AQ25" i="234"/>
  <c r="AH25" i="234"/>
  <c r="V25" i="234"/>
  <c r="R25" i="234"/>
  <c r="J25" i="234"/>
  <c r="K25" i="234" s="1"/>
  <c r="G25" i="234"/>
  <c r="E25" i="234"/>
  <c r="AQ24" i="234"/>
  <c r="AH24" i="234"/>
  <c r="V24" i="234"/>
  <c r="R24" i="234"/>
  <c r="J24" i="234"/>
  <c r="K24" i="234" s="1"/>
  <c r="G24" i="234"/>
  <c r="E24" i="234"/>
  <c r="AQ23" i="234"/>
  <c r="AH23" i="234"/>
  <c r="V23" i="234"/>
  <c r="R23" i="234"/>
  <c r="J23" i="234"/>
  <c r="K23" i="234" s="1"/>
  <c r="G23" i="234"/>
  <c r="E23" i="234"/>
  <c r="AQ22" i="234"/>
  <c r="AH22" i="234"/>
  <c r="V22" i="234"/>
  <c r="R22" i="234"/>
  <c r="J22" i="234"/>
  <c r="K22" i="234" s="1"/>
  <c r="G22" i="234"/>
  <c r="E22" i="234"/>
  <c r="AQ21" i="234"/>
  <c r="AH21" i="234"/>
  <c r="V21" i="234"/>
  <c r="R21" i="234"/>
  <c r="J21" i="234"/>
  <c r="K21" i="234" s="1"/>
  <c r="G21" i="234"/>
  <c r="E21" i="234"/>
  <c r="AQ20" i="234"/>
  <c r="AH20" i="234"/>
  <c r="V20" i="234"/>
  <c r="R20" i="234"/>
  <c r="J20" i="234"/>
  <c r="K20" i="234" s="1"/>
  <c r="G20" i="234"/>
  <c r="E20" i="234"/>
  <c r="AQ19" i="234"/>
  <c r="AH19" i="234"/>
  <c r="V19" i="234"/>
  <c r="R19" i="234"/>
  <c r="J19" i="234"/>
  <c r="K19" i="234" s="1"/>
  <c r="G19" i="234"/>
  <c r="E19" i="234"/>
  <c r="AQ18" i="234"/>
  <c r="AH18" i="234"/>
  <c r="V18" i="234"/>
  <c r="R18" i="234"/>
  <c r="J18" i="234"/>
  <c r="K18" i="234" s="1"/>
  <c r="G18" i="234"/>
  <c r="E18" i="234"/>
  <c r="AQ17" i="234"/>
  <c r="AH17" i="234"/>
  <c r="V17" i="234"/>
  <c r="R17" i="234"/>
  <c r="J17" i="234"/>
  <c r="K17" i="234" s="1"/>
  <c r="G17" i="234"/>
  <c r="E17" i="234"/>
  <c r="AQ16" i="234"/>
  <c r="AH16" i="234"/>
  <c r="V16" i="234"/>
  <c r="R16" i="234"/>
  <c r="J16" i="234"/>
  <c r="K16" i="234" s="1"/>
  <c r="G16" i="234"/>
  <c r="E16" i="234"/>
  <c r="AQ15" i="234"/>
  <c r="AH15" i="234"/>
  <c r="V15" i="234"/>
  <c r="R15" i="234"/>
  <c r="J15" i="234"/>
  <c r="K15" i="234" s="1"/>
  <c r="G15" i="234"/>
  <c r="E15" i="234"/>
  <c r="AQ14" i="234"/>
  <c r="AH14" i="234"/>
  <c r="V14" i="234"/>
  <c r="R14" i="234"/>
  <c r="G14" i="234"/>
  <c r="E14" i="234"/>
  <c r="AQ13" i="234"/>
  <c r="AH13" i="234"/>
  <c r="V13" i="234"/>
  <c r="R13" i="234"/>
  <c r="J13" i="234"/>
  <c r="K13" i="234" s="1"/>
  <c r="G13" i="234"/>
  <c r="E13" i="234"/>
  <c r="AQ12" i="234"/>
  <c r="AH12" i="234"/>
  <c r="V12" i="234"/>
  <c r="R12" i="234"/>
  <c r="J12" i="234"/>
  <c r="K12" i="234" s="1"/>
  <c r="G12" i="234"/>
  <c r="E12" i="234"/>
  <c r="AH11" i="234"/>
  <c r="V11" i="234"/>
  <c r="J11" i="234"/>
  <c r="K11" i="234" s="1"/>
  <c r="I11" i="234"/>
  <c r="G11" i="234"/>
  <c r="E11" i="234"/>
  <c r="AP35" i="234"/>
  <c r="AG35" i="234"/>
  <c r="AG10" i="233"/>
  <c r="AG35" i="233" s="1"/>
  <c r="Q10" i="233"/>
  <c r="Q35" i="233" s="1"/>
  <c r="AR35" i="233"/>
  <c r="P35" i="233"/>
  <c r="AQ34" i="233"/>
  <c r="AH34" i="233"/>
  <c r="V34" i="233"/>
  <c r="R34" i="233"/>
  <c r="J34" i="233"/>
  <c r="K34" i="233" s="1"/>
  <c r="G34" i="233"/>
  <c r="E34" i="233"/>
  <c r="AQ33" i="233"/>
  <c r="AH33" i="233"/>
  <c r="V33" i="233"/>
  <c r="R33" i="233"/>
  <c r="J33" i="233"/>
  <c r="K33" i="233" s="1"/>
  <c r="G33" i="233"/>
  <c r="E33" i="233"/>
  <c r="AW32" i="233"/>
  <c r="AQ32" i="233"/>
  <c r="AH32" i="233"/>
  <c r="V32" i="233"/>
  <c r="R32" i="233"/>
  <c r="J32" i="233"/>
  <c r="I32" i="233" s="1"/>
  <c r="G32" i="233"/>
  <c r="E32" i="233"/>
  <c r="AQ31" i="233"/>
  <c r="AH31" i="233"/>
  <c r="V31" i="233"/>
  <c r="R31" i="233"/>
  <c r="J31" i="233"/>
  <c r="I31" i="233" s="1"/>
  <c r="G31" i="233"/>
  <c r="E31" i="233"/>
  <c r="AQ30" i="233"/>
  <c r="AH30" i="233"/>
  <c r="V30" i="233"/>
  <c r="R30" i="233"/>
  <c r="J30" i="233"/>
  <c r="I30" i="233" s="1"/>
  <c r="G30" i="233"/>
  <c r="E30" i="233"/>
  <c r="AQ29" i="233"/>
  <c r="AH29" i="233"/>
  <c r="V29" i="233"/>
  <c r="R29" i="233"/>
  <c r="J29" i="233"/>
  <c r="I29" i="233" s="1"/>
  <c r="G29" i="233"/>
  <c r="E29" i="233"/>
  <c r="AQ28" i="233"/>
  <c r="AH28" i="233"/>
  <c r="V28" i="233"/>
  <c r="R28" i="233"/>
  <c r="J28" i="233"/>
  <c r="I28" i="233" s="1"/>
  <c r="G28" i="233"/>
  <c r="E28" i="233"/>
  <c r="AQ27" i="233"/>
  <c r="AH27" i="233"/>
  <c r="V27" i="233"/>
  <c r="R27" i="233"/>
  <c r="J27" i="233"/>
  <c r="I27" i="233" s="1"/>
  <c r="G27" i="233"/>
  <c r="E27" i="233"/>
  <c r="AQ26" i="233"/>
  <c r="AH26" i="233"/>
  <c r="V26" i="233"/>
  <c r="R26" i="233"/>
  <c r="J26" i="233"/>
  <c r="I26" i="233" s="1"/>
  <c r="G26" i="233"/>
  <c r="E26" i="233"/>
  <c r="AQ25" i="233"/>
  <c r="AH25" i="233"/>
  <c r="V25" i="233"/>
  <c r="R25" i="233"/>
  <c r="J25" i="233"/>
  <c r="I25" i="233" s="1"/>
  <c r="G25" i="233"/>
  <c r="E25" i="233"/>
  <c r="AQ24" i="233"/>
  <c r="AH24" i="233"/>
  <c r="V24" i="233"/>
  <c r="R24" i="233"/>
  <c r="J24" i="233"/>
  <c r="I24" i="233" s="1"/>
  <c r="G24" i="233"/>
  <c r="E24" i="233"/>
  <c r="AQ23" i="233"/>
  <c r="AH23" i="233"/>
  <c r="V23" i="233"/>
  <c r="R23" i="233"/>
  <c r="J23" i="233"/>
  <c r="I23" i="233" s="1"/>
  <c r="G23" i="233"/>
  <c r="E23" i="233"/>
  <c r="AQ22" i="233"/>
  <c r="AH22" i="233"/>
  <c r="V22" i="233"/>
  <c r="R22" i="233"/>
  <c r="J22" i="233"/>
  <c r="I22" i="233" s="1"/>
  <c r="G22" i="233"/>
  <c r="E22" i="233"/>
  <c r="AQ21" i="233"/>
  <c r="AH21" i="233"/>
  <c r="V21" i="233"/>
  <c r="R21" i="233"/>
  <c r="J21" i="233"/>
  <c r="I21" i="233" s="1"/>
  <c r="G21" i="233"/>
  <c r="E21" i="233"/>
  <c r="AQ20" i="233"/>
  <c r="AH20" i="233"/>
  <c r="V20" i="233"/>
  <c r="R20" i="233"/>
  <c r="J20" i="233"/>
  <c r="I20" i="233" s="1"/>
  <c r="G20" i="233"/>
  <c r="E20" i="233"/>
  <c r="AQ19" i="233"/>
  <c r="AH19" i="233"/>
  <c r="V19" i="233"/>
  <c r="R19" i="233"/>
  <c r="J19" i="233"/>
  <c r="I19" i="233" s="1"/>
  <c r="G19" i="233"/>
  <c r="E19" i="233"/>
  <c r="AQ18" i="233"/>
  <c r="AH18" i="233"/>
  <c r="V18" i="233"/>
  <c r="R18" i="233"/>
  <c r="J18" i="233"/>
  <c r="I18" i="233" s="1"/>
  <c r="G18" i="233"/>
  <c r="E18" i="233"/>
  <c r="AQ17" i="233"/>
  <c r="AH17" i="233"/>
  <c r="V17" i="233"/>
  <c r="R17" i="233"/>
  <c r="J17" i="233"/>
  <c r="I17" i="233" s="1"/>
  <c r="G17" i="233"/>
  <c r="E17" i="233"/>
  <c r="AQ16" i="233"/>
  <c r="AH16" i="233"/>
  <c r="V16" i="233"/>
  <c r="R16" i="233"/>
  <c r="J16" i="233"/>
  <c r="I16" i="233" s="1"/>
  <c r="G16" i="233"/>
  <c r="E16" i="233"/>
  <c r="AQ15" i="233"/>
  <c r="AH15" i="233"/>
  <c r="V15" i="233"/>
  <c r="R15" i="233"/>
  <c r="J15" i="233"/>
  <c r="I15" i="233" s="1"/>
  <c r="G15" i="233"/>
  <c r="E15" i="233"/>
  <c r="AQ14" i="233"/>
  <c r="AH14" i="233"/>
  <c r="V14" i="233"/>
  <c r="R14" i="233"/>
  <c r="G14" i="233"/>
  <c r="E14" i="233"/>
  <c r="AQ13" i="233"/>
  <c r="AH13" i="233"/>
  <c r="V13" i="233"/>
  <c r="R13" i="233"/>
  <c r="J13" i="233"/>
  <c r="I13" i="233" s="1"/>
  <c r="G13" i="233"/>
  <c r="E13" i="233"/>
  <c r="AQ12" i="233"/>
  <c r="AH12" i="233"/>
  <c r="V12" i="233"/>
  <c r="R12" i="233"/>
  <c r="J12" i="233"/>
  <c r="I12" i="233" s="1"/>
  <c r="G12" i="233"/>
  <c r="E12" i="233"/>
  <c r="AH11" i="233"/>
  <c r="V11" i="233"/>
  <c r="J11" i="233"/>
  <c r="I11" i="233" s="1"/>
  <c r="G11" i="233"/>
  <c r="E11" i="233"/>
  <c r="AQ11" i="233"/>
  <c r="AG10" i="232"/>
  <c r="AG35" i="232" s="1"/>
  <c r="Q10" i="232"/>
  <c r="Q35" i="232" s="1"/>
  <c r="AR35" i="232"/>
  <c r="P35" i="232"/>
  <c r="AQ34" i="232"/>
  <c r="AH34" i="232"/>
  <c r="V34" i="232"/>
  <c r="R34" i="232"/>
  <c r="J34" i="232"/>
  <c r="K34" i="232" s="1"/>
  <c r="I34" i="232"/>
  <c r="G34" i="232"/>
  <c r="E34" i="232"/>
  <c r="AQ33" i="232"/>
  <c r="AH33" i="232"/>
  <c r="V33" i="232"/>
  <c r="R33" i="232"/>
  <c r="J33" i="232"/>
  <c r="I33" i="232" s="1"/>
  <c r="G33" i="232"/>
  <c r="E33" i="232"/>
  <c r="AW32" i="232"/>
  <c r="AQ32" i="232"/>
  <c r="AH32" i="232"/>
  <c r="V32" i="232"/>
  <c r="R32" i="232"/>
  <c r="J32" i="232"/>
  <c r="K32" i="232" s="1"/>
  <c r="G32" i="232"/>
  <c r="E32" i="232"/>
  <c r="AQ31" i="232"/>
  <c r="AH31" i="232"/>
  <c r="V31" i="232"/>
  <c r="R31" i="232"/>
  <c r="J31" i="232"/>
  <c r="K31" i="232" s="1"/>
  <c r="I31" i="232"/>
  <c r="G31" i="232"/>
  <c r="E31" i="232"/>
  <c r="AQ30" i="232"/>
  <c r="AH30" i="232"/>
  <c r="V30" i="232"/>
  <c r="R30" i="232"/>
  <c r="J30" i="232"/>
  <c r="K30" i="232" s="1"/>
  <c r="G30" i="232"/>
  <c r="E30" i="232"/>
  <c r="AQ29" i="232"/>
  <c r="AH29" i="232"/>
  <c r="V29" i="232"/>
  <c r="R29" i="232"/>
  <c r="J29" i="232"/>
  <c r="K29" i="232" s="1"/>
  <c r="G29" i="232"/>
  <c r="E29" i="232"/>
  <c r="AQ28" i="232"/>
  <c r="AH28" i="232"/>
  <c r="V28" i="232"/>
  <c r="R28" i="232"/>
  <c r="J28" i="232"/>
  <c r="K28" i="232" s="1"/>
  <c r="I28" i="232"/>
  <c r="G28" i="232"/>
  <c r="E28" i="232"/>
  <c r="AQ27" i="232"/>
  <c r="AH27" i="232"/>
  <c r="V27" i="232"/>
  <c r="R27" i="232"/>
  <c r="J27" i="232"/>
  <c r="K27" i="232" s="1"/>
  <c r="I27" i="232"/>
  <c r="G27" i="232"/>
  <c r="E27" i="232"/>
  <c r="AQ26" i="232"/>
  <c r="AH26" i="232"/>
  <c r="V26" i="232"/>
  <c r="R26" i="232"/>
  <c r="J26" i="232"/>
  <c r="K26" i="232" s="1"/>
  <c r="I26" i="232"/>
  <c r="G26" i="232"/>
  <c r="E26" i="232"/>
  <c r="AQ25" i="232"/>
  <c r="AH25" i="232"/>
  <c r="V25" i="232"/>
  <c r="R25" i="232"/>
  <c r="J25" i="232"/>
  <c r="K25" i="232" s="1"/>
  <c r="I25" i="232"/>
  <c r="G25" i="232"/>
  <c r="E25" i="232"/>
  <c r="AQ24" i="232"/>
  <c r="AH24" i="232"/>
  <c r="V24" i="232"/>
  <c r="R24" i="232"/>
  <c r="J24" i="232"/>
  <c r="K24" i="232" s="1"/>
  <c r="I24" i="232"/>
  <c r="G24" i="232"/>
  <c r="E24" i="232"/>
  <c r="AQ23" i="232"/>
  <c r="AH23" i="232"/>
  <c r="V23" i="232"/>
  <c r="R23" i="232"/>
  <c r="J23" i="232"/>
  <c r="K23" i="232" s="1"/>
  <c r="I23" i="232"/>
  <c r="G23" i="232"/>
  <c r="E23" i="232"/>
  <c r="AQ22" i="232"/>
  <c r="AH22" i="232"/>
  <c r="V22" i="232"/>
  <c r="R22" i="232"/>
  <c r="T22" i="232" s="1"/>
  <c r="J22" i="232"/>
  <c r="K22" i="232" s="1"/>
  <c r="I22" i="232"/>
  <c r="G22" i="232"/>
  <c r="E22" i="232"/>
  <c r="AQ21" i="232"/>
  <c r="AH21" i="232"/>
  <c r="V21" i="232"/>
  <c r="R21" i="232"/>
  <c r="T21" i="232" s="1"/>
  <c r="J21" i="232"/>
  <c r="K21" i="232" s="1"/>
  <c r="I21" i="232"/>
  <c r="G21" i="232"/>
  <c r="E21" i="232"/>
  <c r="AQ20" i="232"/>
  <c r="AH20" i="232"/>
  <c r="V20" i="232"/>
  <c r="R20" i="232"/>
  <c r="T20" i="232" s="1"/>
  <c r="J20" i="232"/>
  <c r="K20" i="232" s="1"/>
  <c r="I20" i="232"/>
  <c r="G20" i="232"/>
  <c r="E20" i="232"/>
  <c r="AQ19" i="232"/>
  <c r="AH19" i="232"/>
  <c r="V19" i="232"/>
  <c r="R19" i="232"/>
  <c r="T19" i="232" s="1"/>
  <c r="J19" i="232"/>
  <c r="K19" i="232" s="1"/>
  <c r="I19" i="232"/>
  <c r="G19" i="232"/>
  <c r="E19" i="232"/>
  <c r="AQ18" i="232"/>
  <c r="AH18" i="232"/>
  <c r="V18" i="232"/>
  <c r="R18" i="232"/>
  <c r="T18" i="232" s="1"/>
  <c r="J18" i="232"/>
  <c r="K18" i="232" s="1"/>
  <c r="I18" i="232"/>
  <c r="G18" i="232"/>
  <c r="E18" i="232"/>
  <c r="AQ17" i="232"/>
  <c r="AH17" i="232"/>
  <c r="V17" i="232"/>
  <c r="R17" i="232"/>
  <c r="T17" i="232" s="1"/>
  <c r="J17" i="232"/>
  <c r="K17" i="232" s="1"/>
  <c r="I17" i="232"/>
  <c r="G17" i="232"/>
  <c r="E17" i="232"/>
  <c r="AQ16" i="232"/>
  <c r="AH16" i="232"/>
  <c r="V16" i="232"/>
  <c r="R16" i="232"/>
  <c r="T16" i="232" s="1"/>
  <c r="J16" i="232"/>
  <c r="K16" i="232" s="1"/>
  <c r="I16" i="232"/>
  <c r="G16" i="232"/>
  <c r="E16" i="232"/>
  <c r="AQ15" i="232"/>
  <c r="AH15" i="232"/>
  <c r="V15" i="232"/>
  <c r="R15" i="232"/>
  <c r="T15" i="232" s="1"/>
  <c r="J15" i="232"/>
  <c r="K15" i="232" s="1"/>
  <c r="I15" i="232"/>
  <c r="G15" i="232"/>
  <c r="E15" i="232"/>
  <c r="AQ14" i="232"/>
  <c r="AH14" i="232"/>
  <c r="V14" i="232"/>
  <c r="R14" i="232"/>
  <c r="T14" i="232" s="1"/>
  <c r="J14" i="232"/>
  <c r="K14" i="232" s="1"/>
  <c r="I14" i="232"/>
  <c r="G14" i="232"/>
  <c r="E14" i="232"/>
  <c r="AQ13" i="232"/>
  <c r="AH13" i="232"/>
  <c r="V13" i="232"/>
  <c r="R13" i="232"/>
  <c r="T13" i="232" s="1"/>
  <c r="J13" i="232"/>
  <c r="K13" i="232" s="1"/>
  <c r="I13" i="232"/>
  <c r="G13" i="232"/>
  <c r="E13" i="232"/>
  <c r="AQ12" i="232"/>
  <c r="AH12" i="232"/>
  <c r="V12" i="232"/>
  <c r="R12" i="232"/>
  <c r="T12" i="232" s="1"/>
  <c r="J12" i="232"/>
  <c r="K12" i="232" s="1"/>
  <c r="I12" i="232"/>
  <c r="G12" i="232"/>
  <c r="E12" i="232"/>
  <c r="AH11" i="232"/>
  <c r="V11" i="232"/>
  <c r="J11" i="232"/>
  <c r="K11" i="232" s="1"/>
  <c r="I11" i="232"/>
  <c r="G11" i="232"/>
  <c r="E11" i="232"/>
  <c r="AQ11" i="232"/>
  <c r="AG10" i="231"/>
  <c r="Q10" i="231"/>
  <c r="AR35" i="231"/>
  <c r="P35" i="231"/>
  <c r="AQ34" i="231"/>
  <c r="AH34" i="231"/>
  <c r="V34" i="231"/>
  <c r="R34" i="231"/>
  <c r="S34" i="231" s="1"/>
  <c r="J34" i="231"/>
  <c r="I34" i="231" s="1"/>
  <c r="G34" i="231"/>
  <c r="E34" i="231"/>
  <c r="AQ33" i="231"/>
  <c r="AH33" i="231"/>
  <c r="V33" i="231"/>
  <c r="R33" i="231"/>
  <c r="S33" i="231" s="1"/>
  <c r="K33" i="231"/>
  <c r="J33" i="231"/>
  <c r="I33" i="231" s="1"/>
  <c r="G33" i="231"/>
  <c r="E33" i="231"/>
  <c r="AW32" i="231"/>
  <c r="AQ32" i="231"/>
  <c r="AH32" i="231"/>
  <c r="V32" i="231"/>
  <c r="R32" i="231"/>
  <c r="T32" i="231" s="1"/>
  <c r="J32" i="231"/>
  <c r="I32" i="231" s="1"/>
  <c r="G32" i="231"/>
  <c r="E32" i="231"/>
  <c r="AQ31" i="231"/>
  <c r="AH31" i="231"/>
  <c r="V31" i="231"/>
  <c r="R31" i="231"/>
  <c r="J31" i="231"/>
  <c r="K31" i="231" s="1"/>
  <c r="G31" i="231"/>
  <c r="E31" i="231"/>
  <c r="AQ30" i="231"/>
  <c r="AH30" i="231"/>
  <c r="V30" i="231"/>
  <c r="R30" i="231"/>
  <c r="T30" i="231" s="1"/>
  <c r="J30" i="231"/>
  <c r="I30" i="231" s="1"/>
  <c r="G30" i="231"/>
  <c r="E30" i="231"/>
  <c r="AQ29" i="231"/>
  <c r="AH29" i="231"/>
  <c r="V29" i="231"/>
  <c r="R29" i="231"/>
  <c r="T29" i="231" s="1"/>
  <c r="J29" i="231"/>
  <c r="I29" i="231" s="1"/>
  <c r="G29" i="231"/>
  <c r="E29" i="231"/>
  <c r="AQ28" i="231"/>
  <c r="AH28" i="231"/>
  <c r="V28" i="231"/>
  <c r="R28" i="231"/>
  <c r="T28" i="231" s="1"/>
  <c r="J28" i="231"/>
  <c r="I28" i="231" s="1"/>
  <c r="G28" i="231"/>
  <c r="E28" i="231"/>
  <c r="AQ27" i="231"/>
  <c r="AH27" i="231"/>
  <c r="V27" i="231"/>
  <c r="R27" i="231"/>
  <c r="T27" i="231" s="1"/>
  <c r="J27" i="231"/>
  <c r="K27" i="231" s="1"/>
  <c r="G27" i="231"/>
  <c r="E27" i="231"/>
  <c r="AQ26" i="231"/>
  <c r="AH26" i="231"/>
  <c r="V26" i="231"/>
  <c r="R26" i="231"/>
  <c r="T26" i="231" s="1"/>
  <c r="J26" i="231"/>
  <c r="I26" i="231" s="1"/>
  <c r="G26" i="231"/>
  <c r="E26" i="231"/>
  <c r="AQ25" i="231"/>
  <c r="AH25" i="231"/>
  <c r="V25" i="231"/>
  <c r="R25" i="231"/>
  <c r="T25" i="231" s="1"/>
  <c r="J25" i="231"/>
  <c r="I25" i="231" s="1"/>
  <c r="G25" i="231"/>
  <c r="E25" i="231"/>
  <c r="AQ24" i="231"/>
  <c r="AH24" i="231"/>
  <c r="V24" i="231"/>
  <c r="R24" i="231"/>
  <c r="T24" i="231" s="1"/>
  <c r="J24" i="231"/>
  <c r="I24" i="231" s="1"/>
  <c r="G24" i="231"/>
  <c r="E24" i="231"/>
  <c r="AQ23" i="231"/>
  <c r="AH23" i="231"/>
  <c r="V23" i="231"/>
  <c r="T23" i="231"/>
  <c r="J23" i="231"/>
  <c r="K23" i="231" s="1"/>
  <c r="G23" i="231"/>
  <c r="E23" i="231"/>
  <c r="AQ22" i="231"/>
  <c r="AH22" i="231"/>
  <c r="V22" i="231"/>
  <c r="R22" i="231"/>
  <c r="T22" i="231" s="1"/>
  <c r="J22" i="231"/>
  <c r="I22" i="231" s="1"/>
  <c r="G22" i="231"/>
  <c r="E22" i="231"/>
  <c r="AQ21" i="231"/>
  <c r="AH21" i="231"/>
  <c r="V21" i="231"/>
  <c r="R21" i="231"/>
  <c r="T21" i="231" s="1"/>
  <c r="J21" i="231"/>
  <c r="I21" i="231" s="1"/>
  <c r="G21" i="231"/>
  <c r="E21" i="231"/>
  <c r="AQ20" i="231"/>
  <c r="AH20" i="231"/>
  <c r="V20" i="231"/>
  <c r="R20" i="231"/>
  <c r="T20" i="231" s="1"/>
  <c r="J20" i="231"/>
  <c r="I20" i="231" s="1"/>
  <c r="G20" i="231"/>
  <c r="E20" i="231"/>
  <c r="AQ19" i="231"/>
  <c r="AH19" i="231"/>
  <c r="V19" i="231"/>
  <c r="R19" i="231"/>
  <c r="T19" i="231" s="1"/>
  <c r="J19" i="231"/>
  <c r="I19" i="231" s="1"/>
  <c r="G19" i="231"/>
  <c r="E19" i="231"/>
  <c r="AQ18" i="231"/>
  <c r="AH18" i="231"/>
  <c r="V18" i="231"/>
  <c r="R18" i="231"/>
  <c r="T18" i="231" s="1"/>
  <c r="J18" i="231"/>
  <c r="I18" i="231" s="1"/>
  <c r="G18" i="231"/>
  <c r="E18" i="231"/>
  <c r="AQ17" i="231"/>
  <c r="AH17" i="231"/>
  <c r="V17" i="231"/>
  <c r="R17" i="231"/>
  <c r="T17" i="231" s="1"/>
  <c r="J17" i="231"/>
  <c r="I17" i="231" s="1"/>
  <c r="G17" i="231"/>
  <c r="E17" i="231"/>
  <c r="AQ16" i="231"/>
  <c r="AH16" i="231"/>
  <c r="V16" i="231"/>
  <c r="R16" i="231"/>
  <c r="T16" i="231" s="1"/>
  <c r="J16" i="231"/>
  <c r="K16" i="231" s="1"/>
  <c r="I16" i="231"/>
  <c r="G16" i="231"/>
  <c r="E16" i="231"/>
  <c r="AQ15" i="231"/>
  <c r="AH15" i="231"/>
  <c r="V15" i="231"/>
  <c r="R15" i="231"/>
  <c r="T15" i="231" s="1"/>
  <c r="J15" i="231"/>
  <c r="K15" i="231" s="1"/>
  <c r="I15" i="231"/>
  <c r="G15" i="231"/>
  <c r="E15" i="231"/>
  <c r="AQ14" i="231"/>
  <c r="AH14" i="231"/>
  <c r="V14" i="231"/>
  <c r="R14" i="231"/>
  <c r="T14" i="231" s="1"/>
  <c r="J14" i="231"/>
  <c r="I14" i="231" s="1"/>
  <c r="G14" i="231"/>
  <c r="E14" i="231"/>
  <c r="AQ13" i="231"/>
  <c r="AH13" i="231"/>
  <c r="V13" i="231"/>
  <c r="R13" i="231"/>
  <c r="T13" i="231" s="1"/>
  <c r="J13" i="231"/>
  <c r="I13" i="231" s="1"/>
  <c r="G13" i="231"/>
  <c r="E13" i="231"/>
  <c r="AQ12" i="231"/>
  <c r="AH12" i="231"/>
  <c r="V12" i="231"/>
  <c r="R12" i="231"/>
  <c r="T12" i="231" s="1"/>
  <c r="J12" i="231"/>
  <c r="K12" i="231" s="1"/>
  <c r="I12" i="231"/>
  <c r="G12" i="231"/>
  <c r="E12" i="231"/>
  <c r="AH11" i="231"/>
  <c r="V11" i="231"/>
  <c r="J11" i="231"/>
  <c r="I11" i="231" s="1"/>
  <c r="G11" i="231"/>
  <c r="E11" i="231"/>
  <c r="AQ11" i="231"/>
  <c r="AG35" i="231"/>
  <c r="Q35" i="231"/>
  <c r="T34" i="242" l="1"/>
  <c r="T33" i="242"/>
  <c r="S33" i="242"/>
  <c r="T32" i="242"/>
  <c r="T31" i="242"/>
  <c r="T30" i="242"/>
  <c r="AI30" i="242" s="1"/>
  <c r="I33" i="241"/>
  <c r="T32" i="241"/>
  <c r="AI32" i="241" s="1"/>
  <c r="S34" i="241"/>
  <c r="S33" i="241"/>
  <c r="T29" i="242"/>
  <c r="AI29" i="242" s="1"/>
  <c r="T28" i="242"/>
  <c r="T27" i="242"/>
  <c r="T26" i="242"/>
  <c r="T25" i="242"/>
  <c r="AI25" i="242" s="1"/>
  <c r="AI26" i="242"/>
  <c r="T24" i="242"/>
  <c r="T23" i="242"/>
  <c r="AI22" i="242"/>
  <c r="AI21" i="242"/>
  <c r="T20" i="242"/>
  <c r="T19" i="242"/>
  <c r="J14" i="242"/>
  <c r="I14" i="242" s="1"/>
  <c r="AI33" i="242"/>
  <c r="AI34" i="242"/>
  <c r="AI17" i="242"/>
  <c r="AI18" i="242"/>
  <c r="AQ35" i="242"/>
  <c r="AH35" i="242"/>
  <c r="AI13" i="242"/>
  <c r="J14" i="241"/>
  <c r="K14" i="241" s="1"/>
  <c r="I11" i="241"/>
  <c r="I12" i="241"/>
  <c r="I13" i="241"/>
  <c r="I14" i="241"/>
  <c r="I15" i="241"/>
  <c r="T31" i="241"/>
  <c r="AI31" i="241" s="1"/>
  <c r="S32" i="241"/>
  <c r="T30" i="241"/>
  <c r="S31" i="241"/>
  <c r="I30" i="241"/>
  <c r="S30" i="241"/>
  <c r="T29" i="241"/>
  <c r="AI29" i="241" s="1"/>
  <c r="T28" i="241"/>
  <c r="AI28" i="241" s="1"/>
  <c r="T27" i="241"/>
  <c r="AI27" i="241" s="1"/>
  <c r="T26" i="241"/>
  <c r="T25" i="241"/>
  <c r="AI25" i="241" s="1"/>
  <c r="T24" i="241"/>
  <c r="AI24" i="241" s="1"/>
  <c r="I32" i="241"/>
  <c r="AI26" i="241"/>
  <c r="S29" i="241"/>
  <c r="AI30" i="241"/>
  <c r="AG8" i="242"/>
  <c r="AH11" i="241"/>
  <c r="AH35" i="241" s="1"/>
  <c r="T23" i="241"/>
  <c r="AI23" i="241" s="1"/>
  <c r="T22" i="241"/>
  <c r="AI22" i="241" s="1"/>
  <c r="T21" i="241"/>
  <c r="AI21" i="241" s="1"/>
  <c r="T20" i="241"/>
  <c r="AI20" i="241" s="1"/>
  <c r="T19" i="241"/>
  <c r="AI19" i="241" s="1"/>
  <c r="T18" i="241"/>
  <c r="AI18" i="241" s="1"/>
  <c r="T17" i="241"/>
  <c r="AI17" i="241" s="1"/>
  <c r="T16" i="241"/>
  <c r="AI16" i="241" s="1"/>
  <c r="AQ35" i="241"/>
  <c r="T15" i="241"/>
  <c r="AI15" i="241" s="1"/>
  <c r="T14" i="241"/>
  <c r="AI14" i="241" s="1"/>
  <c r="T13" i="241"/>
  <c r="AI13" i="241" s="1"/>
  <c r="T12" i="241"/>
  <c r="AI12" i="241" s="1"/>
  <c r="I16" i="241"/>
  <c r="I17" i="241"/>
  <c r="I18" i="241"/>
  <c r="I19" i="241"/>
  <c r="I20" i="241"/>
  <c r="I21" i="241"/>
  <c r="I22" i="241"/>
  <c r="I23" i="241"/>
  <c r="I24" i="241"/>
  <c r="I25" i="241"/>
  <c r="I26" i="241"/>
  <c r="I27" i="241"/>
  <c r="I28" i="241"/>
  <c r="I29" i="241"/>
  <c r="K34" i="241"/>
  <c r="I31" i="241"/>
  <c r="I33" i="240"/>
  <c r="S34" i="240"/>
  <c r="AI29" i="240"/>
  <c r="AI25" i="240"/>
  <c r="AI21" i="240"/>
  <c r="J14" i="240"/>
  <c r="I14" i="240" s="1"/>
  <c r="AI33" i="240"/>
  <c r="AI18" i="240"/>
  <c r="AI22" i="240"/>
  <c r="AI26" i="240"/>
  <c r="AI30" i="240"/>
  <c r="AI34" i="240"/>
  <c r="I34" i="240"/>
  <c r="S33" i="240"/>
  <c r="AI17" i="240"/>
  <c r="T15" i="240"/>
  <c r="T14" i="240"/>
  <c r="AI14" i="240" s="1"/>
  <c r="AQ35" i="240"/>
  <c r="T13" i="240"/>
  <c r="AI13" i="240" s="1"/>
  <c r="T12" i="240"/>
  <c r="AI12" i="240" s="1"/>
  <c r="AH35" i="240"/>
  <c r="S34" i="239"/>
  <c r="S33" i="239"/>
  <c r="T34" i="239"/>
  <c r="AI34" i="239" s="1"/>
  <c r="T32" i="239"/>
  <c r="T33" i="239"/>
  <c r="AI33" i="239" s="1"/>
  <c r="AI32" i="239"/>
  <c r="S31" i="239"/>
  <c r="S32" i="239"/>
  <c r="T31" i="239"/>
  <c r="AI31" i="239" s="1"/>
  <c r="T30" i="239"/>
  <c r="AI30" i="239" s="1"/>
  <c r="T29" i="239"/>
  <c r="S30" i="239"/>
  <c r="AI29" i="239"/>
  <c r="S28" i="239"/>
  <c r="S29" i="239"/>
  <c r="S27" i="239"/>
  <c r="T28" i="239"/>
  <c r="AI28" i="239" s="1"/>
  <c r="S26" i="239"/>
  <c r="T27" i="239"/>
  <c r="AI27" i="239" s="1"/>
  <c r="S25" i="239"/>
  <c r="T26" i="239"/>
  <c r="AI26" i="239" s="1"/>
  <c r="T25" i="239"/>
  <c r="AI25" i="239"/>
  <c r="T23" i="239"/>
  <c r="T24" i="239"/>
  <c r="AI24" i="239" s="1"/>
  <c r="S22" i="239"/>
  <c r="AI23" i="239"/>
  <c r="S21" i="239"/>
  <c r="T22" i="239"/>
  <c r="AI22" i="239"/>
  <c r="S20" i="239"/>
  <c r="T21" i="239"/>
  <c r="AI21" i="239"/>
  <c r="S19" i="239"/>
  <c r="T20" i="239"/>
  <c r="AI20" i="239"/>
  <c r="S18" i="239"/>
  <c r="T19" i="239"/>
  <c r="AI19" i="239"/>
  <c r="T18" i="239"/>
  <c r="AI18" i="239"/>
  <c r="K18" i="239"/>
  <c r="K20" i="239"/>
  <c r="K22" i="239"/>
  <c r="K23" i="239"/>
  <c r="K24" i="239"/>
  <c r="K25" i="239"/>
  <c r="K27" i="239"/>
  <c r="K29" i="239"/>
  <c r="K32" i="239"/>
  <c r="K14" i="239"/>
  <c r="K19" i="239"/>
  <c r="K21" i="239"/>
  <c r="K26" i="239"/>
  <c r="K28" i="239"/>
  <c r="K30" i="239"/>
  <c r="K31" i="239"/>
  <c r="AI14" i="239"/>
  <c r="T17" i="239"/>
  <c r="AI17" i="239" s="1"/>
  <c r="T16" i="239"/>
  <c r="AI16" i="239" s="1"/>
  <c r="T15" i="239"/>
  <c r="AI15" i="239" s="1"/>
  <c r="S14" i="239"/>
  <c r="T13" i="239"/>
  <c r="AI13" i="239" s="1"/>
  <c r="AQ35" i="239"/>
  <c r="AH35" i="239"/>
  <c r="T12" i="239"/>
  <c r="AI12" i="239" s="1"/>
  <c r="T31" i="238"/>
  <c r="S32" i="238"/>
  <c r="AI31" i="238"/>
  <c r="AI29" i="238"/>
  <c r="S30" i="238"/>
  <c r="AI21" i="238"/>
  <c r="AI22" i="238"/>
  <c r="AI23" i="238"/>
  <c r="AI24" i="238"/>
  <c r="AI25" i="238"/>
  <c r="AI26" i="238"/>
  <c r="AI27" i="238"/>
  <c r="AI28" i="238"/>
  <c r="AH35" i="238"/>
  <c r="I30" i="238"/>
  <c r="S31" i="238"/>
  <c r="AI32" i="238"/>
  <c r="I33" i="238"/>
  <c r="AQ35" i="238"/>
  <c r="S29" i="238"/>
  <c r="AI30" i="238"/>
  <c r="I32" i="238"/>
  <c r="AI20" i="238"/>
  <c r="AI19" i="238"/>
  <c r="AI18" i="238"/>
  <c r="AI17" i="238"/>
  <c r="AI16" i="238"/>
  <c r="AI15" i="238"/>
  <c r="AI14" i="238"/>
  <c r="AI13" i="238"/>
  <c r="AI12" i="238"/>
  <c r="K11" i="237"/>
  <c r="K19" i="237"/>
  <c r="K20" i="237"/>
  <c r="K23" i="237"/>
  <c r="K24" i="237"/>
  <c r="K27" i="237"/>
  <c r="K28" i="237"/>
  <c r="K31" i="237"/>
  <c r="I18" i="237"/>
  <c r="I22" i="237"/>
  <c r="I26" i="237"/>
  <c r="I30" i="237"/>
  <c r="T32" i="237"/>
  <c r="T31" i="237"/>
  <c r="S32" i="237"/>
  <c r="T30" i="237"/>
  <c r="T19" i="237"/>
  <c r="T23" i="237"/>
  <c r="T20" i="237"/>
  <c r="AI20" i="237" s="1"/>
  <c r="K21" i="237"/>
  <c r="T24" i="237"/>
  <c r="AI24" i="237" s="1"/>
  <c r="K25" i="237"/>
  <c r="K29" i="237"/>
  <c r="S31" i="237"/>
  <c r="K32" i="237"/>
  <c r="K16" i="237"/>
  <c r="T17" i="237"/>
  <c r="T21" i="237"/>
  <c r="R11" i="237"/>
  <c r="R35" i="237" s="1"/>
  <c r="T18" i="237"/>
  <c r="AI18" i="237" s="1"/>
  <c r="T22" i="237"/>
  <c r="T29" i="237"/>
  <c r="AI29" i="237" s="1"/>
  <c r="S30" i="237"/>
  <c r="S29" i="237"/>
  <c r="T28" i="237"/>
  <c r="T27" i="237"/>
  <c r="S28" i="237"/>
  <c r="S27" i="237"/>
  <c r="T26" i="237"/>
  <c r="T25" i="237"/>
  <c r="AI25" i="237" s="1"/>
  <c r="S26" i="237"/>
  <c r="S25" i="237"/>
  <c r="S24" i="237"/>
  <c r="S23" i="237"/>
  <c r="S22" i="237"/>
  <c r="S21" i="237"/>
  <c r="S20" i="237"/>
  <c r="S19" i="237"/>
  <c r="S18" i="237"/>
  <c r="AG35" i="237"/>
  <c r="K13" i="237"/>
  <c r="J14" i="237"/>
  <c r="I15" i="237"/>
  <c r="K17" i="237"/>
  <c r="AI19" i="237"/>
  <c r="AI21" i="237"/>
  <c r="AI23" i="237"/>
  <c r="AI27" i="237"/>
  <c r="AI31" i="237"/>
  <c r="AI22" i="237"/>
  <c r="AI26" i="237"/>
  <c r="AI28" i="237"/>
  <c r="AI30" i="237"/>
  <c r="AI32" i="237"/>
  <c r="AI17" i="237"/>
  <c r="S17" i="237"/>
  <c r="T16" i="237"/>
  <c r="AI16" i="237" s="1"/>
  <c r="T15" i="237"/>
  <c r="AI15" i="237" s="1"/>
  <c r="S16" i="237"/>
  <c r="T14" i="237"/>
  <c r="AI14" i="237" s="1"/>
  <c r="S15" i="237"/>
  <c r="T13" i="237"/>
  <c r="AI13" i="237" s="1"/>
  <c r="S14" i="237"/>
  <c r="S13" i="237"/>
  <c r="T12" i="237"/>
  <c r="AI12" i="237" s="1"/>
  <c r="AQ35" i="237"/>
  <c r="AH35" i="237"/>
  <c r="S12" i="237"/>
  <c r="S34" i="236"/>
  <c r="S33" i="236"/>
  <c r="K33" i="236"/>
  <c r="T32" i="236"/>
  <c r="T31" i="236"/>
  <c r="T30" i="236"/>
  <c r="T29" i="236"/>
  <c r="AI30" i="236"/>
  <c r="AI29" i="236"/>
  <c r="T28" i="236"/>
  <c r="T27" i="236"/>
  <c r="T26" i="236"/>
  <c r="T25" i="236"/>
  <c r="AI26" i="236"/>
  <c r="AI25" i="236"/>
  <c r="I11" i="236"/>
  <c r="AI24" i="236"/>
  <c r="AI28" i="236"/>
  <c r="AI32" i="236"/>
  <c r="AI23" i="236"/>
  <c r="AI27" i="236"/>
  <c r="AI31" i="236"/>
  <c r="AI22" i="236"/>
  <c r="AI21" i="236"/>
  <c r="AI20" i="236"/>
  <c r="AI19" i="236"/>
  <c r="AI18" i="236"/>
  <c r="I34" i="236"/>
  <c r="I23" i="236"/>
  <c r="I24" i="236"/>
  <c r="I25" i="236"/>
  <c r="I26" i="236"/>
  <c r="I27" i="236"/>
  <c r="I28" i="236"/>
  <c r="I29" i="236"/>
  <c r="I30" i="236"/>
  <c r="I31" i="236"/>
  <c r="I32" i="236"/>
  <c r="AQ35" i="236"/>
  <c r="AH35" i="236"/>
  <c r="AI17" i="236"/>
  <c r="AI16" i="236"/>
  <c r="AI15" i="236"/>
  <c r="AI14" i="236"/>
  <c r="AI13" i="236"/>
  <c r="AI12" i="236"/>
  <c r="T34" i="235"/>
  <c r="AI34" i="235" s="1"/>
  <c r="T33" i="235"/>
  <c r="AI33" i="235" s="1"/>
  <c r="T32" i="235"/>
  <c r="T31" i="235"/>
  <c r="T30" i="235"/>
  <c r="T29" i="235"/>
  <c r="AI30" i="235"/>
  <c r="T28" i="235"/>
  <c r="AI28" i="235" s="1"/>
  <c r="AI29" i="235"/>
  <c r="J14" i="235"/>
  <c r="I14" i="235" s="1"/>
  <c r="K33" i="235"/>
  <c r="I34" i="235"/>
  <c r="S34" i="235"/>
  <c r="S33" i="235"/>
  <c r="T27" i="235"/>
  <c r="T26" i="235"/>
  <c r="AI26" i="235"/>
  <c r="T25" i="235"/>
  <c r="T24" i="235"/>
  <c r="AI24" i="235" s="1"/>
  <c r="AI25" i="235"/>
  <c r="T23" i="235"/>
  <c r="T22" i="235"/>
  <c r="AI22" i="235" s="1"/>
  <c r="T21" i="235"/>
  <c r="T20" i="235"/>
  <c r="AI21" i="235"/>
  <c r="T19" i="235"/>
  <c r="T18" i="235"/>
  <c r="AI18" i="235" s="1"/>
  <c r="T17" i="235"/>
  <c r="AI17" i="235" s="1"/>
  <c r="T16" i="235"/>
  <c r="T15" i="235"/>
  <c r="AI15" i="235" s="1"/>
  <c r="T14" i="235"/>
  <c r="AI14" i="235" s="1"/>
  <c r="T13" i="235"/>
  <c r="AI13" i="235" s="1"/>
  <c r="T12" i="235"/>
  <c r="AQ35" i="235"/>
  <c r="AH35" i="235"/>
  <c r="I30" i="234"/>
  <c r="S25" i="234"/>
  <c r="S24" i="234"/>
  <c r="J14" i="234"/>
  <c r="K14" i="234" s="1"/>
  <c r="AG35" i="235"/>
  <c r="I12" i="234"/>
  <c r="I13" i="234"/>
  <c r="I14" i="234"/>
  <c r="I15" i="234"/>
  <c r="S23" i="234"/>
  <c r="S33" i="234"/>
  <c r="S34" i="234"/>
  <c r="T13" i="233"/>
  <c r="T17" i="233"/>
  <c r="T21" i="233"/>
  <c r="T25" i="233"/>
  <c r="T29" i="233"/>
  <c r="I33" i="233"/>
  <c r="I34" i="233"/>
  <c r="S16" i="233"/>
  <c r="T20" i="233"/>
  <c r="T24" i="233"/>
  <c r="T28" i="233"/>
  <c r="J14" i="233"/>
  <c r="I14" i="233" s="1"/>
  <c r="T15" i="233"/>
  <c r="S19" i="233"/>
  <c r="S23" i="233"/>
  <c r="S27" i="233"/>
  <c r="T14" i="233"/>
  <c r="T18" i="233"/>
  <c r="T22" i="233"/>
  <c r="T26" i="233"/>
  <c r="S13" i="234"/>
  <c r="AI33" i="234"/>
  <c r="AI34" i="234"/>
  <c r="S12" i="234"/>
  <c r="S14" i="234"/>
  <c r="S22" i="234"/>
  <c r="S21" i="234"/>
  <c r="S20" i="234"/>
  <c r="S19" i="234"/>
  <c r="S18" i="234"/>
  <c r="S17" i="234"/>
  <c r="S16" i="234"/>
  <c r="S15" i="234"/>
  <c r="I33" i="234"/>
  <c r="K34" i="234"/>
  <c r="I16" i="234"/>
  <c r="I17" i="234"/>
  <c r="I18" i="234"/>
  <c r="I19" i="234"/>
  <c r="I20" i="234"/>
  <c r="I21" i="234"/>
  <c r="I22" i="234"/>
  <c r="I23" i="234"/>
  <c r="I24" i="234"/>
  <c r="I25" i="234"/>
  <c r="I26" i="234"/>
  <c r="I27" i="234"/>
  <c r="I28" i="234"/>
  <c r="I29" i="234"/>
  <c r="AH35" i="234"/>
  <c r="T34" i="233"/>
  <c r="AI34" i="233" s="1"/>
  <c r="S34" i="233"/>
  <c r="T33" i="233"/>
  <c r="AI33" i="233" s="1"/>
  <c r="T32" i="233"/>
  <c r="AI32" i="233" s="1"/>
  <c r="S33" i="233"/>
  <c r="S31" i="233"/>
  <c r="S32" i="233"/>
  <c r="T30" i="233"/>
  <c r="T31" i="233"/>
  <c r="AI31" i="233" s="1"/>
  <c r="AI30" i="233"/>
  <c r="S30" i="233"/>
  <c r="AI29" i="233"/>
  <c r="S29" i="233"/>
  <c r="AI28" i="233"/>
  <c r="S28" i="233"/>
  <c r="T27" i="233"/>
  <c r="AI27" i="233" s="1"/>
  <c r="AI26" i="233"/>
  <c r="S26" i="233"/>
  <c r="AI25" i="233"/>
  <c r="S25" i="233"/>
  <c r="AI24" i="233"/>
  <c r="S24" i="233"/>
  <c r="T23" i="233"/>
  <c r="AI23" i="233" s="1"/>
  <c r="S22" i="233"/>
  <c r="AI22" i="233"/>
  <c r="AI21" i="233"/>
  <c r="AI20" i="233"/>
  <c r="S21" i="233"/>
  <c r="AI15" i="233"/>
  <c r="AI18" i="233"/>
  <c r="AI17" i="233"/>
  <c r="AI14" i="233"/>
  <c r="S20" i="233"/>
  <c r="T16" i="233"/>
  <c r="AI16" i="233" s="1"/>
  <c r="S15" i="233"/>
  <c r="T19" i="233"/>
  <c r="AI19" i="233" s="1"/>
  <c r="S18" i="233"/>
  <c r="S17" i="233"/>
  <c r="S14" i="233"/>
  <c r="AI13" i="233"/>
  <c r="T12" i="233"/>
  <c r="S13" i="233"/>
  <c r="AH35" i="233"/>
  <c r="AI12" i="233"/>
  <c r="S12" i="233"/>
  <c r="S34" i="232"/>
  <c r="S33" i="232"/>
  <c r="T32" i="232"/>
  <c r="T31" i="232"/>
  <c r="S32" i="232"/>
  <c r="AI31" i="232"/>
  <c r="T30" i="232"/>
  <c r="T29" i="232"/>
  <c r="AI29" i="232" s="1"/>
  <c r="S30" i="232"/>
  <c r="T28" i="232"/>
  <c r="T27" i="232"/>
  <c r="T26" i="232"/>
  <c r="T25" i="232"/>
  <c r="T24" i="232"/>
  <c r="T23" i="232"/>
  <c r="K13" i="231"/>
  <c r="K17" i="231"/>
  <c r="S28" i="232"/>
  <c r="AI30" i="232"/>
  <c r="I32" i="232"/>
  <c r="K33" i="232"/>
  <c r="AI22" i="232"/>
  <c r="AI23" i="232"/>
  <c r="AI24" i="232"/>
  <c r="AI25" i="232"/>
  <c r="AI26" i="232"/>
  <c r="AI27" i="232"/>
  <c r="AI28" i="232"/>
  <c r="I29" i="232"/>
  <c r="I30" i="232"/>
  <c r="S31" i="232"/>
  <c r="AI32" i="232"/>
  <c r="AI21" i="232"/>
  <c r="AI20" i="232"/>
  <c r="AI19" i="232"/>
  <c r="AQ35" i="232"/>
  <c r="AH35" i="232"/>
  <c r="AI18" i="232"/>
  <c r="AI17" i="232"/>
  <c r="AI16" i="232"/>
  <c r="AI15" i="232"/>
  <c r="AI14" i="232"/>
  <c r="AI13" i="232"/>
  <c r="AI12" i="232"/>
  <c r="K20" i="231"/>
  <c r="K21" i="231"/>
  <c r="K24" i="231"/>
  <c r="K25" i="231"/>
  <c r="K28" i="231"/>
  <c r="K29" i="231"/>
  <c r="K32" i="231"/>
  <c r="K11" i="231"/>
  <c r="I23" i="231"/>
  <c r="I27" i="231"/>
  <c r="I31" i="231"/>
  <c r="T31" i="231"/>
  <c r="K14" i="231"/>
  <c r="K18" i="231"/>
  <c r="K22" i="231"/>
  <c r="K26" i="231"/>
  <c r="K30" i="231"/>
  <c r="K19" i="231"/>
  <c r="AI32" i="231"/>
  <c r="K34" i="231"/>
  <c r="AI29" i="231"/>
  <c r="AI28" i="231"/>
  <c r="AI25" i="231"/>
  <c r="AI24" i="231"/>
  <c r="AI21" i="231"/>
  <c r="AI20" i="231"/>
  <c r="AI17" i="231"/>
  <c r="AQ35" i="231"/>
  <c r="AH35" i="231"/>
  <c r="AI16" i="231"/>
  <c r="AI13" i="231"/>
  <c r="AI12" i="231"/>
  <c r="AQ35" i="233"/>
  <c r="AI15" i="242"/>
  <c r="AI19" i="242"/>
  <c r="AI23" i="242"/>
  <c r="AI27" i="242"/>
  <c r="AI31" i="242"/>
  <c r="AI12" i="242"/>
  <c r="AI16" i="242"/>
  <c r="AI20" i="242"/>
  <c r="AI24" i="242"/>
  <c r="AI28" i="242"/>
  <c r="AI32" i="242"/>
  <c r="K11" i="242"/>
  <c r="K12" i="242"/>
  <c r="K13" i="242"/>
  <c r="K14" i="242"/>
  <c r="K15" i="242"/>
  <c r="K16" i="242"/>
  <c r="K17" i="242"/>
  <c r="K18" i="242"/>
  <c r="K19" i="242"/>
  <c r="K20" i="242"/>
  <c r="K21" i="242"/>
  <c r="K22" i="242"/>
  <c r="K23" i="242"/>
  <c r="K24" i="242"/>
  <c r="K25" i="242"/>
  <c r="K26" i="242"/>
  <c r="K27" i="242"/>
  <c r="K28" i="242"/>
  <c r="K29" i="242"/>
  <c r="K30" i="242"/>
  <c r="K31" i="242"/>
  <c r="K32" i="242"/>
  <c r="R11" i="242"/>
  <c r="AP35" i="242"/>
  <c r="S12" i="242"/>
  <c r="S13" i="242"/>
  <c r="S14" i="242"/>
  <c r="S15" i="242"/>
  <c r="S16" i="242"/>
  <c r="S17" i="242"/>
  <c r="S18" i="242"/>
  <c r="S19" i="242"/>
  <c r="S20" i="242"/>
  <c r="S21" i="242"/>
  <c r="S22" i="242"/>
  <c r="S23" i="242"/>
  <c r="S24" i="242"/>
  <c r="S25" i="242"/>
  <c r="S26" i="242"/>
  <c r="S27" i="242"/>
  <c r="S28" i="242"/>
  <c r="S29" i="242"/>
  <c r="S30" i="242"/>
  <c r="S31" i="242"/>
  <c r="S32" i="242"/>
  <c r="AG8" i="241"/>
  <c r="T33" i="241"/>
  <c r="AI33" i="241" s="1"/>
  <c r="T34" i="241"/>
  <c r="AI34" i="241" s="1"/>
  <c r="R11" i="241"/>
  <c r="AP35" i="241"/>
  <c r="S12" i="241"/>
  <c r="S13" i="241"/>
  <c r="S14" i="241"/>
  <c r="S15" i="241"/>
  <c r="S16" i="241"/>
  <c r="S17" i="241"/>
  <c r="S18" i="241"/>
  <c r="S19" i="241"/>
  <c r="S20" i="241"/>
  <c r="S21" i="241"/>
  <c r="S22" i="241"/>
  <c r="S23" i="241"/>
  <c r="S24" i="241"/>
  <c r="S25" i="241"/>
  <c r="S26" i="241"/>
  <c r="S27" i="241"/>
  <c r="S28" i="241"/>
  <c r="AI20" i="240"/>
  <c r="AI28" i="240"/>
  <c r="AI32" i="240"/>
  <c r="AI15" i="240"/>
  <c r="AI19" i="240"/>
  <c r="AI23" i="240"/>
  <c r="AI27" i="240"/>
  <c r="AI31" i="240"/>
  <c r="AI16" i="240"/>
  <c r="AI24" i="240"/>
  <c r="AG8" i="240"/>
  <c r="K11" i="240"/>
  <c r="K12" i="240"/>
  <c r="K13" i="240"/>
  <c r="K15" i="240"/>
  <c r="K16" i="240"/>
  <c r="K17" i="240"/>
  <c r="K18" i="240"/>
  <c r="K19" i="240"/>
  <c r="K20" i="240"/>
  <c r="K21" i="240"/>
  <c r="K22" i="240"/>
  <c r="K23" i="240"/>
  <c r="K24" i="240"/>
  <c r="K25" i="240"/>
  <c r="K26" i="240"/>
  <c r="K27" i="240"/>
  <c r="K28" i="240"/>
  <c r="K29" i="240"/>
  <c r="K30" i="240"/>
  <c r="K31" i="240"/>
  <c r="K32" i="240"/>
  <c r="R11" i="240"/>
  <c r="AP35" i="240"/>
  <c r="S12" i="240"/>
  <c r="S13" i="240"/>
  <c r="S14" i="240"/>
  <c r="S15" i="240"/>
  <c r="S16" i="240"/>
  <c r="S17" i="240"/>
  <c r="S18" i="240"/>
  <c r="S19" i="240"/>
  <c r="S20" i="240"/>
  <c r="S21" i="240"/>
  <c r="S22" i="240"/>
  <c r="S23" i="240"/>
  <c r="S24" i="240"/>
  <c r="S25" i="240"/>
  <c r="S26" i="240"/>
  <c r="S27" i="240"/>
  <c r="S28" i="240"/>
  <c r="S29" i="240"/>
  <c r="S30" i="240"/>
  <c r="S31" i="240"/>
  <c r="S32" i="240"/>
  <c r="AG8" i="239"/>
  <c r="R11" i="239"/>
  <c r="K33" i="239"/>
  <c r="K34" i="239"/>
  <c r="AP35" i="239"/>
  <c r="AG8" i="238"/>
  <c r="T33" i="238"/>
  <c r="AI33" i="238" s="1"/>
  <c r="T34" i="238"/>
  <c r="AI34" i="238" s="1"/>
  <c r="R11" i="238"/>
  <c r="AP35" i="238"/>
  <c r="S12" i="238"/>
  <c r="S13" i="238"/>
  <c r="S14" i="238"/>
  <c r="S15" i="238"/>
  <c r="S16" i="238"/>
  <c r="S17" i="238"/>
  <c r="S18" i="238"/>
  <c r="S19" i="238"/>
  <c r="S20" i="238"/>
  <c r="S21" i="238"/>
  <c r="S22" i="238"/>
  <c r="S23" i="238"/>
  <c r="S24" i="238"/>
  <c r="S25" i="238"/>
  <c r="S26" i="238"/>
  <c r="S27" i="238"/>
  <c r="S28" i="238"/>
  <c r="T11" i="237"/>
  <c r="S11" i="237"/>
  <c r="AG8" i="237"/>
  <c r="T33" i="237"/>
  <c r="AI33" i="237" s="1"/>
  <c r="T34" i="237"/>
  <c r="AI34" i="237" s="1"/>
  <c r="K33" i="237"/>
  <c r="K34" i="237"/>
  <c r="AP35" i="237"/>
  <c r="AG8" i="236"/>
  <c r="T33" i="236"/>
  <c r="AI33" i="236" s="1"/>
  <c r="T34" i="236"/>
  <c r="AI34" i="236" s="1"/>
  <c r="R11" i="236"/>
  <c r="AP35" i="236"/>
  <c r="S12" i="236"/>
  <c r="S13" i="236"/>
  <c r="S14" i="236"/>
  <c r="S15" i="236"/>
  <c r="S16" i="236"/>
  <c r="S17" i="236"/>
  <c r="S18" i="236"/>
  <c r="S19" i="236"/>
  <c r="S20" i="236"/>
  <c r="S21" i="236"/>
  <c r="S22" i="236"/>
  <c r="S23" i="236"/>
  <c r="S24" i="236"/>
  <c r="S25" i="236"/>
  <c r="S26" i="236"/>
  <c r="S27" i="236"/>
  <c r="S28" i="236"/>
  <c r="S29" i="236"/>
  <c r="S30" i="236"/>
  <c r="S31" i="236"/>
  <c r="S32" i="236"/>
  <c r="AI12" i="235"/>
  <c r="AI16" i="235"/>
  <c r="AI20" i="235"/>
  <c r="AI32" i="235"/>
  <c r="AI19" i="235"/>
  <c r="AI23" i="235"/>
  <c r="AI27" i="235"/>
  <c r="AI31" i="235"/>
  <c r="K11" i="235"/>
  <c r="K12" i="235"/>
  <c r="K13" i="235"/>
  <c r="K14" i="235"/>
  <c r="K15" i="235"/>
  <c r="K16" i="235"/>
  <c r="K17" i="235"/>
  <c r="K18" i="235"/>
  <c r="K19" i="235"/>
  <c r="K20" i="235"/>
  <c r="K21" i="235"/>
  <c r="K22" i="235"/>
  <c r="K23" i="235"/>
  <c r="K24" i="235"/>
  <c r="K25" i="235"/>
  <c r="K26" i="235"/>
  <c r="K27" i="235"/>
  <c r="K28" i="235"/>
  <c r="K29" i="235"/>
  <c r="K30" i="235"/>
  <c r="K31" i="235"/>
  <c r="K32" i="235"/>
  <c r="AP35" i="235"/>
  <c r="R11" i="235"/>
  <c r="S12" i="235"/>
  <c r="S13" i="235"/>
  <c r="S14" i="235"/>
  <c r="S15" i="235"/>
  <c r="S16" i="235"/>
  <c r="S17" i="235"/>
  <c r="S18" i="235"/>
  <c r="S19" i="235"/>
  <c r="S20" i="235"/>
  <c r="S21" i="235"/>
  <c r="S22" i="235"/>
  <c r="S23" i="235"/>
  <c r="S24" i="235"/>
  <c r="S25" i="235"/>
  <c r="S26" i="235"/>
  <c r="S27" i="235"/>
  <c r="S28" i="235"/>
  <c r="S29" i="235"/>
  <c r="S30" i="235"/>
  <c r="S31" i="235"/>
  <c r="S32" i="235"/>
  <c r="AQ11" i="234"/>
  <c r="AQ35" i="234" s="1"/>
  <c r="T12" i="234"/>
  <c r="AI12" i="234" s="1"/>
  <c r="T13" i="234"/>
  <c r="AI13" i="234" s="1"/>
  <c r="T14" i="234"/>
  <c r="AI14" i="234" s="1"/>
  <c r="T15" i="234"/>
  <c r="AI15" i="234" s="1"/>
  <c r="T16" i="234"/>
  <c r="AI16" i="234" s="1"/>
  <c r="T17" i="234"/>
  <c r="AI17" i="234" s="1"/>
  <c r="T18" i="234"/>
  <c r="AI18" i="234" s="1"/>
  <c r="T19" i="234"/>
  <c r="AI19" i="234" s="1"/>
  <c r="T20" i="234"/>
  <c r="AI20" i="234" s="1"/>
  <c r="T21" i="234"/>
  <c r="AI21" i="234" s="1"/>
  <c r="T22" i="234"/>
  <c r="AI22" i="234" s="1"/>
  <c r="T23" i="234"/>
  <c r="AI23" i="234" s="1"/>
  <c r="T24" i="234"/>
  <c r="AI24" i="234" s="1"/>
  <c r="T25" i="234"/>
  <c r="AI25" i="234" s="1"/>
  <c r="T26" i="234"/>
  <c r="AI26" i="234" s="1"/>
  <c r="T27" i="234"/>
  <c r="AI27" i="234" s="1"/>
  <c r="T28" i="234"/>
  <c r="AI28" i="234" s="1"/>
  <c r="T29" i="234"/>
  <c r="AI29" i="234" s="1"/>
  <c r="T30" i="234"/>
  <c r="AI30" i="234" s="1"/>
  <c r="T31" i="234"/>
  <c r="AI31" i="234" s="1"/>
  <c r="T32" i="234"/>
  <c r="AI32" i="234" s="1"/>
  <c r="AG8" i="234"/>
  <c r="K31" i="234"/>
  <c r="K32" i="234"/>
  <c r="R11" i="234"/>
  <c r="AG8" i="233"/>
  <c r="K11" i="233"/>
  <c r="K12" i="233"/>
  <c r="K13" i="233"/>
  <c r="K14" i="233"/>
  <c r="K15" i="233"/>
  <c r="K16" i="233"/>
  <c r="K17" i="233"/>
  <c r="K18" i="233"/>
  <c r="K19" i="233"/>
  <c r="K20" i="233"/>
  <c r="K21" i="233"/>
  <c r="K22" i="233"/>
  <c r="K23" i="233"/>
  <c r="K24" i="233"/>
  <c r="K25" i="233"/>
  <c r="K26" i="233"/>
  <c r="K27" i="233"/>
  <c r="K28" i="233"/>
  <c r="K29" i="233"/>
  <c r="K30" i="233"/>
  <c r="K31" i="233"/>
  <c r="K32" i="233"/>
  <c r="R11" i="233"/>
  <c r="AP35" i="233"/>
  <c r="AI33" i="232"/>
  <c r="S16" i="232"/>
  <c r="S17" i="232"/>
  <c r="S18" i="232"/>
  <c r="S19" i="232"/>
  <c r="S20" i="232"/>
  <c r="S21" i="232"/>
  <c r="S22" i="232"/>
  <c r="AG8" i="232"/>
  <c r="T33" i="232"/>
  <c r="T34" i="232"/>
  <c r="AI34" i="232" s="1"/>
  <c r="R11" i="232"/>
  <c r="AP35" i="232"/>
  <c r="S12" i="232"/>
  <c r="S13" i="232"/>
  <c r="S14" i="232"/>
  <c r="S15" i="232"/>
  <c r="S23" i="232"/>
  <c r="S24" i="232"/>
  <c r="S25" i="232"/>
  <c r="S26" i="232"/>
  <c r="S27" i="232"/>
  <c r="S29" i="232"/>
  <c r="AI14" i="231"/>
  <c r="AI18" i="231"/>
  <c r="AI22" i="231"/>
  <c r="AI26" i="231"/>
  <c r="AI30" i="231"/>
  <c r="AI15" i="231"/>
  <c r="AI19" i="231"/>
  <c r="AI23" i="231"/>
  <c r="AI27" i="231"/>
  <c r="AI31" i="231"/>
  <c r="S20" i="231"/>
  <c r="AG8" i="231"/>
  <c r="T33" i="231"/>
  <c r="AI33" i="231" s="1"/>
  <c r="T34" i="231"/>
  <c r="AI34" i="231" s="1"/>
  <c r="AP35" i="231"/>
  <c r="R11" i="231"/>
  <c r="S12" i="231"/>
  <c r="S13" i="231"/>
  <c r="S14" i="231"/>
  <c r="S15" i="231"/>
  <c r="S16" i="231"/>
  <c r="S19" i="231"/>
  <c r="S21" i="231"/>
  <c r="S22" i="231"/>
  <c r="S24" i="231"/>
  <c r="S25" i="231"/>
  <c r="S26" i="231"/>
  <c r="S27" i="231"/>
  <c r="S28" i="231"/>
  <c r="S29" i="231"/>
  <c r="S30" i="231"/>
  <c r="S31" i="231"/>
  <c r="S32" i="231"/>
  <c r="S17" i="231"/>
  <c r="S18" i="231"/>
  <c r="S23" i="231"/>
  <c r="AG10" i="230"/>
  <c r="Q10" i="230"/>
  <c r="AR35" i="230"/>
  <c r="P35" i="230"/>
  <c r="AQ34" i="230"/>
  <c r="AH34" i="230"/>
  <c r="V34" i="230"/>
  <c r="R34" i="230"/>
  <c r="J34" i="230"/>
  <c r="K34" i="230" s="1"/>
  <c r="G34" i="230"/>
  <c r="E34" i="230"/>
  <c r="AQ33" i="230"/>
  <c r="AH33" i="230"/>
  <c r="V33" i="230"/>
  <c r="R33" i="230"/>
  <c r="J33" i="230"/>
  <c r="K33" i="230" s="1"/>
  <c r="G33" i="230"/>
  <c r="E33" i="230"/>
  <c r="AW32" i="230"/>
  <c r="AQ32" i="230"/>
  <c r="AH32" i="230"/>
  <c r="V32" i="230"/>
  <c r="R32" i="230"/>
  <c r="J32" i="230"/>
  <c r="I32" i="230" s="1"/>
  <c r="G32" i="230"/>
  <c r="E32" i="230"/>
  <c r="AQ31" i="230"/>
  <c r="AH31" i="230"/>
  <c r="V31" i="230"/>
  <c r="R31" i="230"/>
  <c r="J31" i="230"/>
  <c r="I31" i="230" s="1"/>
  <c r="G31" i="230"/>
  <c r="E31" i="230"/>
  <c r="AQ30" i="230"/>
  <c r="AH30" i="230"/>
  <c r="V30" i="230"/>
  <c r="R30" i="230"/>
  <c r="J30" i="230"/>
  <c r="I30" i="230" s="1"/>
  <c r="G30" i="230"/>
  <c r="E30" i="230"/>
  <c r="AQ29" i="230"/>
  <c r="AH29" i="230"/>
  <c r="V29" i="230"/>
  <c r="R29" i="230"/>
  <c r="J29" i="230"/>
  <c r="I29" i="230" s="1"/>
  <c r="G29" i="230"/>
  <c r="E29" i="230"/>
  <c r="AQ28" i="230"/>
  <c r="AH28" i="230"/>
  <c r="V28" i="230"/>
  <c r="R28" i="230"/>
  <c r="J28" i="230"/>
  <c r="I28" i="230" s="1"/>
  <c r="G28" i="230"/>
  <c r="E28" i="230"/>
  <c r="AQ27" i="230"/>
  <c r="AH27" i="230"/>
  <c r="V27" i="230"/>
  <c r="R27" i="230"/>
  <c r="J27" i="230"/>
  <c r="I27" i="230" s="1"/>
  <c r="G27" i="230"/>
  <c r="E27" i="230"/>
  <c r="AQ26" i="230"/>
  <c r="AH26" i="230"/>
  <c r="V26" i="230"/>
  <c r="R26" i="230"/>
  <c r="J26" i="230"/>
  <c r="I26" i="230" s="1"/>
  <c r="G26" i="230"/>
  <c r="E26" i="230"/>
  <c r="AQ25" i="230"/>
  <c r="AH25" i="230"/>
  <c r="V25" i="230"/>
  <c r="R25" i="230"/>
  <c r="J25" i="230"/>
  <c r="I25" i="230" s="1"/>
  <c r="G25" i="230"/>
  <c r="E25" i="230"/>
  <c r="AQ24" i="230"/>
  <c r="AH24" i="230"/>
  <c r="V24" i="230"/>
  <c r="R24" i="230"/>
  <c r="J24" i="230"/>
  <c r="I24" i="230" s="1"/>
  <c r="G24" i="230"/>
  <c r="E24" i="230"/>
  <c r="AQ23" i="230"/>
  <c r="AH23" i="230"/>
  <c r="V23" i="230"/>
  <c r="R23" i="230"/>
  <c r="J23" i="230"/>
  <c r="I23" i="230" s="1"/>
  <c r="G23" i="230"/>
  <c r="E23" i="230"/>
  <c r="AQ22" i="230"/>
  <c r="AH22" i="230"/>
  <c r="V22" i="230"/>
  <c r="R22" i="230"/>
  <c r="J22" i="230"/>
  <c r="I22" i="230" s="1"/>
  <c r="G22" i="230"/>
  <c r="E22" i="230"/>
  <c r="AQ21" i="230"/>
  <c r="AH21" i="230"/>
  <c r="V21" i="230"/>
  <c r="R21" i="230"/>
  <c r="J21" i="230"/>
  <c r="I21" i="230" s="1"/>
  <c r="G21" i="230"/>
  <c r="E21" i="230"/>
  <c r="AQ20" i="230"/>
  <c r="AH20" i="230"/>
  <c r="V20" i="230"/>
  <c r="R20" i="230"/>
  <c r="J20" i="230"/>
  <c r="I20" i="230" s="1"/>
  <c r="G20" i="230"/>
  <c r="E20" i="230"/>
  <c r="AQ19" i="230"/>
  <c r="AH19" i="230"/>
  <c r="V19" i="230"/>
  <c r="R19" i="230"/>
  <c r="J19" i="230"/>
  <c r="I19" i="230" s="1"/>
  <c r="G19" i="230"/>
  <c r="E19" i="230"/>
  <c r="AQ18" i="230"/>
  <c r="AH18" i="230"/>
  <c r="V18" i="230"/>
  <c r="R18" i="230"/>
  <c r="J18" i="230"/>
  <c r="I18" i="230" s="1"/>
  <c r="G18" i="230"/>
  <c r="E18" i="230"/>
  <c r="AQ17" i="230"/>
  <c r="AH17" i="230"/>
  <c r="V17" i="230"/>
  <c r="R17" i="230"/>
  <c r="J17" i="230"/>
  <c r="I17" i="230" s="1"/>
  <c r="G17" i="230"/>
  <c r="E17" i="230"/>
  <c r="AQ16" i="230"/>
  <c r="AH16" i="230"/>
  <c r="V16" i="230"/>
  <c r="R16" i="230"/>
  <c r="J16" i="230"/>
  <c r="I16" i="230" s="1"/>
  <c r="G16" i="230"/>
  <c r="E16" i="230"/>
  <c r="AQ15" i="230"/>
  <c r="AH15" i="230"/>
  <c r="V15" i="230"/>
  <c r="R15" i="230"/>
  <c r="J15" i="230"/>
  <c r="I15" i="230" s="1"/>
  <c r="G15" i="230"/>
  <c r="E15" i="230"/>
  <c r="AQ14" i="230"/>
  <c r="AH14" i="230"/>
  <c r="V14" i="230"/>
  <c r="R14" i="230"/>
  <c r="G14" i="230"/>
  <c r="E14" i="230"/>
  <c r="AQ13" i="230"/>
  <c r="AH13" i="230"/>
  <c r="V13" i="230"/>
  <c r="R13" i="230"/>
  <c r="J13" i="230"/>
  <c r="I13" i="230" s="1"/>
  <c r="G13" i="230"/>
  <c r="E13" i="230"/>
  <c r="AQ12" i="230"/>
  <c r="AH12" i="230"/>
  <c r="V12" i="230"/>
  <c r="R12" i="230"/>
  <c r="J12" i="230"/>
  <c r="I12" i="230" s="1"/>
  <c r="G12" i="230"/>
  <c r="E12" i="230"/>
  <c r="AH11" i="230"/>
  <c r="V11" i="230"/>
  <c r="J11" i="230"/>
  <c r="I11" i="230" s="1"/>
  <c r="G11" i="230"/>
  <c r="E11" i="230"/>
  <c r="AG35" i="230"/>
  <c r="Q35" i="230"/>
  <c r="AG8" i="230"/>
  <c r="AG10" i="229"/>
  <c r="AG35" i="229" s="1"/>
  <c r="Q10" i="229"/>
  <c r="Q35" i="229" s="1"/>
  <c r="P35" i="229"/>
  <c r="AQ34" i="229"/>
  <c r="AQ11" i="230" s="1"/>
  <c r="AH34" i="229"/>
  <c r="V34" i="229"/>
  <c r="R34" i="229"/>
  <c r="S34" i="229" s="1"/>
  <c r="J34" i="229"/>
  <c r="I34" i="229" s="1"/>
  <c r="G34" i="229"/>
  <c r="E34" i="229"/>
  <c r="AQ33" i="229"/>
  <c r="AH33" i="229"/>
  <c r="V33" i="229"/>
  <c r="R33" i="229"/>
  <c r="S33" i="229" s="1"/>
  <c r="J33" i="229"/>
  <c r="I33" i="229" s="1"/>
  <c r="G33" i="229"/>
  <c r="E33" i="229"/>
  <c r="AW32" i="229"/>
  <c r="AQ32" i="229"/>
  <c r="AH32" i="229"/>
  <c r="V32" i="229"/>
  <c r="R32" i="229"/>
  <c r="T32" i="229" s="1"/>
  <c r="K32" i="229"/>
  <c r="J32" i="229"/>
  <c r="I32" i="229" s="1"/>
  <c r="G32" i="229"/>
  <c r="E32" i="229"/>
  <c r="AQ31" i="229"/>
  <c r="AH31" i="229"/>
  <c r="V31" i="229"/>
  <c r="R31" i="229"/>
  <c r="J31" i="229"/>
  <c r="K31" i="229" s="1"/>
  <c r="G31" i="229"/>
  <c r="E31" i="229"/>
  <c r="AQ30" i="229"/>
  <c r="AH30" i="229"/>
  <c r="V30" i="229"/>
  <c r="R30" i="229"/>
  <c r="K30" i="229"/>
  <c r="J30" i="229"/>
  <c r="I30" i="229" s="1"/>
  <c r="G30" i="229"/>
  <c r="E30" i="229"/>
  <c r="AQ29" i="229"/>
  <c r="AH29" i="229"/>
  <c r="V29" i="229"/>
  <c r="R29" i="229"/>
  <c r="J29" i="229"/>
  <c r="K29" i="229" s="1"/>
  <c r="G29" i="229"/>
  <c r="E29" i="229"/>
  <c r="AQ28" i="229"/>
  <c r="AH28" i="229"/>
  <c r="V28" i="229"/>
  <c r="R28" i="229"/>
  <c r="J28" i="229"/>
  <c r="K28" i="229" s="1"/>
  <c r="G28" i="229"/>
  <c r="E28" i="229"/>
  <c r="AQ27" i="229"/>
  <c r="AH27" i="229"/>
  <c r="V27" i="229"/>
  <c r="R27" i="229"/>
  <c r="J27" i="229"/>
  <c r="I27" i="229" s="1"/>
  <c r="G27" i="229"/>
  <c r="E27" i="229"/>
  <c r="AQ26" i="229"/>
  <c r="AH26" i="229"/>
  <c r="V26" i="229"/>
  <c r="R26" i="229"/>
  <c r="J26" i="229"/>
  <c r="K26" i="229" s="1"/>
  <c r="G26" i="229"/>
  <c r="E26" i="229"/>
  <c r="AQ25" i="229"/>
  <c r="AH25" i="229"/>
  <c r="V25" i="229"/>
  <c r="R25" i="229"/>
  <c r="J25" i="229"/>
  <c r="K25" i="229" s="1"/>
  <c r="G25" i="229"/>
  <c r="E25" i="229"/>
  <c r="AQ24" i="229"/>
  <c r="AH24" i="229"/>
  <c r="V24" i="229"/>
  <c r="R24" i="229"/>
  <c r="J24" i="229"/>
  <c r="K24" i="229" s="1"/>
  <c r="G24" i="229"/>
  <c r="E24" i="229"/>
  <c r="AQ23" i="229"/>
  <c r="AH23" i="229"/>
  <c r="V23" i="229"/>
  <c r="R23" i="229"/>
  <c r="J23" i="229"/>
  <c r="I23" i="229" s="1"/>
  <c r="G23" i="229"/>
  <c r="E23" i="229"/>
  <c r="AQ22" i="229"/>
  <c r="AH22" i="229"/>
  <c r="V22" i="229"/>
  <c r="R22" i="229"/>
  <c r="T22" i="229" s="1"/>
  <c r="J22" i="229"/>
  <c r="K22" i="229" s="1"/>
  <c r="G22" i="229"/>
  <c r="E22" i="229"/>
  <c r="AQ21" i="229"/>
  <c r="AH21" i="229"/>
  <c r="V21" i="229"/>
  <c r="R21" i="229"/>
  <c r="T21" i="229" s="1"/>
  <c r="J21" i="229"/>
  <c r="K21" i="229" s="1"/>
  <c r="G21" i="229"/>
  <c r="E21" i="229"/>
  <c r="AQ20" i="229"/>
  <c r="AH20" i="229"/>
  <c r="V20" i="229"/>
  <c r="R20" i="229"/>
  <c r="T20" i="229" s="1"/>
  <c r="J20" i="229"/>
  <c r="K20" i="229" s="1"/>
  <c r="G20" i="229"/>
  <c r="E20" i="229"/>
  <c r="AQ19" i="229"/>
  <c r="AH19" i="229"/>
  <c r="V19" i="229"/>
  <c r="R19" i="229"/>
  <c r="T19" i="229" s="1"/>
  <c r="J19" i="229"/>
  <c r="I19" i="229" s="1"/>
  <c r="G19" i="229"/>
  <c r="E19" i="229"/>
  <c r="AQ18" i="229"/>
  <c r="AH18" i="229"/>
  <c r="V18" i="229"/>
  <c r="R18" i="229"/>
  <c r="T18" i="229" s="1"/>
  <c r="J18" i="229"/>
  <c r="K18" i="229" s="1"/>
  <c r="G18" i="229"/>
  <c r="E18" i="229"/>
  <c r="AQ17" i="229"/>
  <c r="AH17" i="229"/>
  <c r="V17" i="229"/>
  <c r="R17" i="229"/>
  <c r="T17" i="229" s="1"/>
  <c r="J17" i="229"/>
  <c r="K17" i="229" s="1"/>
  <c r="G17" i="229"/>
  <c r="E17" i="229"/>
  <c r="AQ16" i="229"/>
  <c r="AH16" i="229"/>
  <c r="V16" i="229"/>
  <c r="R16" i="229"/>
  <c r="T16" i="229" s="1"/>
  <c r="J16" i="229"/>
  <c r="K16" i="229" s="1"/>
  <c r="G16" i="229"/>
  <c r="E16" i="229"/>
  <c r="AQ15" i="229"/>
  <c r="AH15" i="229"/>
  <c r="V15" i="229"/>
  <c r="R15" i="229"/>
  <c r="T15" i="229" s="1"/>
  <c r="J15" i="229"/>
  <c r="I15" i="229" s="1"/>
  <c r="G15" i="229"/>
  <c r="E15" i="229"/>
  <c r="AQ14" i="229"/>
  <c r="AH14" i="229"/>
  <c r="V14" i="229"/>
  <c r="R14" i="229"/>
  <c r="T14" i="229" s="1"/>
  <c r="G14" i="229"/>
  <c r="E14" i="229"/>
  <c r="AQ13" i="229"/>
  <c r="AH13" i="229"/>
  <c r="V13" i="229"/>
  <c r="R13" i="229"/>
  <c r="T13" i="229" s="1"/>
  <c r="J13" i="229"/>
  <c r="K13" i="229" s="1"/>
  <c r="I13" i="229"/>
  <c r="G13" i="229"/>
  <c r="E13" i="229"/>
  <c r="AQ12" i="229"/>
  <c r="AH12" i="229"/>
  <c r="V12" i="229"/>
  <c r="R12" i="229"/>
  <c r="T12" i="229" s="1"/>
  <c r="J12" i="229"/>
  <c r="K12" i="229" s="1"/>
  <c r="I12" i="229"/>
  <c r="G12" i="229"/>
  <c r="E12" i="229"/>
  <c r="AH11" i="229"/>
  <c r="V11" i="229"/>
  <c r="J11" i="229"/>
  <c r="K11" i="229" s="1"/>
  <c r="G11" i="229"/>
  <c r="AG10" i="199"/>
  <c r="Q10" i="199"/>
  <c r="K14" i="240" l="1"/>
  <c r="I14" i="237"/>
  <c r="K14" i="237"/>
  <c r="S35" i="237"/>
  <c r="T33" i="230"/>
  <c r="AI33" i="230" s="1"/>
  <c r="T34" i="230"/>
  <c r="S34" i="230"/>
  <c r="I34" i="230"/>
  <c r="T32" i="230"/>
  <c r="T31" i="230"/>
  <c r="T30" i="230"/>
  <c r="AI30" i="230" s="1"/>
  <c r="T29" i="230"/>
  <c r="AI29" i="230" s="1"/>
  <c r="T28" i="230"/>
  <c r="J14" i="230"/>
  <c r="I14" i="230" s="1"/>
  <c r="T15" i="230"/>
  <c r="T19" i="230"/>
  <c r="AI19" i="230" s="1"/>
  <c r="T14" i="230"/>
  <c r="T18" i="230"/>
  <c r="T22" i="230"/>
  <c r="AI22" i="230" s="1"/>
  <c r="T13" i="230"/>
  <c r="AI13" i="230" s="1"/>
  <c r="T17" i="230"/>
  <c r="T21" i="230"/>
  <c r="AI21" i="230" s="1"/>
  <c r="T12" i="230"/>
  <c r="T16" i="230"/>
  <c r="T20" i="230"/>
  <c r="T27" i="230"/>
  <c r="T26" i="230"/>
  <c r="AI26" i="230" s="1"/>
  <c r="T25" i="230"/>
  <c r="AI25" i="230" s="1"/>
  <c r="T24" i="230"/>
  <c r="T23" i="230"/>
  <c r="I33" i="230"/>
  <c r="K11" i="230"/>
  <c r="K12" i="230"/>
  <c r="K13" i="230"/>
  <c r="K14" i="230"/>
  <c r="K15" i="230"/>
  <c r="K16" i="230"/>
  <c r="K17" i="230"/>
  <c r="K18" i="230"/>
  <c r="K19" i="230"/>
  <c r="K20" i="230"/>
  <c r="K21" i="230"/>
  <c r="K22" i="230"/>
  <c r="K23" i="230"/>
  <c r="K24" i="230"/>
  <c r="K25" i="230"/>
  <c r="K26" i="230"/>
  <c r="K27" i="230"/>
  <c r="K28" i="230"/>
  <c r="K29" i="230"/>
  <c r="K30" i="230"/>
  <c r="K31" i="230"/>
  <c r="K32" i="230"/>
  <c r="S33" i="230"/>
  <c r="AI34" i="230"/>
  <c r="AQ35" i="230"/>
  <c r="AH35" i="230"/>
  <c r="T31" i="229"/>
  <c r="AI31" i="229" s="1"/>
  <c r="S32" i="229"/>
  <c r="T30" i="229"/>
  <c r="S31" i="229"/>
  <c r="S30" i="229"/>
  <c r="T29" i="229"/>
  <c r="AI29" i="229" s="1"/>
  <c r="T28" i="229"/>
  <c r="S29" i="229"/>
  <c r="T27" i="229"/>
  <c r="S28" i="229"/>
  <c r="T26" i="229"/>
  <c r="AI27" i="229"/>
  <c r="T25" i="229"/>
  <c r="T24" i="229"/>
  <c r="I31" i="229"/>
  <c r="I16" i="229"/>
  <c r="I17" i="229"/>
  <c r="I18" i="229"/>
  <c r="I20" i="229"/>
  <c r="I21" i="229"/>
  <c r="I22" i="229"/>
  <c r="I24" i="229"/>
  <c r="I29" i="229"/>
  <c r="I26" i="229"/>
  <c r="I28" i="229"/>
  <c r="T23" i="229"/>
  <c r="AI24" i="229"/>
  <c r="K33" i="229"/>
  <c r="K34" i="229"/>
  <c r="K19" i="229"/>
  <c r="K23" i="229"/>
  <c r="I25" i="229"/>
  <c r="K27" i="229"/>
  <c r="K15" i="229"/>
  <c r="J14" i="229"/>
  <c r="AI28" i="229"/>
  <c r="AI30" i="229"/>
  <c r="AI32" i="229"/>
  <c r="AI23" i="229"/>
  <c r="AI20" i="229"/>
  <c r="AI19" i="229"/>
  <c r="AH35" i="229"/>
  <c r="AI12" i="229"/>
  <c r="AI16" i="229"/>
  <c r="AI15" i="229"/>
  <c r="I11" i="229"/>
  <c r="R35" i="242"/>
  <c r="T11" i="242"/>
  <c r="S11" i="242"/>
  <c r="S35" i="242" s="1"/>
  <c r="R35" i="241"/>
  <c r="T11" i="241"/>
  <c r="S11" i="241"/>
  <c r="S35" i="241" s="1"/>
  <c r="R35" i="240"/>
  <c r="T11" i="240"/>
  <c r="S11" i="240"/>
  <c r="S35" i="240" s="1"/>
  <c r="R35" i="239"/>
  <c r="T11" i="239"/>
  <c r="S11" i="239"/>
  <c r="S35" i="239" s="1"/>
  <c r="R35" i="238"/>
  <c r="T11" i="238"/>
  <c r="S11" i="238"/>
  <c r="S35" i="238" s="1"/>
  <c r="T35" i="237"/>
  <c r="AI35" i="237" s="1"/>
  <c r="AI11" i="237"/>
  <c r="R35" i="236"/>
  <c r="T11" i="236"/>
  <c r="S11" i="236"/>
  <c r="S35" i="236" s="1"/>
  <c r="R35" i="235"/>
  <c r="T11" i="235"/>
  <c r="S11" i="235"/>
  <c r="S35" i="235" s="1"/>
  <c r="R35" i="234"/>
  <c r="S11" i="234"/>
  <c r="S35" i="234" s="1"/>
  <c r="T11" i="234"/>
  <c r="R35" i="233"/>
  <c r="S11" i="233"/>
  <c r="S35" i="233" s="1"/>
  <c r="T11" i="233"/>
  <c r="R35" i="232"/>
  <c r="T11" i="232"/>
  <c r="S11" i="232"/>
  <c r="S35" i="232" s="1"/>
  <c r="R35" i="231"/>
  <c r="T11" i="231"/>
  <c r="S11" i="231"/>
  <c r="S35" i="231" s="1"/>
  <c r="AI12" i="230"/>
  <c r="AI14" i="230"/>
  <c r="AI15" i="230"/>
  <c r="AI16" i="230"/>
  <c r="AI17" i="230"/>
  <c r="AI18" i="230"/>
  <c r="AI20" i="230"/>
  <c r="AI23" i="230"/>
  <c r="AI24" i="230"/>
  <c r="AI27" i="230"/>
  <c r="AI28" i="230"/>
  <c r="AI31" i="230"/>
  <c r="AI32" i="230"/>
  <c r="AP35" i="230"/>
  <c r="R11" i="230"/>
  <c r="S12" i="230"/>
  <c r="S13" i="230"/>
  <c r="S14" i="230"/>
  <c r="S15" i="230"/>
  <c r="S16" i="230"/>
  <c r="S17" i="230"/>
  <c r="S18" i="230"/>
  <c r="S19" i="230"/>
  <c r="S20" i="230"/>
  <c r="S21" i="230"/>
  <c r="S22" i="230"/>
  <c r="S23" i="230"/>
  <c r="S24" i="230"/>
  <c r="S25" i="230"/>
  <c r="S26" i="230"/>
  <c r="S27" i="230"/>
  <c r="S28" i="230"/>
  <c r="S29" i="230"/>
  <c r="S30" i="230"/>
  <c r="S31" i="230"/>
  <c r="S32" i="230"/>
  <c r="AG8" i="229"/>
  <c r="AI14" i="229"/>
  <c r="AI18" i="229"/>
  <c r="AI22" i="229"/>
  <c r="AI26" i="229"/>
  <c r="AI13" i="229"/>
  <c r="AI17" i="229"/>
  <c r="AI21" i="229"/>
  <c r="AI25" i="229"/>
  <c r="T33" i="229"/>
  <c r="AI33" i="229" s="1"/>
  <c r="T34" i="229"/>
  <c r="AI34" i="229" s="1"/>
  <c r="R11" i="229"/>
  <c r="S12" i="229"/>
  <c r="S13" i="229"/>
  <c r="S14" i="229"/>
  <c r="S15" i="229"/>
  <c r="S16" i="229"/>
  <c r="S17" i="229"/>
  <c r="S18" i="229"/>
  <c r="S19" i="229"/>
  <c r="S20" i="229"/>
  <c r="S21" i="229"/>
  <c r="S22" i="229"/>
  <c r="S23" i="229"/>
  <c r="S24" i="229"/>
  <c r="S25" i="229"/>
  <c r="S26" i="229"/>
  <c r="S27" i="229"/>
  <c r="I14" i="229" l="1"/>
  <c r="K14" i="229"/>
  <c r="T35" i="242"/>
  <c r="AI35" i="242" s="1"/>
  <c r="AI11" i="242"/>
  <c r="T35" i="241"/>
  <c r="AI35" i="241" s="1"/>
  <c r="AI11" i="241"/>
  <c r="T35" i="240"/>
  <c r="AI35" i="240" s="1"/>
  <c r="AI11" i="240"/>
  <c r="AI11" i="239"/>
  <c r="T35" i="239"/>
  <c r="AI35" i="239" s="1"/>
  <c r="T35" i="238"/>
  <c r="AI35" i="238" s="1"/>
  <c r="AI11" i="238"/>
  <c r="T35" i="236"/>
  <c r="AI35" i="236" s="1"/>
  <c r="AI11" i="236"/>
  <c r="T35" i="235"/>
  <c r="AI35" i="235" s="1"/>
  <c r="AI11" i="235"/>
  <c r="T35" i="234"/>
  <c r="AI35" i="234" s="1"/>
  <c r="AI11" i="234"/>
  <c r="AI11" i="233"/>
  <c r="T35" i="233"/>
  <c r="AI35" i="233" s="1"/>
  <c r="T35" i="232"/>
  <c r="AI35" i="232" s="1"/>
  <c r="AI11" i="232"/>
  <c r="T35" i="231"/>
  <c r="AI35" i="231" s="1"/>
  <c r="AI11" i="231"/>
  <c r="R35" i="230"/>
  <c r="T11" i="230"/>
  <c r="S11" i="230"/>
  <c r="S35" i="230" s="1"/>
  <c r="R35" i="229"/>
  <c r="T11" i="229"/>
  <c r="S11" i="229"/>
  <c r="S35" i="229" s="1"/>
  <c r="T35" i="230" l="1"/>
  <c r="AI35" i="230" s="1"/>
  <c r="AI11" i="230"/>
  <c r="T35" i="229"/>
  <c r="AI35" i="229" s="1"/>
  <c r="AI11" i="229"/>
  <c r="AQ34" i="199" l="1"/>
  <c r="AQ11" i="229" l="1"/>
  <c r="AQ35" i="229" s="1"/>
  <c r="AP35" i="229"/>
  <c r="P35" i="199"/>
  <c r="AH34" i="199"/>
  <c r="V34" i="199"/>
  <c r="R34" i="199"/>
  <c r="J34" i="199"/>
  <c r="I34" i="199" s="1"/>
  <c r="G34" i="199"/>
  <c r="E34" i="199"/>
  <c r="AQ33" i="199"/>
  <c r="AH33" i="199"/>
  <c r="V33" i="199"/>
  <c r="R33" i="199"/>
  <c r="J33" i="199"/>
  <c r="K33" i="199" s="1"/>
  <c r="G33" i="199"/>
  <c r="E33" i="199"/>
  <c r="AW32" i="199"/>
  <c r="AQ32" i="199"/>
  <c r="AH32" i="199"/>
  <c r="V32" i="199"/>
  <c r="R32" i="199"/>
  <c r="J32" i="199"/>
  <c r="I32" i="199" s="1"/>
  <c r="G32" i="199"/>
  <c r="E32" i="199"/>
  <c r="AQ31" i="199"/>
  <c r="AH31" i="199"/>
  <c r="V31" i="199"/>
  <c r="R31" i="199"/>
  <c r="J31" i="199"/>
  <c r="I31" i="199" s="1"/>
  <c r="G31" i="199"/>
  <c r="E31" i="199"/>
  <c r="AQ30" i="199"/>
  <c r="AH30" i="199"/>
  <c r="V30" i="199"/>
  <c r="R30" i="199"/>
  <c r="J30" i="199"/>
  <c r="I30" i="199" s="1"/>
  <c r="G30" i="199"/>
  <c r="E30" i="199"/>
  <c r="AQ29" i="199"/>
  <c r="AH29" i="199"/>
  <c r="V29" i="199"/>
  <c r="R29" i="199"/>
  <c r="J29" i="199"/>
  <c r="I29" i="199" s="1"/>
  <c r="G29" i="199"/>
  <c r="E29" i="199"/>
  <c r="AQ28" i="199"/>
  <c r="AH28" i="199"/>
  <c r="V28" i="199"/>
  <c r="R28" i="199"/>
  <c r="J28" i="199"/>
  <c r="I28" i="199" s="1"/>
  <c r="G28" i="199"/>
  <c r="E28" i="199"/>
  <c r="AQ27" i="199"/>
  <c r="AH27" i="199"/>
  <c r="V27" i="199"/>
  <c r="R27" i="199"/>
  <c r="J27" i="199"/>
  <c r="I27" i="199" s="1"/>
  <c r="G27" i="199"/>
  <c r="E27" i="199"/>
  <c r="AQ26" i="199"/>
  <c r="AH26" i="199"/>
  <c r="V26" i="199"/>
  <c r="R26" i="199"/>
  <c r="J26" i="199"/>
  <c r="I26" i="199" s="1"/>
  <c r="G26" i="199"/>
  <c r="E26" i="199"/>
  <c r="AQ25" i="199"/>
  <c r="AH25" i="199"/>
  <c r="V25" i="199"/>
  <c r="R25" i="199"/>
  <c r="J25" i="199"/>
  <c r="I25" i="199" s="1"/>
  <c r="G25" i="199"/>
  <c r="E25" i="199"/>
  <c r="AQ24" i="199"/>
  <c r="AH24" i="199"/>
  <c r="V24" i="199"/>
  <c r="R24" i="199"/>
  <c r="J24" i="199"/>
  <c r="I24" i="199" s="1"/>
  <c r="G24" i="199"/>
  <c r="E24" i="199"/>
  <c r="AQ23" i="199"/>
  <c r="AH23" i="199"/>
  <c r="V23" i="199"/>
  <c r="R23" i="199"/>
  <c r="J23" i="199"/>
  <c r="I23" i="199" s="1"/>
  <c r="G23" i="199"/>
  <c r="E23" i="199"/>
  <c r="AQ22" i="199"/>
  <c r="AH22" i="199"/>
  <c r="V22" i="199"/>
  <c r="R22" i="199"/>
  <c r="J22" i="199"/>
  <c r="I22" i="199" s="1"/>
  <c r="G22" i="199"/>
  <c r="E22" i="199"/>
  <c r="AQ21" i="199"/>
  <c r="AH21" i="199"/>
  <c r="V21" i="199"/>
  <c r="R21" i="199"/>
  <c r="J21" i="199"/>
  <c r="I21" i="199" s="1"/>
  <c r="G21" i="199"/>
  <c r="E21" i="199"/>
  <c r="AQ20" i="199"/>
  <c r="AH20" i="199"/>
  <c r="V20" i="199"/>
  <c r="R20" i="199"/>
  <c r="J20" i="199"/>
  <c r="I20" i="199" s="1"/>
  <c r="G20" i="199"/>
  <c r="E20" i="199"/>
  <c r="AQ19" i="199"/>
  <c r="AH19" i="199"/>
  <c r="V19" i="199"/>
  <c r="R19" i="199"/>
  <c r="J19" i="199"/>
  <c r="I19" i="199" s="1"/>
  <c r="G19" i="199"/>
  <c r="E19" i="199"/>
  <c r="AQ18" i="199"/>
  <c r="AH18" i="199"/>
  <c r="V18" i="199"/>
  <c r="R18" i="199"/>
  <c r="J18" i="199"/>
  <c r="I18" i="199" s="1"/>
  <c r="G18" i="199"/>
  <c r="E18" i="199"/>
  <c r="AQ17" i="199"/>
  <c r="AH17" i="199"/>
  <c r="V17" i="199"/>
  <c r="R17" i="199"/>
  <c r="J17" i="199"/>
  <c r="I17" i="199" s="1"/>
  <c r="G17" i="199"/>
  <c r="E17" i="199"/>
  <c r="AQ16" i="199"/>
  <c r="AH16" i="199"/>
  <c r="V16" i="199"/>
  <c r="R16" i="199"/>
  <c r="J16" i="199"/>
  <c r="I16" i="199" s="1"/>
  <c r="G16" i="199"/>
  <c r="E16" i="199"/>
  <c r="AQ15" i="199"/>
  <c r="AH15" i="199"/>
  <c r="V15" i="199"/>
  <c r="R15" i="199"/>
  <c r="J15" i="199"/>
  <c r="I15" i="199" s="1"/>
  <c r="G15" i="199"/>
  <c r="E15" i="199"/>
  <c r="AQ14" i="199"/>
  <c r="AH14" i="199"/>
  <c r="V14" i="199"/>
  <c r="R14" i="199"/>
  <c r="G14" i="199"/>
  <c r="E14" i="199"/>
  <c r="AQ13" i="199"/>
  <c r="AH13" i="199"/>
  <c r="V13" i="199"/>
  <c r="R13" i="199"/>
  <c r="J13" i="199"/>
  <c r="I13" i="199" s="1"/>
  <c r="G13" i="199"/>
  <c r="E13" i="199"/>
  <c r="AQ12" i="199"/>
  <c r="AH12" i="199"/>
  <c r="V12" i="199"/>
  <c r="R12" i="199"/>
  <c r="J12" i="199"/>
  <c r="I12" i="199" s="1"/>
  <c r="G12" i="199"/>
  <c r="E12" i="199"/>
  <c r="AH11" i="199"/>
  <c r="V11" i="199"/>
  <c r="J11" i="199"/>
  <c r="I11" i="199" s="1"/>
  <c r="G11" i="199"/>
  <c r="E11" i="199"/>
  <c r="AG35" i="199"/>
  <c r="Q35" i="199"/>
  <c r="T12" i="199" l="1"/>
  <c r="T15" i="199"/>
  <c r="T19" i="199"/>
  <c r="T23" i="199"/>
  <c r="T27" i="199"/>
  <c r="T31" i="199"/>
  <c r="T14" i="199"/>
  <c r="T18" i="199"/>
  <c r="T22" i="199"/>
  <c r="T26" i="199"/>
  <c r="AI26" i="199" s="1"/>
  <c r="T30" i="199"/>
  <c r="T17" i="199"/>
  <c r="T21" i="199"/>
  <c r="T25" i="199"/>
  <c r="T29" i="199"/>
  <c r="S34" i="199"/>
  <c r="T13" i="199"/>
  <c r="T16" i="199"/>
  <c r="T20" i="199"/>
  <c r="T24" i="199"/>
  <c r="T28" i="199"/>
  <c r="T32" i="199"/>
  <c r="S33" i="199"/>
  <c r="AI30" i="199"/>
  <c r="AI27" i="199"/>
  <c r="AI13" i="199"/>
  <c r="J14" i="199"/>
  <c r="I14" i="199" s="1"/>
  <c r="AI25" i="199"/>
  <c r="AI29" i="199"/>
  <c r="AI28" i="199"/>
  <c r="AI32" i="199"/>
  <c r="AI31" i="199"/>
  <c r="AI21" i="199"/>
  <c r="I33" i="199"/>
  <c r="K13" i="199"/>
  <c r="K15" i="199"/>
  <c r="K12" i="199"/>
  <c r="K11" i="199"/>
  <c r="K34" i="199"/>
  <c r="K16" i="199"/>
  <c r="K17" i="199"/>
  <c r="K18" i="199"/>
  <c r="K19" i="199"/>
  <c r="K20" i="199"/>
  <c r="K21" i="199"/>
  <c r="K22" i="199"/>
  <c r="K23" i="199"/>
  <c r="K24" i="199"/>
  <c r="K25" i="199"/>
  <c r="K26" i="199"/>
  <c r="K27" i="199"/>
  <c r="K28" i="199"/>
  <c r="K29" i="199"/>
  <c r="K30" i="199"/>
  <c r="K31" i="199"/>
  <c r="K32" i="199"/>
  <c r="AH35" i="199"/>
  <c r="AI19" i="199"/>
  <c r="AI20" i="199"/>
  <c r="AI18" i="199"/>
  <c r="AI17" i="199"/>
  <c r="AI24" i="199"/>
  <c r="AI22" i="199"/>
  <c r="AI23" i="199"/>
  <c r="AI14" i="199"/>
  <c r="AI15" i="199"/>
  <c r="AI16" i="199"/>
  <c r="AI12" i="199"/>
  <c r="AG8" i="199"/>
  <c r="T33" i="199"/>
  <c r="AI33" i="199" s="1"/>
  <c r="T34" i="199"/>
  <c r="AI34" i="199" s="1"/>
  <c r="R11" i="199"/>
  <c r="S12" i="199"/>
  <c r="S13" i="199"/>
  <c r="S14" i="199"/>
  <c r="S15" i="199"/>
  <c r="S16" i="199"/>
  <c r="S17" i="199"/>
  <c r="S18" i="199"/>
  <c r="S19" i="199"/>
  <c r="S20" i="199"/>
  <c r="S21" i="199"/>
  <c r="S22" i="199"/>
  <c r="S23" i="199"/>
  <c r="S24" i="199"/>
  <c r="S25" i="199"/>
  <c r="S26" i="199"/>
  <c r="S27" i="199"/>
  <c r="S28" i="199"/>
  <c r="S29" i="199"/>
  <c r="S30" i="199"/>
  <c r="S31" i="199"/>
  <c r="S32" i="199"/>
  <c r="K14" i="199" l="1"/>
  <c r="R35" i="199"/>
  <c r="T11" i="199"/>
  <c r="S11" i="199"/>
  <c r="S35" i="199" s="1"/>
  <c r="T35" i="199" l="1"/>
  <c r="AI35" i="199" s="1"/>
  <c r="AI11" i="199"/>
  <c r="AQ11" i="199" l="1"/>
  <c r="AQ35" i="199" s="1"/>
  <c r="AP35" i="199"/>
</calcChain>
</file>

<file path=xl/sharedStrings.xml><?xml version="1.0" encoding="utf-8"?>
<sst xmlns="http://schemas.openxmlformats.org/spreadsheetml/2006/main" count="11339" uniqueCount="518">
  <si>
    <t>ENGINEER / OPERATOR ON DUTY</t>
  </si>
  <si>
    <t>BDOM DAILY OPERATION REPORT</t>
  </si>
  <si>
    <t>6am - 2pm</t>
  </si>
  <si>
    <t>WATER NETWORK</t>
  </si>
  <si>
    <t>2pm - 10pm</t>
  </si>
  <si>
    <t>10pm - 6am</t>
  </si>
  <si>
    <t xml:space="preserve">LOCATION: </t>
  </si>
  <si>
    <t>Villamor Pump Station and Reservoir</t>
  </si>
  <si>
    <t>DATE</t>
  </si>
  <si>
    <t>UNIT</t>
  </si>
  <si>
    <t>OPERATIONAL STATUS</t>
  </si>
  <si>
    <t>Min</t>
  </si>
  <si>
    <t>Target</t>
  </si>
  <si>
    <t>Max</t>
  </si>
  <si>
    <t>Suction Line  (900mm)</t>
  </si>
  <si>
    <t>Discharge Line  (1600mm)</t>
  </si>
  <si>
    <t>Reservoir MIN/MAX (m)</t>
  </si>
  <si>
    <t>Operational Pumps</t>
  </si>
  <si>
    <t>Green</t>
  </si>
  <si>
    <t>Orange</t>
  </si>
  <si>
    <t>RED</t>
  </si>
  <si>
    <t>MIN SPEED (RPM)</t>
  </si>
  <si>
    <t>MULTIPLIER</t>
  </si>
  <si>
    <t>Totalizer KWHR</t>
  </si>
  <si>
    <t>Max KwHr</t>
  </si>
  <si>
    <t>Max KwHr/ML</t>
  </si>
  <si>
    <t>VALVE SETTING</t>
  </si>
  <si>
    <t>RESERVOIR REFILL</t>
  </si>
  <si>
    <t>Res. Chl.</t>
  </si>
  <si>
    <t>m of H2O</t>
  </si>
  <si>
    <t>MLD</t>
  </si>
  <si>
    <t>m3</t>
  </si>
  <si>
    <t>ML</t>
  </si>
  <si>
    <t>1.3m - 10m</t>
  </si>
  <si>
    <t>3B+2S</t>
  </si>
  <si>
    <t>&gt;0 to &lt;1185</t>
  </si>
  <si>
    <t>0% - 100%</t>
  </si>
  <si>
    <t>0.3 - 1.5</t>
  </si>
  <si>
    <t>PLANT STATUS</t>
  </si>
  <si>
    <t>Time</t>
  </si>
  <si>
    <t>Suction</t>
  </si>
  <si>
    <t>Discharge</t>
  </si>
  <si>
    <t>Plant Status</t>
  </si>
  <si>
    <t xml:space="preserve">Pressure Requirement </t>
  </si>
  <si>
    <t>Change in Pressure Setting / Requirement</t>
  </si>
  <si>
    <t>Instructed By:</t>
  </si>
  <si>
    <t>i2o pressure</t>
  </si>
  <si>
    <t>Suction Flow Rate</t>
  </si>
  <si>
    <t>Discharge  Flow Rate</t>
  </si>
  <si>
    <t>Total Production</t>
  </si>
  <si>
    <t>Hourly Production (1600mm)</t>
  </si>
  <si>
    <t>Reservoir Level A</t>
  </si>
  <si>
    <t>Reservoir Level B</t>
  </si>
  <si>
    <t>No of units in operation</t>
  </si>
  <si>
    <t>Motor Speed  (RPM)</t>
  </si>
  <si>
    <t>Power Consumption Meralco rdg</t>
  </si>
  <si>
    <t>Power Consumption ATS rdg (KWHr)</t>
  </si>
  <si>
    <t>Hourly Energy Consumption (KWHr)</t>
  </si>
  <si>
    <r>
      <t xml:space="preserve">Hourly KWHr per Production
</t>
    </r>
    <r>
      <rPr>
        <b/>
        <sz val="9"/>
        <rFont val="Calibri"/>
        <family val="2"/>
        <scheme val="minor"/>
      </rPr>
      <t>KWHr/ML</t>
    </r>
  </si>
  <si>
    <t>MOV 1 SP1</t>
  </si>
  <si>
    <t>MOV 2 SP2</t>
  </si>
  <si>
    <t>MOV 3 BP1</t>
  </si>
  <si>
    <t>MOV 4 BP2</t>
  </si>
  <si>
    <t>MOV 5 BP3</t>
  </si>
  <si>
    <t>Reservoir      Inlet        XCVI</t>
  </si>
  <si>
    <t>Totalizer Reading</t>
  </si>
  <si>
    <t>Reservoir  Hourly Refill         XCV4</t>
  </si>
  <si>
    <t>Chlorine Residual</t>
  </si>
  <si>
    <t>Hourly Remarks</t>
  </si>
  <si>
    <t>Details</t>
  </si>
  <si>
    <t>Code</t>
  </si>
  <si>
    <t>SOUTH BOOSTER OPERATION OPERATORS</t>
  </si>
  <si>
    <t>From</t>
  </si>
  <si>
    <t>To</t>
  </si>
  <si>
    <t>psi</t>
  </si>
  <si>
    <t>(m)</t>
  </si>
  <si>
    <t>SP1</t>
  </si>
  <si>
    <t>SP2</t>
  </si>
  <si>
    <t>BP1</t>
  </si>
  <si>
    <t>BP2</t>
  </si>
  <si>
    <t>BP3</t>
  </si>
  <si>
    <t>BP4</t>
  </si>
  <si>
    <t>BP5</t>
  </si>
  <si>
    <t>BP6</t>
  </si>
  <si>
    <t>DVO</t>
  </si>
  <si>
    <t>mg /l</t>
  </si>
  <si>
    <t>Automatic - i2O</t>
  </si>
  <si>
    <t>AI</t>
  </si>
  <si>
    <t>Automatic - Pressure Setting</t>
  </si>
  <si>
    <t>A.ONG</t>
  </si>
  <si>
    <t>N/A</t>
  </si>
  <si>
    <t>AP</t>
  </si>
  <si>
    <t>Manual Operation</t>
  </si>
  <si>
    <t>MO</t>
  </si>
  <si>
    <t>Scheduled Shutdown</t>
  </si>
  <si>
    <t>SS</t>
  </si>
  <si>
    <t>Start Up Error</t>
  </si>
  <si>
    <t>SU</t>
  </si>
  <si>
    <t>Shutdown Error</t>
  </si>
  <si>
    <t>SE</t>
  </si>
  <si>
    <t xml:space="preserve">A ONG </t>
  </si>
  <si>
    <t>Normal operation schedule</t>
  </si>
  <si>
    <t>Error - General</t>
  </si>
  <si>
    <t>E</t>
  </si>
  <si>
    <t>Power Interruption</t>
  </si>
  <si>
    <t>PI</t>
  </si>
  <si>
    <t>Water Interruption</t>
  </si>
  <si>
    <t>WI</t>
  </si>
  <si>
    <t>Equipment Maintenance</t>
  </si>
  <si>
    <t>EM</t>
  </si>
  <si>
    <t>UNITS</t>
  </si>
  <si>
    <t>PRESSURE</t>
  </si>
  <si>
    <t>Atmospheric Pressure</t>
  </si>
  <si>
    <t>Additional 3psi to normal target discharge pressure as request OF Engr. Edmundo Llagas Jr  (SPM)</t>
  </si>
  <si>
    <t>bar</t>
  </si>
  <si>
    <t>atm</t>
  </si>
  <si>
    <t>kPA</t>
  </si>
  <si>
    <t>Convert Pressure (Enter Unit and Value)</t>
  </si>
  <si>
    <t>A ONG</t>
  </si>
  <si>
    <t>FLOW</t>
  </si>
  <si>
    <t>TOTAL</t>
  </si>
  <si>
    <r>
      <t>m</t>
    </r>
    <r>
      <rPr>
        <vertAlign val="superscript"/>
        <sz val="9"/>
        <color theme="1"/>
        <rFont val="Calibri"/>
        <family val="2"/>
        <scheme val="minor"/>
      </rPr>
      <t>3</t>
    </r>
    <r>
      <rPr>
        <sz val="9"/>
        <color theme="1"/>
        <rFont val="Calibri"/>
        <family val="2"/>
        <scheme val="minor"/>
      </rPr>
      <t>/hr</t>
    </r>
  </si>
  <si>
    <t>NOTABLE REMARKS FOR THE DAY :</t>
  </si>
  <si>
    <t>Liter/sec</t>
  </si>
  <si>
    <t>TARGET DISCHARGE PRESSURE SET TO  68 PSI @ 5:01 AM AS PER SCHEDULE</t>
  </si>
  <si>
    <t>2B</t>
  </si>
  <si>
    <t>DENNIS GUANZON</t>
  </si>
  <si>
    <t>RANDY REGENCIA</t>
  </si>
  <si>
    <t xml:space="preserve">REIVIN M. MALLARI </t>
  </si>
  <si>
    <t xml:space="preserve"> </t>
  </si>
  <si>
    <t xml:space="preserve"> GLITTERS. SY</t>
  </si>
  <si>
    <t>FIDEL A. RAMOS</t>
  </si>
  <si>
    <t>J. GALINATO / R. MALLARI</t>
  </si>
  <si>
    <t>XCV1 CLOSED @ : AM,WATER  ELEVATION  (9.5M)</t>
  </si>
  <si>
    <t>Additional 3 psi to target discharge pressure from 12:01 am to 5am as per request of Engr. Frances Morla (SPM-South), due to shifting of WSR and Posadas Influence area.</t>
  </si>
  <si>
    <t>Target Discharge Pressure set to 66psi @ 12:01 am as per request of Engr. Frances Morla (SPM-South)</t>
  </si>
  <si>
    <t>TARGET DISCHARGE PRESSURE SET TO  83 PSI @ 6:01 AM AS PER SCHEDULE</t>
  </si>
  <si>
    <t>Target Discharge Pressure set to 81 psi @ 12:01 pm as per request of Engr. Frances Joyjl Morla (SPM-South)</t>
  </si>
  <si>
    <t>CONDUCTED MONITORING @ MAGALLANES- ONLINE BOOSTER @ 12:35 AM,NORMAL OPERATION</t>
  </si>
  <si>
    <t>Additional 3 psi to target discharge pressure from 12:01pm to 5am (APRIL 2, 2015) as per request of Engr. Frances Joyjl Morla (SPM-South), due to shifting of WSR and Posadas Influence area.</t>
  </si>
  <si>
    <t>3B+1S</t>
  </si>
  <si>
    <t>CONDUCTED MONITORING @ MAGALLANES- ONLINE BOOSTER @ 9:05 AM , NORMAL OPERATION</t>
  </si>
  <si>
    <t>BP2 - STARTED @ 6:01AM TO MEET 83 PSI TARGET DISCHARGE PRESSURE</t>
  </si>
  <si>
    <t>SP2 - STARTED @ 6:30 AM TO MEET 83 PSI TARGET DISCHARGE PRESSURE</t>
  </si>
  <si>
    <t xml:space="preserve">XCV1 CLOSED @ 4:15 AM,WATER  ELEVATION  (9.5M) </t>
  </si>
  <si>
    <t>XCV1 - INCREASE OPENING TO (50%) @ 12:01 AM FOR REFILLING</t>
  </si>
  <si>
    <t>CONDUCTED MONITORING @ MAGALLANES- ONLINE BOOSTER @ 12:10 AM , NORMAL OPERATION</t>
  </si>
  <si>
    <t>3B</t>
  </si>
  <si>
    <t>CONDUCTED MONITORING @ MAGALLANES- ONLINE BOOSTER @ 4:23 PM , NORMAL OPERATION</t>
  </si>
  <si>
    <t>BP2 - STOPPED @ 7:01 PM DUE TO EXCESS CAPACITY</t>
  </si>
  <si>
    <t>CONDUCTED MONITORING @ MAGALLANES- ONLINE BOOSTER @ 8:23 PM , NORMAL OPERATION and assisted the EXPONENT PERSONNEL</t>
  </si>
  <si>
    <t>CONDUCTED MONITORING @ MAGALLANES- ONLINE BOOSTER @ 9:50 PM,NORMAL OPERATION</t>
  </si>
  <si>
    <t>2B+1S</t>
  </si>
  <si>
    <t>SP2 - STOPPED @ 10:01  PM DUE TO EXCESS CAPACITY</t>
  </si>
  <si>
    <t>NORMAL OPERATION</t>
  </si>
  <si>
    <t>XCV1 - OPENED (35%) @ 10:01 PM FOR REFILLING</t>
  </si>
  <si>
    <t>Target Discharge Pressure set to 76 psi @ 7:01 pm as per request of Engr. Frances Joyjl Morla (SPM-South)</t>
  </si>
  <si>
    <t>Target Discharge Pressure set to 66 psi @ 10:01 pm as per request of Engr. Frances Joyjl Morla (SPM-South)</t>
  </si>
  <si>
    <t>XCV1 - INCREASE OPENING TO (40%) @ 12:01 AM</t>
  </si>
  <si>
    <t>XCV1 CLOSED @ 3:38 AM,WATER  ELEVATION  (9.5M)</t>
  </si>
  <si>
    <t>SP2 - STARTED @ 9:30 AM TO MEET 83 PSI TARGET DISCHARGE PRESSURE</t>
  </si>
  <si>
    <t>CONDUCTED MONITORING @ MAGALLANES- ONLINE BOOSTER @ 8:20 AM , NORMAL OPERATION</t>
  </si>
  <si>
    <t>CONDUCTED MONITORING @ MAGALLANES- ONLINE BOOSTER @ 10:23 AM , NORMAL OPERATION</t>
  </si>
  <si>
    <t>Additional 3 psi to target discharge pressure from 12:01pm to 5am (APRIL 3, 2015) as per request of Engr. Frances Joyjl Morla (SPM-South), due to shifting of WSR and Posadas Influence area.</t>
  </si>
  <si>
    <t>MR. MELANIO MARIONO AND COMPANY OF TELEMETRY ARRIVED @ 12:20PM FOR SIM CARD REPLACEMENT AT GP</t>
  </si>
  <si>
    <t>CONDUCTED MONITORING @ MAGALLANES- ONLINE BOOSTER @ 4:20 PM , NORMAL OPERATION</t>
  </si>
  <si>
    <t>TARGET DISCHARGE PRESSURE SET TO  78 PSI @ 5:01 PM AS PER SCHEDULE</t>
  </si>
  <si>
    <t>CONDUCTED MONITORING @ MAGALLANES- ONLINE BOOSTER @ 6:22 PM , NORMAL OPERATION</t>
  </si>
  <si>
    <t>CONDUCTED MONITORING @ MAGALLANES- ONLINE BOOSTER @ 8:35 PM , NORMAL OPERATION</t>
  </si>
  <si>
    <t>CONDUCTED MONITORING @ MAGALLANES- ONLINE BOOSTER @ 9:40 PM , NORMAL OPERATION</t>
  </si>
  <si>
    <t>XCV1 - OPENED (25%) @ 10:01 PM FOR REFILLING</t>
  </si>
  <si>
    <t>XCV1 - INCREASE OPENING TO (30%) @ 12:01 AM</t>
  </si>
  <si>
    <t>XCV1 CLOSED @ 2:09 AM,WATER  ELEVATION  (9.5M)</t>
  </si>
  <si>
    <t>CONDUCTED MONITORING @ MAGALLANES- ONLINE BOOSTER @ 10:15 AM , NORMAL OPERATION</t>
  </si>
  <si>
    <t>Additional 3 psi to target discharge pressure from 12:01pm to 5am (APRIL 4, 2015) as per request of Engr. Frances Joyjl Morla (SPM-South), due to shifting of WSR and Posadas Influence area.</t>
  </si>
  <si>
    <t>SP2 - STARTED @ 11:01 AM TO MEET 83 PSI TARGET DISCHARGE PRESSURE</t>
  </si>
  <si>
    <t>CONDUCTED MONITORING @ MAGALLANES- ONLINE BOOSTER @ 4:28 PM , NORMAL OPERATION</t>
  </si>
  <si>
    <t>WARM-UP EXERCISE GENSET 1 &amp; 2 w/o load for 10mins each. Fuel consumption = 13litters / Fuel stock = 10,846</t>
  </si>
  <si>
    <t>GENSET 2 WARMUP EXERCISED @ 10:19PM / STOPPED @ 10:29PM</t>
  </si>
  <si>
    <t>GENSET 1 WARMUP EXERCISED @ 10:29PM / STOPPED @ 10:39PM</t>
  </si>
  <si>
    <t>CONDUCTED MONITORING @ MAGALLANES- ONLINE BOOSTER @ 6:20 PM , NORMAL OPERATION</t>
  </si>
  <si>
    <t>CONDUCTED MONITORING @ MAGALLANES- ONLINE BOOSTER @ 8:19 PM , NORMAL OPERATION</t>
  </si>
  <si>
    <t>CONDUCTED MONITORING @ MAGALLANES- ONLINE BOOSTER @ 9:45 PM , NORMAL OPERATION</t>
  </si>
  <si>
    <t>XCV1 CLOSED @ 1:57 AM,WATER  ELEVATION  (9.5M)</t>
  </si>
  <si>
    <t>CONDUCTED MONITORING @ MAGALLANES- ONLINE BOOSTER @ 6:40 AM , NORMAL OPERATION</t>
  </si>
  <si>
    <t>SP2 - STARTED @8:20 AM TO MEET 83 PSI TARGET DISCHARGE PRESSURE</t>
  </si>
  <si>
    <t>CONDUCTED MONITORING @ MAGALLANES- ONLINE BOOSTER @ 9:15 AM , NORMAL OPERATION</t>
  </si>
  <si>
    <t>Additional 3 psi to target discharge pressure from 12:01 PM to 5am (APRIL 5, 2015) as per request of Engr. Frances Morla (SPM-South), due to shifting of WSR and Posadas Influence area.</t>
  </si>
  <si>
    <t>CONDUCTED MONITORING @ MAGALLANES- ONLINE BOOSTER @ 11:20 AM , NORMAL OPERATION</t>
  </si>
  <si>
    <t>CONDUCTED MONITORING @ MAGALLANES- ONLINE BOOSTER @ 4:16 PM , NORMAL OPERATION</t>
  </si>
  <si>
    <t>CONDUCTED MONITORING @ MAGALLANES- ONLINE BOOSTER @ 7:13 PM , NORMAL OPERATION</t>
  </si>
  <si>
    <t>CONDUCTED MONITORING @ MAGALLANES- ONLINE BOOSTER @ 9:53 PM , NORMAL OPERATION</t>
  </si>
  <si>
    <t>XCV1 - INCREASE OPENING TO (35%) @ 12:01 AM</t>
  </si>
  <si>
    <t>XCV1 CLOSED @ 3:10 AM,WATER  ELEVATION  (9.5M)</t>
  </si>
  <si>
    <t>SP2 - STARTED @8:12 AM TO MEET 83 PSI TARGET DISCHARGE PRESSURE</t>
  </si>
  <si>
    <t>CONDUCTED MONITORING @ MAGALLANES- ONLINE BOOSTER @ 6:50 AM , NORMAL OPERATION</t>
  </si>
  <si>
    <t>Additional 3 psi to target discharge pressure from 12:01 PM to 5am (APRIL 6, 2015) as per request of Engr. Frances Morla (SPM-South), due to shifting of WSR and Posadas Influence area.</t>
  </si>
  <si>
    <t>CONDUCTED MONITORING @ MAGALLANES- ONLINE BOOSTER @ 11:10 AM , NORMAL OPERATION</t>
  </si>
  <si>
    <t>Target Discharge Pressure set to 81psi @ 12:01 pm as per request of Engr. Frances Morla (SPM-South)</t>
  </si>
  <si>
    <t>Target Discharge Pressure set to 66psi @ 12:01 am to 5:01 am as per request of Engr. Frances Morla (SPM-South)</t>
  </si>
  <si>
    <t>CONDUCTED MONITORING @ MAGALLANES- ONLINE BOOSTER @ 4:25 PM , NORMAL OPERATION</t>
  </si>
  <si>
    <t>CONDUCTED MONITORING @ MAGALLANES- ONLINE BOOSTER @ 6:19 PM , NORMAL OPERATION</t>
  </si>
  <si>
    <t>CONDUCTED MONITORING @ MAGALLANES- ONLINE BOOSTER @ 8:20 PM , NORMAL OPERATION</t>
  </si>
  <si>
    <t>XCV1 CLOSED @ 3:04 AM,WATER  ELEVATION  (9.5M)</t>
  </si>
  <si>
    <t>SP2 - STARTED @ 6:35 AM TO MEET 83 PSI TARGET DISCHARGE PRESSURE</t>
  </si>
  <si>
    <t>CONDUCTED MONITORING @ MAGALLANES- ONLINE BOOSTER @ 6:25 AM , NORMAL OPERATION</t>
  </si>
  <si>
    <t>Additional 3 psi to target discharge pressure from 12:01 PM to 5am (APRIL 7, 2015) as per request of Engr. Frances Morla (SPM-South), due to shifting of WSR and Posadas Influence area.</t>
  </si>
  <si>
    <t>CONDUCTED MONITORING @ MAGALLANES- ONLINE BOOSTER @ 11:15 AM , NORMAL OPERATION</t>
  </si>
  <si>
    <t>CONDUCTED MONITORING @ MAGALLANES- ONLINE BOOSTER @ 12:55 PM , NORMAL OPERATION</t>
  </si>
  <si>
    <t>CONDUCTED MONITORING @ MAGALLANES- ONLINE BOOSTER @ 4:14 PM , NORMAL OPERATION</t>
  </si>
  <si>
    <t>CONDUCTED MONITORING @ MAGALLANES- ONLINE BOOSTER @ 6:23 PM , NORMAL OPERATION</t>
  </si>
  <si>
    <t>BP2 - STOPPED @ 6:01 PM DUE TO EXCESS CAPACITY</t>
  </si>
  <si>
    <t>BP2 - STOPPED @ 8:01 PM DUE TO EXCESS CAPACITY</t>
  </si>
  <si>
    <t>CONDUCTED MONITORING @ MAGALLANES- ONLINE BOOSTER @ 8:30 PM , NORMAL OPERATION</t>
  </si>
  <si>
    <t>CONDUCTED MONITORING @ MAGALLANES- ONLINE BOOSTER @ 10:19 PM , NORMAL OPERATION</t>
  </si>
  <si>
    <t>XCV1 - OPENED (40%) @ 10:01 PM FOR REFILLING</t>
  </si>
  <si>
    <t>NORMAL</t>
  </si>
  <si>
    <t>2B.</t>
  </si>
  <si>
    <t>XCV1 - INCREASE OPENING TO (45%) @ 12:01 AM</t>
  </si>
  <si>
    <t>XCV1 CLOSED @ 3:21 AM,WATER  ELEVATION  (9.5M)</t>
  </si>
  <si>
    <t>CONDUCTED MONITORING @ MAGALLANES- ONLINE BOOSTER @ 4:42 AM , NORMAL OPERATION</t>
  </si>
  <si>
    <t>CONDUCTED MONITORING @ MAGALLANES- ONLINE BOOSTER @ 9:20 PM , NORMAL OPERATION</t>
  </si>
  <si>
    <t>Additional 3 psi to target discharge pressure from 12:01 PM to 5am (APRIL 8, 2015) as per request of Engr. Frances Morla (SPM-South), due to shifting of WSR and Posadas Influence area.</t>
  </si>
  <si>
    <t>GENSET 1 WARMUP EXERCISED @ 12:08PM / STOPPED @ 12:18PM</t>
  </si>
  <si>
    <t>GENSET 2 WARMUP EXERCISED @ 12:19PM / STOPPED @ 12:29PM</t>
  </si>
  <si>
    <t>WARM-UP EXERCISE GENSET 1 &amp; 2 w/o load for 10mins each. Fuel consumption = 13litters / Fuel stock = 10,839</t>
  </si>
  <si>
    <t>CONDUCTED MONITORING @ MAGALLANES- ONLINE BOOSTER @ 12:50 PM , NORMAL OPERATION</t>
  </si>
  <si>
    <t>SP2 - STARTED @ 6:36 AM TO MEET 83 PSI TARGET DISCHARGE PRESSURE</t>
  </si>
  <si>
    <t>CONDUCTED MONITORING @ MAGALLANES- ONLINE BOOSTER @ 10:38 PM , NORMAL OPERATION</t>
  </si>
  <si>
    <t>CONDUCTED MONITORING @ MAGALLANES- ONLINE BOOSTER @ 3:28 AM , NORMAL OPERATION</t>
  </si>
  <si>
    <t>XCV1 CLOSED @ 3:50 AM,WATER  ELEVATION  (9.5M)</t>
  </si>
  <si>
    <t>J. GALINATO / F.A.RAMOS</t>
  </si>
  <si>
    <t>CONDUCTED MONITORING @ MAGALLANES- ONLINE BOOSTER @ 6:22 AM , NORMAL OPERATION</t>
  </si>
  <si>
    <t>3B+1 S</t>
  </si>
  <si>
    <t>CONDUCTED SITE INSPECTION WITH SIR MICHAEL BULIGAN AND SIR ARTURO TRINIDAD TOGETHER WITH QUAD AM PERSONNEL ARRIVED AT 11:05AM</t>
  </si>
  <si>
    <t>Additional 3 psi to target discharge pressure from 12:01 PM to 5am (APRIL 9, 2015) as per request of Engr. Frances Morla (SPM-South), due to shifting of WSR and Posadas Influence area.</t>
  </si>
  <si>
    <t>SP2 - STARTED @ 9:24 AM TO MEET 83 PSI TARGET DISCHARGE PRESSURE</t>
  </si>
  <si>
    <t>CONDUCTED MONITORING @ MAGALLANES- ONLINE BOOSTER @ 9:16 AM , NORMAL OPERATION</t>
  </si>
  <si>
    <t>CONDUCTED MONITORING @ MAGALLANES- ONLINE BOOSTER @ 4:17 PM , NORMAL OPERATION</t>
  </si>
  <si>
    <t>MAGALLANES IN-LINE FAULT AT 4:39AM RESUME 6:22AM NORMAL OPERATION</t>
  </si>
  <si>
    <t>2B+1 S</t>
  </si>
  <si>
    <t>CONDUCTED MONITORING @ MAGALLANES- ONLINE BOOSTER @ 9:25 PM , NORMAL OPERATION</t>
  </si>
  <si>
    <t>XCV1 CLOSED @ 3:35 AM,WATER  ELEVATION  (9.5M)</t>
  </si>
  <si>
    <t>CONDUCTED MONITORING @ MAGALLANES- ONLINE BOOSTER @ 8:15 AM , NORMAL OPERATION</t>
  </si>
  <si>
    <t>CONDUCTED MONITORING @ MAGALLANES- ONLINE BOOSTER @ 10:14 AM , NORMAL OPERATION</t>
  </si>
  <si>
    <t>Additional 3 psi to target discharge pressure from 12:01 PM to 5am (APRIL 10, 2015) as per request of Engr. Frances Morla (SPM-South), due to shifting of WSR and Posadas Influence area.</t>
  </si>
  <si>
    <t>CONDUCTED MONITORING @ MAGALLANES- ONLINE BOOSTER @ 1:13 PM , NORMAL OPERATION</t>
  </si>
  <si>
    <t>MAGALLANES IN-LINE FAULT AT 6:21AM RESUME 6:22AM NORMAL OPERATION</t>
  </si>
  <si>
    <t>CONDUCTED MONITORING @ MAGALLANES- ONLINE BOOSTER @ 7:21 PM , NORMAL OPERATION</t>
  </si>
  <si>
    <t>CONDUCTED MONITORING @ MAGALLANES- ONLINE BOOSTER @ 10:30 PM , NORMAL OPERATION</t>
  </si>
  <si>
    <t>CONDUCTED MONITORING @ MAGALLANES- ONLINE BOOSTER @ 3:30 AM , NORMAL OPERATION</t>
  </si>
  <si>
    <t>XCV1 CLOSED @ 3:40 AM,WATER  ELEVATION  (9.5M)</t>
  </si>
  <si>
    <t>CONDUCTED MONITORING @ MAGALLANES- ONLINE BOOSTER @ 5:27 AM , NORMAL OPERATION</t>
  </si>
  <si>
    <t>MAGALLANES IN-LINE FAULT AT 3:57AM RESUME 5:26AM NORMAL OPERATION</t>
  </si>
  <si>
    <t>SP2 - STARTED @ 6:14 AM TO MEET 83 PSI TARGET DISCHARGE PRESSURE</t>
  </si>
  <si>
    <t>CONDUCTED MONITORING @ MAGALLANES- ONLINE BOOSTER @ 8:23 AM , NORMAL OPERATION</t>
  </si>
  <si>
    <t>CONDUCTED MONITORING @ MAGALLANES- ONLINE BOOSTER @ 11:12 AM , NORMAL OPERATION</t>
  </si>
  <si>
    <t>Additional 3 psi to target discharge pressure from 12:01 PM to 5am (APRIL 11, 2015) as per request of Engr. Frances Morla (SPM-South), due to shifting of WSR and Posadas Influence area.</t>
  </si>
  <si>
    <t>CONDUCTED MONITORING @ MAGALLANES- ONLINE BOOSTER @ 1:40 PM , NORMAL OPERATION</t>
  </si>
  <si>
    <t>CONDUCTED MONITORING @ MAGALLANES- ONLINE BOOSTER @ 4:21 PM , NORMAL OPERATION</t>
  </si>
  <si>
    <t>CONDUCTED MONITORING @ MAGALLANES- ONLINE BOOSTER @ 6:25 PM , NORMAL OPERATION</t>
  </si>
  <si>
    <t>CONDUCTED MONITORING @ MAGALLANES- ONLINE BOOSTER @ 9:55 PM , NORMAL OPERATION</t>
  </si>
  <si>
    <t>XCV1 - OPENED (30%) @ 10:01 PM FOR REFILLING</t>
  </si>
  <si>
    <t>MAGALLANES IN-LINE FAULT AT 4:45 @ RESUME 6:15AM NORMAL OPERATION</t>
  </si>
  <si>
    <t>CONDUCTED MONITORING @ MAGALLANES- ONLINE BOOSTER @ 6:20 AM , NORMAL OPERATION</t>
  </si>
  <si>
    <t>Additional 3 psi to target discharge pressure from 12:01 PM to 5am (APRIL 12, 2015) as per request of Engr. Frances Morla (SPM-South), due to shifting of WSR and Posadas Influence area.</t>
  </si>
  <si>
    <t>CONDUCTED MONITORING @ MAGALLANES- ONLINE BOOSTER @ 8:01 AM , NORMAL OPERATION</t>
  </si>
  <si>
    <t>XCV1 CLOSED @ 3:22 AM,WATER  ELEVATION  (9.5M)</t>
  </si>
  <si>
    <t>CONDUCTED MONITORING @ MAGALLANES- ONLINE BOOSTER @ 10:40 AM , NORMAL OPERATION</t>
  </si>
  <si>
    <t>CONDUCTED MONITORING @ MAGALLANES- ONLINE BOOSTER @ 7:10 PM , NORMAL OPERATION</t>
  </si>
  <si>
    <t>XCV1 CLOSED @ 3:55 AM,WATER  ELEVATION  (9.5M)</t>
  </si>
  <si>
    <t>CONDUCTED MONITORING @ MAGALLANES- ONLINE BOOSTER @ 6:15 AM , NORMAL OPERATION</t>
  </si>
  <si>
    <t>SP2 - STARTED @ 7:01 AM TO MEET 83 PSI TARGET DISCHARGE PRESSURE</t>
  </si>
  <si>
    <t>Additional 3 psi to target discharge pressure from 12:01 PM to 5am (APRIL 13, 2015) as per request of Engr. Frances Morla (SPM-South), due to shifting of WSR and Posadas Influence area.</t>
  </si>
  <si>
    <t>CONDUCTED MONITORING @ MAGALLANES- ONLINE BOOSTER @ 8:10 AM , NORMAL OPERATION</t>
  </si>
  <si>
    <t>CONDUCTED MONITORING @ MAGALLANES- ONLINE BOOSTER @10 25: AM , NORMAL OPERATION</t>
  </si>
  <si>
    <t>CONDUCTED MONITORING @ MAGALLANES- ONLINE BOOSTER @1:24PM , NORMAL OPERATION</t>
  </si>
  <si>
    <t>CONDUCTED MONITORING @ MAGALLANES- ONLINE BOOSTER @4:24PM , NORMAL OPERATION</t>
  </si>
  <si>
    <t>CONDUCTED MONITORING @ MAGALLANES- ONLINE BOOSTER @ 6:21PM , NORMAL OPERATION</t>
  </si>
  <si>
    <t>CONDUCTED MONITORING @ MAGALLANES- ONLINE BOOSTER @ 11:16PM , NORMAL OPERATION</t>
  </si>
  <si>
    <t>XCV1 CLOSED @ 3:31 AM,WATER  ELEVATION  (9.5M)</t>
  </si>
  <si>
    <t>CONDUCTED MONITORING @ MAGALLANES- ONLINE BOOSTER @ 3:24 AM , NORMAL OPERATION</t>
  </si>
  <si>
    <t>CONDUCTED MONITORING @ MAGALLANES- ONLINE BOOSTER @ 5:25 AM , NORMAL OPERATION</t>
  </si>
  <si>
    <t>SP2 - STARTED @ 6:13 AM TO MEET 83 PSI TARGET DISCHARGE PRESSURE</t>
  </si>
  <si>
    <t>MAGALLANES IN-LINE FAULT AT 4:38 @ RESUME 5:23AM NORMAL OPERATION</t>
  </si>
  <si>
    <t>Additional 3 psi to target discharge pressure from 12:01 PM to 5am (APRIL 14, 2015) as per request of Engr. Frances Morla (SPM-South), due to shifting of WSR and Posadas Influence area.</t>
  </si>
  <si>
    <t>SIROS PERSONNEL CHANGE THE DEFECTIVE FLUORESCENT LIGHTS 2PCS AND 1PC BALLAST OF THE ENGINEERING ROOM / ISOLATION TRANSFORMER ROOM 2PCS / VFD / SST ROOM - MOTOR CONTROL ROOM 2PCS AND 1PC BALLAST</t>
  </si>
  <si>
    <t>CONDUCTED MONITORING @ MAGALLANES- ONLINE BOOSTER @ 3:22 PM , NORMAL OPERATION</t>
  </si>
  <si>
    <t>CONDUCTED MONITORING @ MAGALLANES- ONLINE BOOSTER @ 6:13 PM , NORMAL OPERATION</t>
  </si>
  <si>
    <t>SP2 - STOPPED @ 9:28  PM DUE TO LOW LOW WATER LEVEL</t>
  </si>
  <si>
    <t>BP2 - STOPPED @ 10:01 PM DUE TO EXCESS CAPACITY</t>
  </si>
  <si>
    <t>ENGR. ARTURO TRINIDAD AND MAINTENANCE TEAM ARRIVED @ 8:00PM FOR MONTHLY PREVENTIVE MAINTENANCE.</t>
  </si>
  <si>
    <t xml:space="preserve">BP2 - STARTED @ 9:28 PM </t>
  </si>
  <si>
    <t>XCV1 CLOSED @ 3:54 AM,WATER  ELEVATION  (9.5M)</t>
  </si>
  <si>
    <t>BP1 - STOPPED @ 12:17 AM</t>
  </si>
  <si>
    <t>BP3 - STARTED @ 12:18 AM</t>
  </si>
  <si>
    <t>BP2 - STOPPED @ 1:13 AM</t>
  </si>
  <si>
    <t>BP1 - STARTED @ 1:14 AM</t>
  </si>
  <si>
    <t>CONDUCTED MONITORING @ MAGALLANES- ONLINE BOOSTER @ 6:55 AM , NORMAL OPERATION</t>
  </si>
  <si>
    <t>SP2 - STARTED @ 6:01 AM TO MEET 83 PSI TARGET DISCHARGE PRESSURE</t>
  </si>
  <si>
    <t>MAGALLANES IN-LINE FAULT AT 5:48 @ RESUME 6:53  AM NORMAL OPERATION</t>
  </si>
  <si>
    <t>CONDUCTED MONITORING @ MAGALLANES- ONLINE BOOSTER @ 10:10 AM , NORMAL OPERATION</t>
  </si>
  <si>
    <t>Additional 3 psi to target discharge pressure from 12:01 PM to 5am (APRIL 15, 2015) as per request of Engr. Frances Morla (SPM-South), due to shifting of WSR and Posadas Influence area.</t>
  </si>
  <si>
    <t>CONDUCTED MONITORING @ MAGALLANES- ONLINE BOOSTER @ 12:31 PM , NORMAL OPERATION</t>
  </si>
  <si>
    <t>CONDUCTED MONITORING @ MAGALLANES- ONLINE BOOSTER @ 2:50 PM , NORMAL OPERATION</t>
  </si>
  <si>
    <t>CONDUCTED MONITORING @ MAGALLANES- ONLINE BOOSTER 1 DEFECTIVE / BOOSTER 3 MANUAL OPERATION @ 7:40 PM</t>
  </si>
  <si>
    <t>J. GALINATO / R.REGEMCIA</t>
  </si>
  <si>
    <t>CONDUCTED MONITORING @ MAGALLANES- ONLINE BOOSTER @ 5:22 PM , NORMAL OPERATION</t>
  </si>
  <si>
    <t>CONDUCTED MONITORING @ MAGALLANES- ONLINE BOOSTER @ 1:40 PM TO 3:10 PM WITH SIR GERRY BAUTISTA @ DANFOSS COMPANY MR. ROMEWELLE GO, TO PERFORM STATIC TEST @ PHYSICAL INSPECTION OF VFD.BUSTED POWER CARD FUSE @ 1PC. POWER CARD</t>
  </si>
  <si>
    <t>CONDUCTED MONITORING @ MAGALLANES- ONLINE BOOSTER @ 8:02 PM , NORMAL OPERATION</t>
  </si>
  <si>
    <t>XCV1 CLOSED @ 3:53 AM,WATER  ELEVATION  (9.5M)</t>
  </si>
  <si>
    <t>CONDUCTED MONITORING @ MAGALLANES- ONLINE BOOSTER @ 5:20 AM , NORMAL OPERATION</t>
  </si>
  <si>
    <t>CONDUCTED MONITORING @ MAGALLANES- ONLINE BOOSTER @ 7:12 AM , NORMAL OPERATION</t>
  </si>
  <si>
    <t>CONDUCTED MONITORING @ MAGALLANES- ONLINE BOOSTER @ 9:21 AM , NORMAL OPERATION</t>
  </si>
  <si>
    <t>CONDUCTED MONITORING @ MAGALLANES- ONLINE BOOSTER @ 10:20 AM , NORMAL OPERATION</t>
  </si>
  <si>
    <t>CONDUCTED MONITORING @ MAGALLANES- ONLINE BOOSTER @ 11:23 AM , NORMAL OPERATION</t>
  </si>
  <si>
    <t>Additional 3 psi to target discharge pressure from 12:01 PM to 5am (APRIL 16, 2015) as per request of Engr. Frances Morla (SPM-South), due to shifting of WSR and Posadas Influence area.</t>
  </si>
  <si>
    <t>CONDUCTED MONITORING @ MAGALLANES- ONLINE BOOSTER @ 12:47 PM , NORMAL OPERATION</t>
  </si>
  <si>
    <t>CONDUCTED SITE INSPECTION WITH SIR MARIANITO BARAHAN AND SIR MICHAEL BULIGAN AND SIR ARTURO TRINIDAD TO ASSISTED THE DELIVERY TRUCK TO UNLOADING THE ONE UNIT OF PUMP MOTOR AT VILLAMOR PS</t>
  </si>
  <si>
    <t>CONDUCTED MONITORING @ MAGALLANES- ONLINE BOOSTER @ 2:30 PM , NORMAL OPERATION</t>
  </si>
  <si>
    <t>CONDUCTED MONITORING @ MAGALLANES- ONLINE BOOSTER @ 5:20 PM , NORMAL OPERATION</t>
  </si>
  <si>
    <t>CONDUCTED MONITORING @ MAGALLANES- ONLINE BOOSTER @ 6:16 PM , NORMAL OPERATION</t>
  </si>
  <si>
    <t>CONDUCTED MONITORING @ MAGALLANES- ONLINE BOOSTER @ 7:00 PM , NORMAL OPERATION</t>
  </si>
  <si>
    <t>CONDUCTED MONITORING @ MAGALLANES- ONLINE BOOSTER @ 8:00 PM , NORMAL OPERATION</t>
  </si>
  <si>
    <t>SP2 - STOPPED @ 9:05  PM DUE TO EXCESS CAPACITY</t>
  </si>
  <si>
    <t>CONDUCTED MONITORING @ MAGALLANES- ONLINE BOOSTER @ 9:10 PM , NORMAL OPERATION</t>
  </si>
  <si>
    <t>CONDUCTED MONITORING @ MAGALLANES- ONLINE BOOSTER @ 10:03 PM , NORMAL OPERATION</t>
  </si>
  <si>
    <t>CONDUCTED MONITORING @ MAGALLANES- ONLINE BOOSTER @ 11:00 PM , NORMAL OPERATION</t>
  </si>
  <si>
    <t>XCV1 CLOSED @ 4:56 AM,WATER  ELEVATION  (9.5M)</t>
  </si>
  <si>
    <t>CONDUCTED MONITORING @ MAGALLANES- ONLINE BOOSTER @ 5:56 AM , NORMAL OPERATION</t>
  </si>
  <si>
    <t>CONDUCTED MONITORING @ MAGALLANES- ONLINE BOOSTER @ 7:10 AM , NORMAL OPERATION</t>
  </si>
  <si>
    <t>CONDUCTED MONITORING @ MAGALLANES- ONLINE BOOSTER @ 8:18 AM , NORMAL OPERATION</t>
  </si>
  <si>
    <t>CONDUCTED MONITORING @ MAGALLANES- ONLINE BOOSTER @ 9:23 AM , NORMAL OPERATION</t>
  </si>
  <si>
    <t>CONDUCTED MONITORING @ MAGALLANES- ONLINE BOOSTER @ 11:05 AM , NORMAL OPERATION</t>
  </si>
  <si>
    <t>Additional 3 psi to target discharge pressure from 12:01 PM to 5am (APRIL 17, 2015) as per request of Engr. Frances Morla (SPM-South), due to shifting of WSR and Posadas Influence area.</t>
  </si>
  <si>
    <t>R. REGENCIA / J. GALINATO</t>
  </si>
  <si>
    <t>CONDUCTED MONITORING @ MAGALLANES- ONLINE BOOSTER @ 12:18 PM , NORMAL OPERATION</t>
  </si>
  <si>
    <t>CONDUCTED MONITORING @ MAGALLANES- ONLINE BOOSTER @ 7:19 PM , NORMAL OPERATION</t>
  </si>
  <si>
    <t>ALEXANDER CABREROS</t>
  </si>
  <si>
    <t>SP2 - STOPPED @ 9:30 PM DUE TO LOW WATER LEVEL ( 1.3M )</t>
  </si>
  <si>
    <t>CONDUCTED MONITORING @ MAGALLANES- ONLINE BOOSTER @ 10:00 PM , NORMAL OPERATION</t>
  </si>
  <si>
    <t>XCV1 - INCREASE OPENING TO (48%) @ 12:01 AM</t>
  </si>
  <si>
    <t>XCV1 CLOSED @ 4:15 AM,WATER  ELEVATION  (9.5M)</t>
  </si>
  <si>
    <t>CONDUCTED MONITORING @ MAGALLANES- ONLINE BOOSTER @ 10:00 PM TO 6:00AM VFD NORMAL OPERATIONAL RESUMED 5:40AM AND INSTALLED THE 1 UNIT OF BOX FOR SUCTION AND DISCHARGE</t>
  </si>
  <si>
    <t xml:space="preserve">J. GALINATO </t>
  </si>
  <si>
    <t>SP2 - STARTED @ 6:10 AM TO MEET 83 PSI TARGET DISCHARGE PRESSURE</t>
  </si>
  <si>
    <t>CONDUCTED MONITORING @ MAGALLANES- ONLINE BOOSTER @ 5:32 AM , NORMAL OPERATION</t>
  </si>
  <si>
    <t>CONDUCTED MONITORING @ MAGALLANES- ONLINE BOOSTER @ 7:14 AM , NORMAL OPERATION</t>
  </si>
  <si>
    <t>CONDUCTED MONITORING @ MAGALLANES- ONLINE BOOSTER @ 9:10 AM , NORMAL OPERATION</t>
  </si>
  <si>
    <t xml:space="preserve">CONDUCTED MONITORING @ MAGALLANES- ONLINE BOOSTER @ 9:00 AM TO 6:00 PM WITH MR. FELIX OF EXPONENT </t>
  </si>
  <si>
    <t>CONDUCTED MONITORING @ MAGALLANES- ONLINE BOOSTER @ 11:06 AM , NORMAL OPERATION</t>
  </si>
  <si>
    <t>Additional 3 psi to target discharge pressure from 12:01 PM to 5am (APRIL 18, 2015) as per request of Engr. Frances Morla (SPM-South), due to shifting of WSR and Posadas Influence area.</t>
  </si>
  <si>
    <t>CONDUCTED MONITORING @ MAGALLANES- ONLINE BOOSTER @ 1:23 AM , NORMAL OPERATION</t>
  </si>
  <si>
    <t>CONDUCTED MONITORING @ MAGALLANES- ONLINE BOOSTER @ 1:52 AM , NORMAL OPERATION</t>
  </si>
  <si>
    <t>CONDUCTED MONITORING @ MAGALLANES- ONLINE BOOSTER @ 4:26 AM , NORMAL OPERATION</t>
  </si>
  <si>
    <t>CONDUCTED MONITORING @ MAGALLANES- ONLINE BOOSTER @ 7:24 PM , NORMAL OPERATION</t>
  </si>
  <si>
    <t>XCV1 - OPENED (45%) @ 10:01 PM FOR REFILLING</t>
  </si>
  <si>
    <t>SP2 - STOPPED @ 10:00  PM DUE TO EXCESS CAPACITY</t>
  </si>
  <si>
    <t>A.CABREROS</t>
  </si>
  <si>
    <t>XCV1 - INCREASE OPENING TO (50%) @ 12:01 AM</t>
  </si>
  <si>
    <t>XCV1 CLOSED @ 2:40 AM,WATER  ELEVATION  (9.5M)</t>
  </si>
  <si>
    <t>CONDUCTED MONITORING @ MAGALLANES- ONLINE BOOSTER @ 10:15 PM , NORMAL OPERATION</t>
  </si>
  <si>
    <t>JR. GALINATO</t>
  </si>
  <si>
    <t>Additional 3 psi to target discharge pressure from 12:01 PM to 5am (APRIL 19, 2015) as per request of Engr. Frances Morla (SPM-South), due to shifting of WSR and Posadas Influence area.</t>
  </si>
  <si>
    <t>SP2 - STARTED @ 6:43 AM TO MEET 83 PSI TARGET DISCHARGE PRESSURE</t>
  </si>
  <si>
    <t>MAGALLANES IN-LINE FAULT AT 4:32 @ RESUME 6:44 AM NORMAL OPERATION</t>
  </si>
  <si>
    <t>CONDUCTED MONITORING @ MAGALLANES- ONLINE BOOSTER @ 6:44 AM , NORMAL OPERATION</t>
  </si>
  <si>
    <t>CONDUCTED MONITORING @ MAGALLANES- ONLINE BOOSTER @ 9:14 AM , NORMAL OPERATION</t>
  </si>
  <si>
    <t>CONDUCTED MONITORING @ MAGALLANES- ONLINE BOOSTER @ 11:09 AM , NORMAL OPERATION</t>
  </si>
  <si>
    <t>CONDUCTED MONITORING @ MAGALLANES- ONLINE BOOSTER @ 4:12 PM , NORMAL OPERATION</t>
  </si>
  <si>
    <t>CONDUCTED MONITORING @ MAGALLANES- ONLINE BOOSTER @ 7:14 PM , NORMAL OPERATION</t>
  </si>
  <si>
    <t>CONDUCTED MONITORING @ MAGALLANES- ONLINE BOOSTER @ 9:36 PM , NORMAL OPERATION</t>
  </si>
  <si>
    <t>XCV1 - INCREASE OPENING TO (42%) @ 12:01 AM</t>
  </si>
  <si>
    <t>XCV1 CLOSED @ 4:05 AM,WATER  ELEVATION  (9.5M)</t>
  </si>
  <si>
    <t>CONDUCTED MONITORING @ MAGALLANES- ONLINE BOOSTER @ 6:17 AM , NORMAL OPERATION</t>
  </si>
  <si>
    <t>SP2 - STARTED @ 7:40 AM TO MEET 83 PSI TARGET DISCHARGE PRESSURE</t>
  </si>
  <si>
    <t>Additional 3 psi to target discharge pressure from 12:01 PM to 5am (APRIL 20, 2015) as per request of Engr. Frances Morla (SPM-South), due to shifting of WSR and Posadas Influence area.</t>
  </si>
  <si>
    <t>CONDUCTED MONITORING @ MAGALLANES- ONLINE BOOSTER @ 9:07 AM , NORMAL OPERATION</t>
  </si>
  <si>
    <t>CONDUCTED MONITORING @ MAGALLANES- ONLINE BOOSTER @ 11:08 AM , NORMAL OPERATION</t>
  </si>
  <si>
    <t>WARM-UP EXERCISE GENSET 1 &amp; 2 w/o load for 10mins each. Fuel consumption = 13litters / Fuel stock = 10,826</t>
  </si>
  <si>
    <t>GENSET 2 WARMUP EXERCISED @ 4:06PM / STOPPED @ 4:16PM</t>
  </si>
  <si>
    <t>GENSET 1 WARMUP EXERCISED @ 4:17PM / STOPPED @ 4:27PM</t>
  </si>
  <si>
    <t>CONDUCTED MONITORING @ MAGALLANES- ONLINE BOOSTER @ 7:31 PM , NORMAL OPERATION</t>
  </si>
  <si>
    <t>CONDUCTED MONITORING @ MAGALLANES- ONLINE BOOSTER @ 10:35 PM , NORMAL OPERATION</t>
  </si>
  <si>
    <t>XCV1 CLOSED @ 4:01 AM,WATER  ELEVATION  (9.5M)</t>
  </si>
  <si>
    <t>MAGALLANES IN-LINE FAULT AT 4:08 @ RESUME 5:28 AM NORMAL OPERATION</t>
  </si>
  <si>
    <t>CONDUCTED MONITORING @ MAGALLANES- ONLINE BOOSTER @ 5:30 AM , NORMAL OPERATION</t>
  </si>
  <si>
    <t>MAGALLANES IN-LINE FAULT AT 5:32 @ RESUME 7:09 AM NORMAL OPERATION</t>
  </si>
  <si>
    <t>CONDUCTED MONITORING @ MAGALLANES- ONLINE BOOSTER @ 7:15 AM , NORMAL OPERATION</t>
  </si>
  <si>
    <t>CONDUCTED MONITORING @ MAGALLANES- ONLINE BOOSTER @ 9:08 AM , NORMAL OPERATION</t>
  </si>
  <si>
    <t>Additional 3 psi to target discharge pressure from 12:01 PM to 5am (APRIL 21, 2015) as per request of Engr. Frances Morla (SPM-South), due to shifting of WSR and Posadas Influence area.</t>
  </si>
  <si>
    <t>CONDUCTED MONITORING @ MAGALLANES- ONLINE BOOSTER @ 12:29 PM , NORMAL OPERATION</t>
  </si>
  <si>
    <t>CONDUCTED MONITORING @ MAGALLANES- ONLINE BOOSTER @ 4:26 PM , NORMAL OPERATION</t>
  </si>
  <si>
    <t>MR. E BELTRAN OF CENTRAL LAB. ARRIVE @ 10:00 AM FOR WATER SAMPLING RES.CL2 - 1.12mg/l</t>
  </si>
  <si>
    <t>J. GALINATO / R. REGENCIA</t>
  </si>
  <si>
    <t>CONDUCTED MONITORING @ MAGALLANES- ONLINE BOOSTER @ 10:25 PM , NORMAL OPERATION</t>
  </si>
  <si>
    <r>
      <rPr>
        <b/>
        <i/>
        <sz val="10"/>
        <rFont val="Calibri"/>
        <family val="2"/>
        <scheme val="minor"/>
      </rPr>
      <t>NOTE:</t>
    </r>
    <r>
      <rPr>
        <i/>
        <sz val="10"/>
        <rFont val="Calibri"/>
        <family val="2"/>
        <scheme val="minor"/>
      </rPr>
      <t xml:space="preserve"> COLORIMETER IS NOT WORKING PROPERLY. NEEDS TO CALIBRATE.</t>
    </r>
  </si>
  <si>
    <r>
      <rPr>
        <b/>
        <i/>
        <sz val="10"/>
        <color rgb="FF0000FF"/>
        <rFont val="Calibri"/>
        <family val="2"/>
        <scheme val="minor"/>
      </rPr>
      <t>NOTE:</t>
    </r>
    <r>
      <rPr>
        <i/>
        <sz val="10"/>
        <color rgb="FF0000FF"/>
        <rFont val="Calibri"/>
        <family val="2"/>
        <scheme val="minor"/>
      </rPr>
      <t xml:space="preserve"> COLORIMETER IS NOT WORKING PROPERLY. NEEDS TO CALIBRATE.</t>
    </r>
  </si>
  <si>
    <t>XCV1 CLOSED @ 3:57 AM,WATER  ELEVATION  (9.5M)</t>
  </si>
  <si>
    <t xml:space="preserve">JIMENEZ  GALINATO </t>
  </si>
  <si>
    <t>SP2 - STARTED @ 6:11 AM TO MEET 83 PSI TARGET DISCHARGE PRESSURE</t>
  </si>
  <si>
    <t>MR. KUNIMORI CHIKAZAWA,ARIEL MULA &amp; JOSE SAYSON OF KBT  TRADING CONDUCTED INSTALLATION FOR KUBOTA PUMP &amp; MOTOR ARRIVED @9:28 AM</t>
  </si>
  <si>
    <t>MR. FRANCIS LOVETE OF MCC CONDUCTED INSPECTION FOR SCADA ARRIVE @9:55 AM</t>
  </si>
  <si>
    <t>SIR. JOSEPH DELA ROSA, SIR. MICHEAL BULIGAN, SIR. ARTURO TRINIDAD  &amp; MAINTENANCE TEAM CONDUCTED MONTHLY PREVENTIVE MAINTENANCE OF ALL PUMPS ARRIVE @ 10:30 AM</t>
  </si>
  <si>
    <t>CITIPEST BENJIE PALAGANAS, RODERICK VILLAREAL, PATRICK DE GUZMAN. CONDUCTED MONTHLY PEST CONTROL FOR THE FACILITIES OF VILLAMOR PS ARRIVED @10:30 AM</t>
  </si>
  <si>
    <t>Additional 3 psi to target discharge pressure from 12:01 PM to 5am (APRIL 22, 2015) as per request of Engr. Frances Morla (SPM-South), due to shifting of WSR and Posadas Influence area.</t>
  </si>
  <si>
    <t>CONDUCTED MONITORING @ MAGALLANES- ONLINE BOOSTER @ 1:28 PM , NORMAL OPERATION</t>
  </si>
  <si>
    <r>
      <rPr>
        <b/>
        <i/>
        <sz val="10"/>
        <color rgb="FFFF0000"/>
        <rFont val="Calibri"/>
        <family val="2"/>
        <scheme val="minor"/>
      </rPr>
      <t>NOTE:</t>
    </r>
    <r>
      <rPr>
        <b/>
        <i/>
        <sz val="10"/>
        <color rgb="FF0000FF"/>
        <rFont val="Calibri"/>
        <family val="2"/>
        <scheme val="minor"/>
      </rPr>
      <t xml:space="preserve"> </t>
    </r>
    <r>
      <rPr>
        <b/>
        <i/>
        <sz val="10"/>
        <rFont val="Calibri"/>
        <family val="2"/>
        <scheme val="minor"/>
      </rPr>
      <t>ALL PUMPS STOPPED DUE TO POWER FLUCTUATION @ 2:30PM</t>
    </r>
  </si>
  <si>
    <t>BP3 - RESTARTED @ 2:36 PM</t>
  </si>
  <si>
    <t>BP1 - RESTARTED @ 2:37 PM</t>
  </si>
  <si>
    <t xml:space="preserve">SP2 - RESTARTED @ 2:38 PM </t>
  </si>
  <si>
    <t>BACK TO NORMAL OPERATION @ 2:40 PM</t>
  </si>
  <si>
    <t>BP2 - RESTARTED @ 2:35 PM</t>
  </si>
  <si>
    <t>CONDUCTED MONITORING @ MAGALLANES- ONLINE BOOSTER @ 9:12 PM , NORMAL OPERATION</t>
  </si>
  <si>
    <t>XCV1 CLOSED @ 4:28 AM,WATER  ELEVATION  (9.5M)</t>
  </si>
  <si>
    <t>CONDUCTED MONITORING @ MAGALLANES- ONLINE BOOSTER @ 6:27 AM , NORMAL OPERATION</t>
  </si>
  <si>
    <t>CONDUCTED MONITORING @ MAGALLANES- ONLINE BOOSTER @ 9:20 AM , NORMAL OPERATION</t>
  </si>
  <si>
    <t>MAGALLANES IN-LINE FAULT @ 7:20 AM  RESUME  @ 9:18 AM</t>
  </si>
  <si>
    <t>SIR. ARTURO TRINIDAD CONDUCTED INSPECTION &amp; MONITORING ARRIVED @9:31 AM</t>
  </si>
  <si>
    <t>KBT TRADING PERSONEL MR. KUNIMORI CHIKAZAWA, JOSE SAYSON, MANUEL MAPALO. CONDUCTED INSTALLATION FOR PUMP &amp; MOTOR  ARRIVED @ 10:07 AM</t>
  </si>
  <si>
    <t>IMM  PERSONELL  CONDUCTED UPDATING OF TOTALIZER ARRIVED @11:22 AM</t>
  </si>
  <si>
    <t>Additional 3 psi to target discharge pressure from 12:01 PM to 5am (APRIL 23, 2015) as per request of Engr. Frances Morla (SPM-South), due to shifting of WSR and Posadas Influence area.</t>
  </si>
  <si>
    <t>SIR. GERRY BAUTISTA CONDUCTED MONITORING &amp; INSPECTION ARRIVED @ 1:57 PM</t>
  </si>
  <si>
    <t>CONDUCTED MONITORING @ MAGALLANES- ONLINE BOOSTER @ 4:40 AM , NORMAL OPERATION</t>
  </si>
  <si>
    <t>CONDUCTED MONITORING @ MAGALLANES- ONLINE BOOSTER @ 10:12 PM , NORMAL OPERATION</t>
  </si>
  <si>
    <t>XCV1 - INCREASE OPENING TO (55%) @ 12:01 AM</t>
  </si>
  <si>
    <t>XCV1 CLOSED @ 3:06 AM,WATER  ELEVATION  (9.5M)</t>
  </si>
  <si>
    <t>MAGALLANES IN-LINE FAULT @ 8:23 AM  RESUME  @ 8:36 AM</t>
  </si>
  <si>
    <t>CONDUCTED MONITORING @ MAGALLANES- ONLINE BOOSTER @ 8:36 AM , NORMAL OPERATION</t>
  </si>
  <si>
    <t>KBT TRADING PERSONEL CONTINUE WORKING ON BP4 ARRIVED 7:15AM</t>
  </si>
  <si>
    <t>ENGR. A. TRINIDAD AND ENGR. J. BAUTISTA ARRIVED @ 10:20 AM FOR PLANT INSPECTION</t>
  </si>
  <si>
    <t>CONDUCTED MONITORING @ MAGALLANES- ONLINE BOOSTER @ 4:18 PM , NORMAL OPERATION</t>
  </si>
  <si>
    <t>CONDUCTED MONITORING @ MAGALLANES- ONLINE BOOSTER @ 7:40 PM , NORMAL OPERATION</t>
  </si>
  <si>
    <t>CONDUCTED MONITORING @ MAGALLANES- ONLINE BOOSTER @ 10:27 PM , NORMAL OPERATION</t>
  </si>
  <si>
    <t>XCV1 - INCREASE OPENING TO (46%) @ 12:01 AM</t>
  </si>
  <si>
    <t>CONDUCTED MONITORING @ MAGALLANES- ONLINE BOOSTER @ 3:23 AM , NORMAL OPERATION</t>
  </si>
  <si>
    <t>XCV1 CLOSED @ 3:58 AM,WATER  ELEVATION  (9.5M)</t>
  </si>
  <si>
    <t>MAGALLANES IN-LINE FAULT @ 4:35 AM / RESUME  @ 6:15 AM</t>
  </si>
  <si>
    <t>CONDUCTED MONITORING @ MAGALLANES- ONLINE BOOSTER @ 6:21 AM , NORMAL OPERATION</t>
  </si>
  <si>
    <t>JIMENEZ  GALINATO</t>
  </si>
  <si>
    <t>ENGR. ARTURO TRINIDAD ARRIVED @ 8:35 AM FOR PLANT INSPECTION</t>
  </si>
  <si>
    <t>KBT TRADING PERSONEL CONTINUE WORKING ON BP4 ARRIVED 8:47AM</t>
  </si>
  <si>
    <t>SESI PERSONELL DELIVERED PERSONAL PROTECTIVE EQUIPMENT ARRIVED @10:30 AM</t>
  </si>
  <si>
    <t>MAGALLANES IN-LINE FAULT @ 8:37 AM / RESUME  @ 9:15 AM</t>
  </si>
  <si>
    <t>MAGALLANES IN-LINE FAULT @ 10:18 AM / RESUME  @ 11:19 AM</t>
  </si>
  <si>
    <t>CONDUCTED MONITORING @ MAGALLANES- ONLINE BOOSTER @ 11:19 AM , NORMAL OPERATION</t>
  </si>
  <si>
    <t>Additional 3 psi to target discharge pressure from 12:01 PM to 5am (APRIL 25, 2015) as per request of Engr. Frances Morla (SPM-South), due to shifting of WSR and Posadas Influence area.</t>
  </si>
  <si>
    <t>MAINTENANCE TEAM ARRIVED @ 12:09 TO ASSIST KTB TRADING PERSONELL TO TRANSFER KUBOTA MOTOR &amp; PUMP</t>
  </si>
  <si>
    <t>CONDUCTED MONITORING @ MAGALLANES- ONLINE BOOSTER @ 3:35 PM , NORMAL OPERATION</t>
  </si>
  <si>
    <t>CONDUCTED MONITORING @ MAGALLANES- ONLINE BOOSTER @ 5:26 PM , NORMAL OPERATION</t>
  </si>
  <si>
    <t>CONDUCTED MONITORING @ MAGALLANES- ONLINE BOOSTER @ 8:28 PM , NORMAL OPERATION</t>
  </si>
  <si>
    <t>XCV1 CLOSED @ 3:15 AM,WATER  ELEVATION  (9.5M)</t>
  </si>
  <si>
    <t xml:space="preserve">JIMENEZ GALINATO </t>
  </si>
  <si>
    <t>SP2 - STARTED @ 6:45 AM TO MEET 83 PSI TARGET DISCHARGE PRESSURE</t>
  </si>
  <si>
    <t>MAGALLANES IN-LINE FAULT @ 5:43 AM / RESUME  @ 6:40 AM</t>
  </si>
  <si>
    <t>CONDUCTED MONITORING @ MAGALLANES- ONLINE BOOSTER @ 6:43 AM , NORMAL OPERATION</t>
  </si>
  <si>
    <t>MAGALLANES IN-LINE FAULT @ 6:44 AM / RESUME  @ 9:12 AM</t>
  </si>
  <si>
    <t>KBT TRADING PERSONEL CONTINUE WORKING FOR BP4 ARRIVED 8:47AM</t>
  </si>
  <si>
    <t>CONDUCTED MONITORING @ MAGALLANES- ONLINE BOOSTER @ 11:14 AM , NORMAL OPERATION</t>
  </si>
  <si>
    <t>Additional 3 psi to target discharge pressure from 12:01 PM to 5am (APRIL 26, 2015) as per request of Engr. Frances Morla (SPM-South), due to shifting of WSR and Posadas Influence area.</t>
  </si>
  <si>
    <t>CONDUCTED MONITORING @ MAGALLANES- ONLINE BOOSTER @ 7:15 PM , NORMAL OPERATION</t>
  </si>
  <si>
    <t>CONDUCTED MONITORING @ MAGALLANES- ONLINE BOOSTER @ 9:30 PM , NORMAL OPERATION</t>
  </si>
  <si>
    <t>XCV1 CLOSED @ 4:03 AM,WATER  ELEVATION  (9.5M)</t>
  </si>
  <si>
    <t>FAULT @ 4:49 AM DUE TO HIGH DISCHARGE PRESSURE</t>
  </si>
  <si>
    <t>FAULT @ 7:07 AM DUE TO HIGH DISCHARGE PRESSURE</t>
  </si>
  <si>
    <t>SP2 - STARTED @ 8:01 AM TO MEET 83 PSI TARGET DISCHARGE PRESSURE</t>
  </si>
  <si>
    <t>CONDUCTED MONITORING @ MAGALLANES- ONLINE BOOSTER @ 11:07 AM , NORMAL OPERATION</t>
  </si>
  <si>
    <t>Additional 3 psi to target discharge pressure from 12:01 PM to 5am (APRIL 27, 2015) as per request of Engr. Frances Morla (SPM-South), due to shifting of WSR and Posadas Influence area.</t>
  </si>
  <si>
    <t>CONDUCTED MONITORING @ MAGALLANES- ONLINE BOOSTER @ 3:17 PM , NORMAL OPERATION</t>
  </si>
  <si>
    <t>KBT TRADING PERSONNEL CONTINUE WORKING FOR BP4 ARRIVED @ 8:20 AM</t>
  </si>
  <si>
    <t>CONDUCTED MONITORING @ MAGALLANES- ONLINE BOOSTER @ 6:17 PM , NORMAL OPERATION</t>
  </si>
  <si>
    <t>CONDUCTED MONITORING @ MAGALLANES- ONLINE BOOSTER @ 9:15 PM , NORMAL OPERATION</t>
  </si>
  <si>
    <t>CONDUCTED MONITORING @ MAGALLANES- ONLINE BOOSTER @ 2:33 AM , NORMAL OPERATION</t>
  </si>
  <si>
    <t>XCV1 CLOSED @ 3:43 AM,WATER  ELEVATION  (9.5M)</t>
  </si>
  <si>
    <t>MAGALLANES IN-LINE FAULT @ 4:15 AM / RESUME  @ 6:24 AM</t>
  </si>
  <si>
    <t>KBT TRAIDING PERSONELL CONTINUE WORKING FOR BP4 ARRIVED @8:27 AM</t>
  </si>
  <si>
    <t>CONDUCTED MONITORING @ MAGALLANES- ONLINE BOOSTER @ 9:12 AM , NORMAL OPERATION</t>
  </si>
  <si>
    <t>SP2 - STARTED @ 6:12 AM TO MEET 83 PSI TARGET DISCHARGE PRESSURE</t>
  </si>
  <si>
    <t>MR. E BELTRAN OF CENTRAL LAB. ARRIVED @ 10:15 AM FOR WATER SAMPLING RES.CL2 - 1.17mg/l</t>
  </si>
  <si>
    <t>Additional 3 psi to target discharge pressure from 12:01 PM to 5am (APRIL 28, 2015) as per request of Engr. Frances Morla (SPM-South), due to shifting of WSR and Posadas Influence area.</t>
  </si>
  <si>
    <t>CONDUCTED MONITORING @ MAGALLANES- ONLINE BOOSTER @ 1:10 PM , NORMAL OPERATION</t>
  </si>
  <si>
    <t>ENGR. A. TRINIDAD AND ENGR.J.DELAROSA ENGR.M.BARAHAN  ARRIVED @ 1:42 PM FOR PLANT INSPECTION</t>
  </si>
  <si>
    <t>SP2 - STOPPED @ 9:15  PM DUE TO EXCESS CAPACITY</t>
  </si>
  <si>
    <t>CONDUCTED MONITORING @ MAGALLANES- ONLINE BOOSTER @ 10:23 PM , NORMAL OPERATION</t>
  </si>
  <si>
    <t>CONDUCTED MONITORING @ MAGALLANES- ONLINE BOOSTER @ 6:23 AM , NORMAL OPERATION</t>
  </si>
  <si>
    <t>KBT TRAIDING PERSONELL CONTINUE WORKING FOR BP4 ARRIVED @8:15 AM</t>
  </si>
  <si>
    <t>FINANCE ACCTG.(GAE MWSS) CONDUCTED INVENTORY FOR 2015 ARRIVED @ 10:50 AM</t>
  </si>
  <si>
    <t>PUMP INSTALLING BY KBT TRAIDING  LOPSIDED @ 9:27 AM BEC. OF LACK OF SUPPORT OTHER FITTINGS NEED TO BEND</t>
  </si>
  <si>
    <t>EGNR A. TRINIDAD, EGNR G. BAUTISTA, &amp; SHEREE GAELA (OJT) CONDUCTED PLANT INSPECTION &amp; MONITORING ARRIVED @ 11:30 AM</t>
  </si>
  <si>
    <t>CONDUCTED MONITORING @ MAGALLANES- ONLINE BOOSTER @ 11:45 AM , NORMAL OPERATION</t>
  </si>
  <si>
    <t>Additional 3 psi to target discharge pressure from 12:01 PM to 5am (APRIL 29, 2015) as per request of Engr. Frances Morla (SPM-South), due to shifting of WSR and Posadas Influence area.</t>
  </si>
  <si>
    <t>CONDUCTED MONITORING @ MAGALLANES- ONLINE BOOSTER @ 1:11 PM , NORMAL OPERATION</t>
  </si>
  <si>
    <t>F. RAMOS / JR. GALINATO</t>
  </si>
  <si>
    <t>CONDUCTED MONITORING @ MAGALLANES- ONLINE BOOSTER @ 7:11 PM , NORMAL OPERATION</t>
  </si>
  <si>
    <t>SP2 - STOPPED @ 9:45 PM DUE TO LOW WATER LEVEL OF RESERVOIR</t>
  </si>
  <si>
    <t>CONDUCTED MONITORING @ MAGALLANES- ONLINE BOOSTER @ 9:35 PM , NORMAL OPERATION</t>
  </si>
  <si>
    <t>KBT TRAIDING PERSONELL CONTINUE WORKING FOR BP4 ARRIVED @8:16 AM</t>
  </si>
  <si>
    <t>MAGALLANES IN-LINE FAULT @ 10:20 AM  DUE TO HIGH DISCHARGE PRESSURE.RESUME  @ 11:10 AM</t>
  </si>
  <si>
    <t>Additional 3 psi to target discharge pressure from 12:01 PM to 5am (APRIL 230, 2015) as per request of Engr. Frances Morla (SPM-South), due to shifting of WSR and Posadas Influence area.</t>
  </si>
  <si>
    <t xml:space="preserve"> F. A. RAMOS / JR. GALINATO</t>
  </si>
  <si>
    <t>EGNR. A. TRINIDAD &amp; MAINTENANCE TEAM CONDUCTED EXCAVATION @ THE STORAGE ROOM FOR WIRING CONNECTION ARRIVED @ 9:10 AM</t>
  </si>
  <si>
    <t>CONDUCTED MONITORING @ MAGALLANES- ONLINE BOOSTER @  7:22 PM , NORMAL OPERATION</t>
  </si>
  <si>
    <t>TARGET DISCHARGE PRESSURE SET TO  75 PSI @ 5:01 AM AS PER REQUEST OF ENGR. FRANCES MORLA (SPM SOUTH)</t>
  </si>
  <si>
    <t>XCV1 CLOSED @ 4:25 AM,WATER  ELEVATION  (9.5M)</t>
  </si>
  <si>
    <t>CONDUCTED MONITORING @ MAGALLANES- ONLINE BOOSTER @ 6:31 AM , NORMAL OPERATION</t>
  </si>
  <si>
    <t>MAGALLANES IN LINE TRIP AT 6:54 AM DUE TO HIGH DISCHARGE PRESSURE.</t>
  </si>
  <si>
    <t>Additional 3 psi to target discharge pressure from 12:01 PM to 5am (MAY 1, 2015) as per request of Engr. Frances Morla (SPM-South), due to shifting of WSR and Posadas Influence area.</t>
  </si>
  <si>
    <t>KBT TRAIDING PERSONELL CONTINUE WORKING FOR BP4 ARRIVED @8:40AM</t>
  </si>
  <si>
    <t>MARRIANE  PALOMO,ELIZIER TAGUBASE, MARVIN CALMONA, DOMINGO YGONIA. CONDUCTED PREVENTIVE MAINTENANCE OF INSTRUMENT ARRIVED @1:05 PM</t>
  </si>
  <si>
    <t>F.A. RAMOS / JR. GALINATO</t>
  </si>
  <si>
    <t>EGNR. A. TRINIDAD &amp; TEAM MAINTENANCE CONDUCTED PLANT INSPECTION. ARRIVED @3:25 PM</t>
  </si>
  <si>
    <t>CONDUCTED MONITORING @ MAGALLANES- ONLINE BOOSTER @ 3:32 PM , NORMAL OPERATION</t>
  </si>
  <si>
    <t>GENSET 1 WARMUP EXERCISED @ 4:19 PM / STOPPED @ 4:29 PM</t>
  </si>
  <si>
    <t>GENSET 2 WARMUP EXERCISED @ 4:07 PM / STOPPED @ 4:17PM</t>
  </si>
  <si>
    <t>CONDUCTED MONITORING @ MAGALLANES- ONLINE BOOSTER @ 5:18 PM , NORMAL OPERATION</t>
  </si>
  <si>
    <t>ENGR.J.BULIGAN ENGR.M.BARAHAN  ARRIVED @ 5:04 PM FOR PLANT INSPECTION</t>
  </si>
  <si>
    <t>CONDUCTED MONITORING @ MAGALLANES- ONLINE BOOSTER @ 7:29 PM , NORMAL OPERATION</t>
  </si>
  <si>
    <t>CONDUCTED MONITORING @ MAGALLANES- ONLINE BOOSTER @ 9:50 PM , NORMAL OPERATION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</si>
</sst>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m/d/yyyy;@"/>
    <numFmt numFmtId="165" formatCode="[$-3409]dddd\,\ mmmm\ dd\,\ yyyy;@"/>
    <numFmt numFmtId="166" formatCode="_(* #,##0_);_(* \(#,##0\);_(* &quot;-&quot;??_);_(@_)"/>
    <numFmt numFmtId="167" formatCode="0.0"/>
    <numFmt numFmtId="168" formatCode="#,##0.000_);\(#,##0.000\)"/>
    <numFmt numFmtId="169" formatCode="0.000"/>
  </numFmts>
  <fonts count="6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b/>
      <i/>
      <sz val="9"/>
      <color rgb="FFFF0000"/>
      <name val="Calibri"/>
      <family val="2"/>
      <scheme val="minor"/>
    </font>
    <font>
      <i/>
      <sz val="9"/>
      <color rgb="FFFF0000"/>
      <name val="Calibri"/>
      <family val="2"/>
      <scheme val="minor"/>
    </font>
    <font>
      <i/>
      <sz val="9"/>
      <color theme="1"/>
      <name val="Calibri"/>
      <family val="2"/>
      <scheme val="minor"/>
    </font>
    <font>
      <b/>
      <i/>
      <sz val="9"/>
      <color theme="1"/>
      <name val="Calibri"/>
      <family val="2"/>
      <scheme val="minor"/>
    </font>
    <font>
      <b/>
      <sz val="10"/>
      <color theme="1"/>
      <name val="Calibri"/>
      <family val="2"/>
      <scheme val="minor"/>
    </font>
    <font>
      <b/>
      <sz val="9"/>
      <color theme="1" tint="0.249977111117893"/>
      <name val="Calibri"/>
      <family val="2"/>
      <scheme val="minor"/>
    </font>
    <font>
      <b/>
      <sz val="9"/>
      <color rgb="FFFF0000"/>
      <name val="Calibri"/>
      <family val="2"/>
      <scheme val="minor"/>
    </font>
    <font>
      <b/>
      <sz val="9"/>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9"/>
      <name val="Calibri"/>
      <family val="2"/>
      <scheme val="minor"/>
    </font>
    <font>
      <sz val="11"/>
      <color rgb="FF000000"/>
      <name val="Calibri"/>
      <family val="2"/>
      <scheme val="minor"/>
    </font>
    <font>
      <b/>
      <sz val="10"/>
      <color rgb="FFFF0000"/>
      <name val="Calibri"/>
      <family val="2"/>
      <scheme val="minor"/>
    </font>
    <font>
      <b/>
      <sz val="11"/>
      <color rgb="FFFF0000"/>
      <name val="Calibri"/>
      <family val="2"/>
      <scheme val="minor"/>
    </font>
    <font>
      <vertAlign val="superscript"/>
      <sz val="9"/>
      <color theme="1"/>
      <name val="Calibri"/>
      <family val="2"/>
      <scheme val="minor"/>
    </font>
    <font>
      <b/>
      <i/>
      <sz val="9"/>
      <color rgb="FFC00000"/>
      <name val="Calibri"/>
      <family val="2"/>
      <scheme val="minor"/>
    </font>
    <font>
      <sz val="10"/>
      <name val="Arial"/>
      <family val="2"/>
    </font>
    <font>
      <i/>
      <sz val="10"/>
      <color rgb="FFFF0000"/>
      <name val="Calibri"/>
      <family val="2"/>
      <scheme val="minor"/>
    </font>
    <font>
      <i/>
      <sz val="10"/>
      <name val="Calibri"/>
      <family val="2"/>
      <scheme val="minor"/>
    </font>
    <font>
      <i/>
      <sz val="10"/>
      <color theme="1"/>
      <name val="Calibri"/>
      <family val="2"/>
      <scheme val="minor"/>
    </font>
    <font>
      <b/>
      <i/>
      <sz val="10"/>
      <color rgb="FFFF0000"/>
      <name val="Calibri"/>
      <family val="2"/>
      <scheme val="minor"/>
    </font>
    <font>
      <i/>
      <sz val="10"/>
      <color rgb="FF0000FF"/>
      <name val="Calibri"/>
      <family val="2"/>
      <scheme val="minor"/>
    </font>
    <font>
      <b/>
      <i/>
      <sz val="10"/>
      <color rgb="FFC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2"/>
      <color indexed="8"/>
      <name val="Calibri"/>
      <family val="2"/>
    </font>
    <font>
      <sz val="10"/>
      <name val="Arial"/>
      <family val="2"/>
    </font>
    <font>
      <sz val="11"/>
      <name val="Calibri"/>
      <family val="2"/>
      <scheme val="minor"/>
    </font>
    <font>
      <b/>
      <u/>
      <sz val="9"/>
      <color theme="1"/>
      <name val="Calibri"/>
      <family val="2"/>
      <scheme val="minor"/>
    </font>
    <font>
      <i/>
      <sz val="9"/>
      <name val="Calibri"/>
      <family val="2"/>
      <scheme val="minor"/>
    </font>
    <font>
      <i/>
      <sz val="10"/>
      <color rgb="FF00B050"/>
      <name val="Calibri"/>
      <family val="2"/>
      <scheme val="minor"/>
    </font>
    <font>
      <b/>
      <sz val="9"/>
      <color theme="1"/>
      <name val="Aharoni"/>
      <charset val="177"/>
    </font>
    <font>
      <i/>
      <sz val="10"/>
      <color rgb="FFD719B3"/>
      <name val="Calibri"/>
      <family val="2"/>
      <scheme val="minor"/>
    </font>
    <font>
      <i/>
      <sz val="10"/>
      <color rgb="FF0070C0"/>
      <name val="Calibri"/>
      <family val="2"/>
      <scheme val="minor"/>
    </font>
    <font>
      <b/>
      <i/>
      <sz val="10"/>
      <name val="Calibri"/>
      <family val="2"/>
      <scheme val="minor"/>
    </font>
    <font>
      <b/>
      <i/>
      <sz val="10"/>
      <color rgb="FF0000FF"/>
      <name val="Calibri"/>
      <family val="2"/>
      <scheme val="minor"/>
    </font>
    <font>
      <b/>
      <i/>
      <sz val="10"/>
      <color theme="1"/>
      <name val="Calibri"/>
      <family val="2"/>
      <scheme val="minor"/>
    </font>
  </fonts>
  <fills count="52">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5B6B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99FF99"/>
        <bgColor indexed="64"/>
      </patternFill>
    </fill>
    <fill>
      <patternFill patternType="solid">
        <fgColor rgb="FF00B05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57">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26" fillId="0" borderId="0"/>
    <xf numFmtId="0" fontId="33" fillId="0" borderId="0" applyNumberForma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37" fillId="20" borderId="0" applyNumberFormat="0" applyBorder="0" applyAlignment="0" applyProtection="0"/>
    <xf numFmtId="0" fontId="38" fillId="21" borderId="0" applyNumberFormat="0" applyBorder="0" applyAlignment="0" applyProtection="0"/>
    <xf numFmtId="0" fontId="39" fillId="22" borderId="0" applyNumberFormat="0" applyBorder="0" applyAlignment="0" applyProtection="0"/>
    <xf numFmtId="0" fontId="40" fillId="23" borderId="16" applyNumberFormat="0" applyAlignment="0" applyProtection="0"/>
    <xf numFmtId="0" fontId="41" fillId="24" borderId="17" applyNumberFormat="0" applyAlignment="0" applyProtection="0"/>
    <xf numFmtId="0" fontId="42" fillId="24" borderId="16" applyNumberFormat="0" applyAlignment="0" applyProtection="0"/>
    <xf numFmtId="0" fontId="43" fillId="0" borderId="18" applyNumberFormat="0" applyFill="0" applyAlignment="0" applyProtection="0"/>
    <xf numFmtId="0" fontId="44" fillId="25" borderId="19" applyNumberFormat="0" applyAlignment="0" applyProtection="0"/>
    <xf numFmtId="0" fontId="2" fillId="0" borderId="0" applyNumberFormat="0" applyFill="0" applyBorder="0" applyAlignment="0" applyProtection="0"/>
    <xf numFmtId="0" fontId="45" fillId="0" borderId="0" applyNumberFormat="0" applyFill="0" applyBorder="0" applyAlignment="0" applyProtection="0"/>
    <xf numFmtId="0" fontId="3" fillId="0" borderId="21" applyNumberFormat="0" applyFill="0" applyAlignment="0" applyProtection="0"/>
    <xf numFmtId="0" fontId="4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6" fillId="30" borderId="0" applyNumberFormat="0" applyBorder="0" applyAlignment="0" applyProtection="0"/>
    <xf numFmtId="0" fontId="4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6" fillId="34" borderId="0" applyNumberFormat="0" applyBorder="0" applyAlignment="0" applyProtection="0"/>
    <xf numFmtId="0" fontId="4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6" fillId="38" borderId="0" applyNumberFormat="0" applyBorder="0" applyAlignment="0" applyProtection="0"/>
    <xf numFmtId="0" fontId="4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46" fillId="50" borderId="0" applyNumberFormat="0" applyBorder="0" applyAlignment="0" applyProtection="0"/>
    <xf numFmtId="0" fontId="48" fillId="0" borderId="0"/>
    <xf numFmtId="0" fontId="26" fillId="0" borderId="0"/>
    <xf numFmtId="0" fontId="26" fillId="0" borderId="0"/>
    <xf numFmtId="0" fontId="26" fillId="0" borderId="0"/>
    <xf numFmtId="0" fontId="47" fillId="26" borderId="20" applyNumberFormat="0" applyFont="0" applyAlignment="0" applyProtection="0"/>
    <xf numFmtId="0" fontId="26" fillId="0" borderId="0"/>
    <xf numFmtId="43" fontId="1" fillId="0" borderId="0" applyFont="0" applyFill="0" applyBorder="0" applyAlignment="0" applyProtection="0"/>
    <xf numFmtId="0" fontId="1" fillId="0" borderId="0"/>
    <xf numFmtId="43" fontId="49" fillId="0" borderId="0" applyFont="0" applyFill="0" applyBorder="0" applyAlignment="0" applyProtection="0"/>
    <xf numFmtId="0" fontId="49" fillId="0" borderId="0"/>
    <xf numFmtId="43" fontId="26" fillId="0" borderId="0" applyFont="0" applyFill="0" applyBorder="0" applyAlignment="0" applyProtection="0"/>
    <xf numFmtId="0" fontId="26" fillId="0" borderId="0"/>
  </cellStyleXfs>
  <cellXfs count="238">
    <xf numFmtId="0" fontId="0" fillId="0" borderId="0" xfId="0"/>
    <xf numFmtId="0" fontId="4" fillId="0" borderId="0" xfId="0" applyFont="1" applyFill="1"/>
    <xf numFmtId="0" fontId="6" fillId="0" borderId="0" xfId="0" applyFont="1" applyAlignment="1">
      <alignment horizontal="left"/>
    </xf>
    <xf numFmtId="0" fontId="7" fillId="0" borderId="0" xfId="0" applyFont="1" applyAlignment="1">
      <alignment vertical="center"/>
    </xf>
    <xf numFmtId="0" fontId="5" fillId="0" borderId="0" xfId="0" applyFont="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5" fillId="0" borderId="0" xfId="0" applyFont="1" applyAlignment="1">
      <alignment wrapText="1"/>
    </xf>
    <xf numFmtId="0" fontId="7" fillId="0" borderId="0" xfId="0" applyFont="1" applyAlignment="1">
      <alignment horizontal="left" vertical="center"/>
    </xf>
    <xf numFmtId="0" fontId="12" fillId="0" borderId="0" xfId="0" applyFont="1" applyBorder="1" applyAlignment="1">
      <alignment horizontal="left" vertical="center"/>
    </xf>
    <xf numFmtId="0" fontId="7" fillId="0" borderId="0" xfId="0" applyFont="1" applyBorder="1" applyAlignment="1">
      <alignment vertical="center"/>
    </xf>
    <xf numFmtId="0" fontId="6" fillId="0" borderId="1" xfId="0" applyFont="1" applyBorder="1" applyAlignment="1">
      <alignment horizontal="center" vertical="center"/>
    </xf>
    <xf numFmtId="0" fontId="6" fillId="0" borderId="0" xfId="0" applyFont="1" applyFill="1" applyBorder="1" applyAlignment="1">
      <alignment vertical="center"/>
    </xf>
    <xf numFmtId="0" fontId="13" fillId="0" borderId="0" xfId="0" applyFont="1" applyAlignment="1">
      <alignment horizontal="left"/>
    </xf>
    <xf numFmtId="0" fontId="6" fillId="0" borderId="0" xfId="0" applyFont="1" applyBorder="1" applyAlignment="1">
      <alignment horizontal="left"/>
    </xf>
    <xf numFmtId="0" fontId="5" fillId="0" borderId="0" xfId="0" applyFont="1" applyBorder="1"/>
    <xf numFmtId="0" fontId="10"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0" fillId="0" borderId="0" xfId="0" applyAlignment="1">
      <alignment wrapText="1"/>
    </xf>
    <xf numFmtId="0" fontId="11" fillId="0" borderId="0" xfId="0" applyFont="1" applyBorder="1" applyAlignment="1"/>
    <xf numFmtId="0" fontId="11" fillId="0" borderId="0" xfId="0" applyFont="1" applyBorder="1" applyAlignment="1">
      <alignment wrapText="1"/>
    </xf>
    <xf numFmtId="0" fontId="5" fillId="0" borderId="0" xfId="0" applyFont="1" applyAlignment="1">
      <alignment horizontal="center" vertical="center" wrapText="1"/>
    </xf>
    <xf numFmtId="0" fontId="6" fillId="4" borderId="1" xfId="0" applyFont="1" applyFill="1" applyBorder="1" applyAlignment="1">
      <alignment horizontal="center" vertical="center"/>
    </xf>
    <xf numFmtId="0" fontId="6" fillId="0" borderId="0" xfId="0" applyFont="1" applyAlignment="1"/>
    <xf numFmtId="166" fontId="6" fillId="4" borderId="1" xfId="1" applyNumberFormat="1" applyFont="1" applyFill="1" applyBorder="1" applyAlignment="1">
      <alignment horizontal="center" vertical="center"/>
    </xf>
    <xf numFmtId="2" fontId="6" fillId="4" borderId="1" xfId="0" applyNumberFormat="1" applyFont="1" applyFill="1" applyBorder="1" applyAlignment="1">
      <alignment horizontal="center" vertical="center"/>
    </xf>
    <xf numFmtId="0" fontId="14" fillId="0" borderId="0" xfId="0" applyFont="1" applyAlignment="1">
      <alignment horizontal="center"/>
    </xf>
    <xf numFmtId="0" fontId="6" fillId="3" borderId="1" xfId="0" applyFont="1" applyFill="1" applyBorder="1" applyAlignment="1" applyProtection="1">
      <alignment horizontal="center" vertical="center" wrapText="1"/>
    </xf>
    <xf numFmtId="0" fontId="17" fillId="6" borderId="5" xfId="0" applyFont="1" applyFill="1" applyBorder="1" applyAlignment="1">
      <alignment horizontal="center" vertical="center" wrapText="1"/>
    </xf>
    <xf numFmtId="0" fontId="6" fillId="6" borderId="1" xfId="0" applyFont="1" applyFill="1" applyBorder="1" applyAlignment="1" applyProtection="1">
      <alignment horizontal="center" vertical="center"/>
      <protection hidden="1"/>
    </xf>
    <xf numFmtId="0" fontId="3" fillId="6" borderId="1" xfId="0" applyFont="1" applyFill="1" applyBorder="1" applyAlignment="1">
      <alignment horizontal="center" vertical="center"/>
    </xf>
    <xf numFmtId="0" fontId="6" fillId="6"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wrapText="1"/>
    </xf>
    <xf numFmtId="0" fontId="6" fillId="2" borderId="1" xfId="0" applyFont="1" applyFill="1" applyBorder="1" applyAlignment="1" applyProtection="1">
      <alignment horizontal="center" vertical="center"/>
      <protection hidden="1"/>
    </xf>
    <xf numFmtId="18" fontId="5" fillId="8" borderId="1" xfId="0" applyNumberFormat="1" applyFont="1" applyFill="1" applyBorder="1" applyAlignment="1">
      <alignment horizontal="center" vertical="center"/>
    </xf>
    <xf numFmtId="167" fontId="5" fillId="5" borderId="1" xfId="0" applyNumberFormat="1" applyFont="1" applyFill="1" applyBorder="1" applyAlignment="1">
      <alignment horizontal="center" vertical="center"/>
    </xf>
    <xf numFmtId="167" fontId="18" fillId="11" borderId="1" xfId="0" applyNumberFormat="1" applyFont="1" applyFill="1" applyBorder="1" applyAlignment="1" applyProtection="1">
      <alignment horizontal="center" vertical="center"/>
    </xf>
    <xf numFmtId="167" fontId="19" fillId="11" borderId="1" xfId="0" applyNumberFormat="1" applyFont="1" applyFill="1" applyBorder="1" applyAlignment="1" applyProtection="1">
      <alignment horizontal="center" vertical="center"/>
    </xf>
    <xf numFmtId="167" fontId="5" fillId="12" borderId="1" xfId="0" applyNumberFormat="1" applyFont="1" applyFill="1" applyBorder="1" applyAlignment="1" applyProtection="1">
      <alignment horizontal="center" vertical="center"/>
    </xf>
    <xf numFmtId="167" fontId="5" fillId="12" borderId="1" xfId="0" applyNumberFormat="1" applyFont="1" applyFill="1" applyBorder="1" applyAlignment="1">
      <alignment horizontal="center" vertical="center"/>
    </xf>
    <xf numFmtId="1" fontId="20" fillId="7" borderId="1" xfId="0" applyNumberFormat="1" applyFont="1" applyFill="1" applyBorder="1" applyAlignment="1">
      <alignment horizontal="center" vertical="center"/>
    </xf>
    <xf numFmtId="168" fontId="5" fillId="13" borderId="1" xfId="1" applyNumberFormat="1" applyFont="1" applyFill="1" applyBorder="1" applyAlignment="1">
      <alignment horizontal="center" vertical="center"/>
    </xf>
    <xf numFmtId="0" fontId="5" fillId="5" borderId="1" xfId="2" applyNumberFormat="1" applyFont="1" applyFill="1" applyBorder="1" applyAlignment="1">
      <alignment horizontal="center" vertical="center" wrapText="1"/>
    </xf>
    <xf numFmtId="0" fontId="20" fillId="14" borderId="1" xfId="0" applyFont="1" applyFill="1" applyBorder="1" applyAlignment="1">
      <alignment horizontal="center" vertical="center"/>
    </xf>
    <xf numFmtId="43" fontId="20" fillId="14" borderId="1" xfId="0" applyNumberFormat="1" applyFont="1" applyFill="1" applyBorder="1" applyAlignment="1">
      <alignment horizontal="center" vertical="center"/>
    </xf>
    <xf numFmtId="0" fontId="0" fillId="15" borderId="1" xfId="0" applyFont="1" applyFill="1" applyBorder="1" applyAlignment="1">
      <alignment horizontal="center" vertical="center"/>
    </xf>
    <xf numFmtId="0" fontId="5" fillId="2" borderId="1" xfId="0" applyFont="1" applyFill="1" applyBorder="1" applyAlignment="1">
      <alignment horizontal="left" vertical="center" wrapText="1"/>
    </xf>
    <xf numFmtId="2" fontId="0" fillId="16" borderId="1" xfId="0" applyNumberFormat="1" applyFont="1" applyFill="1" applyBorder="1" applyAlignment="1">
      <alignment horizontal="center" vertical="center"/>
    </xf>
    <xf numFmtId="0" fontId="10" fillId="0" borderId="0" xfId="0" applyFont="1"/>
    <xf numFmtId="0" fontId="6" fillId="0" borderId="0" xfId="0" applyFont="1"/>
    <xf numFmtId="0" fontId="6" fillId="6" borderId="1" xfId="0" applyFont="1" applyFill="1" applyBorder="1"/>
    <xf numFmtId="0" fontId="6" fillId="6" borderId="1" xfId="0" applyFont="1" applyFill="1" applyBorder="1" applyAlignment="1">
      <alignment horizontal="center" vertical="center"/>
    </xf>
    <xf numFmtId="0" fontId="5" fillId="2" borderId="1" xfId="0" applyFont="1" applyFill="1" applyBorder="1"/>
    <xf numFmtId="0" fontId="0" fillId="6" borderId="1" xfId="0" applyFont="1" applyFill="1" applyBorder="1" applyAlignment="1">
      <alignment horizontal="center" vertical="center"/>
    </xf>
    <xf numFmtId="0" fontId="0" fillId="2" borderId="1" xfId="0" applyFont="1" applyFill="1" applyBorder="1" applyAlignment="1">
      <alignment horizontal="center" vertical="center"/>
    </xf>
    <xf numFmtId="167" fontId="5" fillId="12" borderId="2" xfId="0" applyNumberFormat="1" applyFont="1" applyFill="1" applyBorder="1" applyAlignment="1">
      <alignment horizontal="center" vertical="center"/>
    </xf>
    <xf numFmtId="0" fontId="5" fillId="6" borderId="1" xfId="0" applyFont="1" applyFill="1" applyBorder="1"/>
    <xf numFmtId="167" fontId="12" fillId="6" borderId="1" xfId="0" applyNumberFormat="1" applyFont="1" applyFill="1" applyBorder="1" applyAlignment="1">
      <alignment horizontal="center" vertical="center"/>
    </xf>
    <xf numFmtId="167" fontId="12" fillId="6" borderId="1" xfId="0" applyNumberFormat="1" applyFont="1" applyFill="1" applyBorder="1" applyAlignment="1">
      <alignment vertical="center"/>
    </xf>
    <xf numFmtId="166" fontId="22" fillId="14" borderId="1" xfId="1" applyNumberFormat="1" applyFont="1" applyFill="1" applyBorder="1" applyAlignment="1">
      <alignment horizontal="center" vertical="center"/>
    </xf>
    <xf numFmtId="0" fontId="0" fillId="6" borderId="1" xfId="0" applyFill="1" applyBorder="1" applyAlignment="1">
      <alignment horizontal="center"/>
    </xf>
    <xf numFmtId="166" fontId="12" fillId="14" borderId="1" xfId="1" applyNumberFormat="1" applyFont="1" applyFill="1" applyBorder="1" applyAlignment="1">
      <alignment horizontal="center" vertical="center"/>
    </xf>
    <xf numFmtId="43" fontId="12" fillId="14" borderId="1" xfId="1" applyNumberFormat="1" applyFont="1" applyFill="1" applyBorder="1" applyAlignment="1">
      <alignment horizontal="center" vertical="center"/>
    </xf>
    <xf numFmtId="0" fontId="0" fillId="6" borderId="1" xfId="0" applyFill="1" applyBorder="1"/>
    <xf numFmtId="1" fontId="0" fillId="6" borderId="3" xfId="0" applyNumberFormat="1" applyFill="1" applyBorder="1" applyAlignment="1">
      <alignment horizontal="center"/>
    </xf>
    <xf numFmtId="1" fontId="23" fillId="18" borderId="1" xfId="0" applyNumberFormat="1" applyFont="1" applyFill="1" applyBorder="1" applyAlignment="1"/>
    <xf numFmtId="2" fontId="22" fillId="14" borderId="1" xfId="0"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0" borderId="0" xfId="0" applyFont="1" applyFill="1"/>
    <xf numFmtId="0" fontId="6"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vertical="center"/>
    </xf>
    <xf numFmtId="43" fontId="6" fillId="19" borderId="0" xfId="1" applyFont="1" applyFill="1" applyBorder="1" applyAlignment="1">
      <alignment horizontal="center"/>
    </xf>
    <xf numFmtId="0" fontId="32" fillId="0" borderId="11" xfId="0" applyFont="1" applyFill="1" applyBorder="1" applyAlignment="1"/>
    <xf numFmtId="0" fontId="27" fillId="19" borderId="0" xfId="0" applyFont="1" applyFill="1" applyBorder="1" applyAlignment="1"/>
    <xf numFmtId="0" fontId="50" fillId="2" borderId="1" xfId="0" applyFont="1" applyFill="1" applyBorder="1" applyAlignment="1">
      <alignment horizontal="center" vertical="center"/>
    </xf>
    <xf numFmtId="0" fontId="28" fillId="0" borderId="11" xfId="0" applyFont="1" applyBorder="1"/>
    <xf numFmtId="0" fontId="27" fillId="19" borderId="11" xfId="4" applyFont="1" applyFill="1" applyBorder="1" applyAlignment="1">
      <alignment horizontal="left"/>
    </xf>
    <xf numFmtId="0" fontId="5" fillId="0" borderId="11" xfId="0" applyFont="1" applyBorder="1"/>
    <xf numFmtId="0" fontId="51" fillId="0" borderId="11" xfId="0" applyFont="1" applyBorder="1"/>
    <xf numFmtId="0" fontId="29" fillId="19" borderId="3" xfId="4" applyFont="1" applyFill="1" applyBorder="1" applyAlignment="1">
      <alignment horizontal="left"/>
    </xf>
    <xf numFmtId="0" fontId="27" fillId="19" borderId="11" xfId="0" applyFont="1" applyFill="1" applyBorder="1" applyAlignment="1"/>
    <xf numFmtId="1" fontId="5" fillId="17" borderId="1" xfId="0" applyNumberFormat="1" applyFont="1" applyFill="1" applyBorder="1" applyAlignment="1">
      <alignment horizontal="center" vertical="center"/>
    </xf>
    <xf numFmtId="0" fontId="31" fillId="19" borderId="11" xfId="4" applyFont="1" applyFill="1" applyBorder="1" applyAlignment="1">
      <alignment horizontal="left"/>
    </xf>
    <xf numFmtId="0" fontId="28" fillId="0" borderId="11" xfId="0" applyFont="1" applyFill="1" applyBorder="1" applyAlignment="1" applyProtection="1"/>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2" xfId="0" applyFill="1" applyBorder="1"/>
    <xf numFmtId="0" fontId="0" fillId="6" borderId="3" xfId="0" applyFill="1" applyBorder="1"/>
    <xf numFmtId="0" fontId="0" fillId="6" borderId="4" xfId="0" applyFill="1" applyBorder="1"/>
    <xf numFmtId="0" fontId="5" fillId="6" borderId="2" xfId="0" applyFont="1" applyFill="1" applyBorder="1"/>
    <xf numFmtId="0" fontId="5" fillId="6" borderId="4" xfId="0" applyFont="1" applyFill="1" applyBorder="1"/>
    <xf numFmtId="167" fontId="5" fillId="6" borderId="2" xfId="0" applyNumberFormat="1" applyFont="1" applyFill="1" applyBorder="1"/>
    <xf numFmtId="167" fontId="5" fillId="6" borderId="3" xfId="0" applyNumberFormat="1" applyFont="1" applyFill="1" applyBorder="1"/>
    <xf numFmtId="167" fontId="5" fillId="6" borderId="4" xfId="0" applyNumberFormat="1" applyFont="1" applyFill="1" applyBorder="1"/>
    <xf numFmtId="0" fontId="0" fillId="0" borderId="0" xfId="0"/>
    <xf numFmtId="9" fontId="5" fillId="5" borderId="1" xfId="2" applyFont="1" applyFill="1" applyBorder="1" applyAlignment="1">
      <alignment horizontal="center" vertical="center" wrapText="1"/>
    </xf>
    <xf numFmtId="0" fontId="5" fillId="0" borderId="0" xfId="0" applyFont="1"/>
    <xf numFmtId="1" fontId="5" fillId="10" borderId="1" xfId="0" applyNumberFormat="1" applyFont="1" applyFill="1" applyBorder="1" applyAlignment="1">
      <alignment horizontal="center" vertical="center"/>
    </xf>
    <xf numFmtId="0" fontId="21" fillId="0" borderId="0" xfId="0" applyFont="1" applyFill="1" applyBorder="1" applyAlignment="1">
      <alignment horizontal="center" vertical="center"/>
    </xf>
    <xf numFmtId="0" fontId="25" fillId="0" borderId="0" xfId="0" applyFont="1" applyFill="1" applyBorder="1" applyAlignment="1"/>
    <xf numFmtId="9" fontId="25" fillId="0" borderId="0" xfId="2" applyFont="1" applyFill="1" applyBorder="1" applyAlignment="1"/>
    <xf numFmtId="9" fontId="25" fillId="0" borderId="0" xfId="2" applyFont="1" applyFill="1" applyBorder="1" applyAlignment="1">
      <alignment wrapText="1"/>
    </xf>
    <xf numFmtId="0" fontId="31" fillId="19" borderId="3" xfId="4" applyFont="1" applyFill="1" applyBorder="1" applyAlignment="1">
      <alignment horizontal="left"/>
    </xf>
    <xf numFmtId="0" fontId="28" fillId="19" borderId="11" xfId="4" applyFont="1" applyFill="1" applyBorder="1" applyAlignment="1">
      <alignment horizontal="left"/>
    </xf>
    <xf numFmtId="0" fontId="29" fillId="19" borderId="11" xfId="0" applyFont="1" applyFill="1" applyBorder="1" applyAlignment="1">
      <alignment horizontal="left"/>
    </xf>
    <xf numFmtId="0" fontId="28" fillId="19" borderId="3" xfId="4" applyFont="1" applyFill="1" applyBorder="1" applyAlignment="1">
      <alignment horizontal="left"/>
    </xf>
    <xf numFmtId="0" fontId="30" fillId="0" borderId="3" xfId="0" applyFont="1" applyFill="1" applyBorder="1" applyAlignment="1"/>
    <xf numFmtId="0" fontId="30" fillId="0" borderId="11" xfId="0" applyFont="1" applyFill="1" applyBorder="1" applyAlignment="1"/>
    <xf numFmtId="0" fontId="29" fillId="19" borderId="11" xfId="4" applyFont="1" applyFill="1" applyBorder="1" applyAlignment="1">
      <alignment horizontal="left"/>
    </xf>
    <xf numFmtId="0" fontId="27" fillId="19" borderId="3" xfId="4" applyFont="1" applyFill="1" applyBorder="1" applyAlignment="1">
      <alignment horizontal="left"/>
    </xf>
    <xf numFmtId="0" fontId="31" fillId="19" borderId="11" xfId="0" applyFont="1" applyFill="1" applyBorder="1" applyAlignment="1">
      <alignment horizontal="left"/>
    </xf>
    <xf numFmtId="1" fontId="5" fillId="9"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 fontId="5" fillId="5" borderId="1" xfId="2" applyNumberFormat="1" applyFont="1" applyFill="1" applyBorder="1" applyAlignment="1">
      <alignment horizontal="center" vertical="center" wrapText="1"/>
    </xf>
    <xf numFmtId="169" fontId="12" fillId="14" borderId="1" xfId="0" applyNumberFormat="1" applyFont="1" applyFill="1" applyBorder="1" applyAlignment="1">
      <alignment horizontal="center" vertical="center"/>
    </xf>
    <xf numFmtId="0" fontId="28" fillId="19" borderId="11" xfId="0" applyFont="1" applyFill="1" applyBorder="1" applyAlignment="1">
      <alignment horizontal="left"/>
    </xf>
    <xf numFmtId="0" fontId="52" fillId="0" borderId="0" xfId="0" applyFont="1" applyFill="1" applyBorder="1" applyAlignment="1" applyProtection="1"/>
    <xf numFmtId="0" fontId="28" fillId="19" borderId="0" xfId="4" applyFont="1" applyFill="1" applyBorder="1" applyAlignment="1">
      <alignment horizontal="left"/>
    </xf>
    <xf numFmtId="0" fontId="29" fillId="19" borderId="0" xfId="0" applyFont="1" applyFill="1" applyBorder="1" applyAlignment="1">
      <alignment horizontal="left"/>
    </xf>
    <xf numFmtId="0" fontId="20" fillId="0" borderId="0" xfId="0" applyFont="1" applyFill="1" applyBorder="1" applyAlignment="1" applyProtection="1"/>
    <xf numFmtId="0" fontId="28" fillId="19" borderId="0" xfId="4" applyFont="1" applyFill="1" applyBorder="1" applyAlignment="1"/>
    <xf numFmtId="0" fontId="0" fillId="0" borderId="0" xfId="0" applyBorder="1"/>
    <xf numFmtId="0" fontId="28" fillId="19" borderId="7" xfId="4" applyFont="1" applyFill="1" applyBorder="1" applyAlignment="1">
      <alignment horizontal="left"/>
    </xf>
    <xf numFmtId="0" fontId="30" fillId="0" borderId="0" xfId="0" applyFont="1" applyFill="1" applyBorder="1" applyAlignment="1"/>
    <xf numFmtId="0" fontId="32" fillId="0" borderId="0" xfId="0" applyFont="1" applyFill="1" applyBorder="1" applyAlignment="1"/>
    <xf numFmtId="0" fontId="27" fillId="19" borderId="0" xfId="4" applyFont="1" applyFill="1" applyBorder="1" applyAlignment="1">
      <alignment horizontal="left"/>
    </xf>
    <xf numFmtId="1" fontId="5" fillId="3" borderId="1" xfId="0" applyNumberFormat="1" applyFont="1" applyFill="1" applyBorder="1" applyAlignment="1">
      <alignment horizontal="center" vertical="center"/>
    </xf>
    <xf numFmtId="0" fontId="5" fillId="2" borderId="0" xfId="0" applyFont="1" applyFill="1" applyBorder="1" applyAlignment="1">
      <alignment horizontal="left" vertical="center"/>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1" fontId="5" fillId="51" borderId="1" xfId="0" applyNumberFormat="1" applyFont="1" applyFill="1" applyBorder="1" applyAlignment="1">
      <alignment horizontal="center" vertical="center"/>
    </xf>
    <xf numFmtId="1" fontId="14" fillId="6" borderId="1" xfId="2"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1" fillId="0" borderId="11" xfId="0" applyFont="1" applyBorder="1"/>
    <xf numFmtId="0" fontId="6" fillId="6" borderId="5" xfId="0" applyFont="1" applyFill="1" applyBorder="1" applyAlignment="1">
      <alignment horizontal="center" vertical="center" wrapText="1"/>
    </xf>
    <xf numFmtId="1" fontId="23" fillId="18" borderId="1" xfId="0" applyNumberFormat="1" applyFont="1" applyFill="1" applyBorder="1" applyAlignment="1">
      <alignment horizontal="center"/>
    </xf>
    <xf numFmtId="0" fontId="53" fillId="19" borderId="3" xfId="4" applyFont="1" applyFill="1" applyBorder="1" applyAlignment="1">
      <alignment horizontal="left"/>
    </xf>
    <xf numFmtId="0" fontId="53" fillId="0" borderId="11" xfId="0" applyFont="1" applyFill="1" applyBorder="1" applyAlignment="1" applyProtection="1"/>
    <xf numFmtId="1" fontId="5" fillId="5" borderId="22" xfId="2"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55" fillId="19" borderId="3" xfId="4" applyFont="1" applyFill="1" applyBorder="1" applyAlignment="1">
      <alignment horizontal="left"/>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56" fillId="19" borderId="3" xfId="4" applyFont="1" applyFill="1" applyBorder="1" applyAlignment="1">
      <alignment horizontal="left"/>
    </xf>
    <xf numFmtId="0" fontId="58" fillId="19" borderId="3" xfId="4" applyFont="1" applyFill="1" applyBorder="1" applyAlignment="1">
      <alignment horizontal="left"/>
    </xf>
    <xf numFmtId="0" fontId="57" fillId="19" borderId="3" xfId="4" applyFont="1" applyFill="1" applyBorder="1" applyAlignment="1">
      <alignment horizontal="left"/>
    </xf>
    <xf numFmtId="0" fontId="57" fillId="0" borderId="11" xfId="0" applyFont="1" applyFill="1" applyBorder="1" applyAlignment="1" applyProtection="1"/>
    <xf numFmtId="0" fontId="59" fillId="19" borderId="3" xfId="4" applyFont="1" applyFill="1" applyBorder="1" applyAlignment="1">
      <alignment horizontal="left"/>
    </xf>
    <xf numFmtId="0" fontId="0" fillId="0" borderId="0" xfId="0" applyFont="1"/>
    <xf numFmtId="0" fontId="59" fillId="0" borderId="11" xfId="0" applyFont="1" applyFill="1" applyBorder="1" applyAlignment="1"/>
    <xf numFmtId="0" fontId="59" fillId="0" borderId="3" xfId="0" applyFont="1" applyFill="1" applyBorder="1" applyAlignment="1"/>
    <xf numFmtId="0" fontId="11" fillId="0" borderId="0" xfId="0" applyFont="1" applyFill="1" applyBorder="1" applyAlignment="1"/>
    <xf numFmtId="9" fontId="11" fillId="0" borderId="0" xfId="2" applyFont="1" applyFill="1" applyBorder="1" applyAlignment="1"/>
    <xf numFmtId="9" fontId="11" fillId="0" borderId="0" xfId="2" applyFont="1" applyFill="1" applyBorder="1" applyAlignment="1">
      <alignment wrapText="1"/>
    </xf>
    <xf numFmtId="0" fontId="0" fillId="0" borderId="0" xfId="0" applyFont="1" applyFill="1" applyBorder="1" applyAlignment="1">
      <alignment horizontal="center" vertical="center"/>
    </xf>
    <xf numFmtId="1" fontId="5" fillId="6" borderId="1" xfId="0" applyNumberFormat="1" applyFont="1" applyFill="1" applyBorder="1" applyAlignment="1">
      <alignment horizontal="center" vertical="center"/>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2" fillId="14" borderId="2"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4"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5" fillId="5" borderId="2" xfId="2" applyNumberFormat="1" applyFont="1" applyFill="1" applyBorder="1" applyAlignment="1">
      <alignment horizontal="center" vertical="center" wrapText="1"/>
    </xf>
    <xf numFmtId="0" fontId="5" fillId="5" borderId="4" xfId="2"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16" fillId="6" borderId="1" xfId="3" quotePrefix="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165" fontId="6" fillId="4" borderId="2"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15" fillId="5" borderId="2" xfId="0" applyNumberFormat="1" applyFont="1" applyFill="1" applyBorder="1" applyAlignment="1">
      <alignment horizontal="center" vertical="center"/>
    </xf>
    <xf numFmtId="0" fontId="15" fillId="5" borderId="4"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4" fontId="6" fillId="2" borderId="4"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54" fillId="2" borderId="2" xfId="0" applyFont="1" applyFill="1" applyBorder="1" applyAlignment="1">
      <alignment horizontal="center" vertical="center"/>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1"/>
    <cellStyle name="Comma 3" xfId="53"/>
    <cellStyle name="Comma 3 2" xfId="55"/>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50"/>
    <cellStyle name="Normal 2 2" xfId="48"/>
    <cellStyle name="Normal 2 3" xfId="45"/>
    <cellStyle name="Normal 2 4" xfId="52"/>
    <cellStyle name="Normal 2_JUNE 16-22" xfId="47"/>
    <cellStyle name="Normal 3" xfId="4"/>
    <cellStyle name="Normal 4" xfId="54"/>
    <cellStyle name="Normal 4 2" xfId="56"/>
    <cellStyle name="Normal 5" xfId="46"/>
    <cellStyle name="Note 2" xfId="49"/>
    <cellStyle name="Output" xfId="14" builtinId="21" customBuiltin="1"/>
    <cellStyle name="Percent" xfId="2" builtinId="5"/>
    <cellStyle name="Title" xfId="5" builtinId="15" customBuiltin="1"/>
    <cellStyle name="Total" xfId="20" builtinId="25" customBuiltin="1"/>
    <cellStyle name="Warning Text" xfId="18" builtinId="11" customBuiltin="1"/>
  </cellStyles>
  <dxfs count="10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colors>
    <mruColors>
      <color rgb="FF0000FF"/>
      <color rgb="FFD719B3"/>
      <color rgb="FF00FF00"/>
      <color rgb="FFE5B9E0"/>
      <color rgb="FFF2ACE0"/>
      <color rgb="FFFF0000"/>
      <color rgb="FFFF0066"/>
      <color rgb="FF05CBC2"/>
      <color rgb="FFAAF4F6"/>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VILLAMOR%20DAILY%20DATA%20-%20MAR%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1"/>
      <sheetName val="MAR 2"/>
      <sheetName val="MAR 3"/>
      <sheetName val="MAR 4"/>
      <sheetName val="MAR 5"/>
      <sheetName val="MAR 6"/>
      <sheetName val="MAR 7"/>
      <sheetName val="MAR 8"/>
      <sheetName val="MAR 9"/>
      <sheetName val="MAR 10"/>
      <sheetName val="MAR 11"/>
      <sheetName val="MAR 12"/>
      <sheetName val="MAR 13"/>
      <sheetName val="MAR 14"/>
      <sheetName val="MAR 15"/>
      <sheetName val="MAR 16"/>
      <sheetName val="MAR 17"/>
      <sheetName val="MAR 18"/>
      <sheetName val="MAR 19"/>
      <sheetName val="MAR 20"/>
      <sheetName val="MAR 21"/>
      <sheetName val="MAR 22"/>
      <sheetName val="MAR 23"/>
      <sheetName val="MAR 24"/>
      <sheetName val="MAR 25"/>
      <sheetName val="MAR 26"/>
      <sheetName val="MAR 27"/>
      <sheetName val="MAR 28"/>
      <sheetName val="MAR 29"/>
      <sheetName val="MAR 30"/>
      <sheetName val="MAR 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4">
          <cell r="Q34">
            <v>31070953</v>
          </cell>
          <cell r="AG34">
            <v>35883268</v>
          </cell>
          <cell r="AP34">
            <v>8017655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topLeftCell="A48" zoomScaleNormal="100" workbookViewId="0">
      <selection activeCell="A37" sqref="A37"/>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4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38" t="s">
        <v>10</v>
      </c>
      <c r="I7" s="139" t="s">
        <v>11</v>
      </c>
      <c r="J7" s="139" t="s">
        <v>12</v>
      </c>
      <c r="K7" s="139" t="s">
        <v>13</v>
      </c>
      <c r="L7" s="11"/>
      <c r="M7" s="11"/>
      <c r="N7" s="11"/>
      <c r="O7" s="138" t="s">
        <v>14</v>
      </c>
      <c r="P7" s="218" t="s">
        <v>15</v>
      </c>
      <c r="Q7" s="220"/>
      <c r="R7" s="220"/>
      <c r="S7" s="220"/>
      <c r="T7" s="219"/>
      <c r="U7" s="217" t="s">
        <v>16</v>
      </c>
      <c r="V7" s="217"/>
      <c r="W7" s="139" t="s">
        <v>17</v>
      </c>
      <c r="X7" s="218" t="s">
        <v>18</v>
      </c>
      <c r="Y7" s="219"/>
      <c r="Z7" s="218" t="s">
        <v>19</v>
      </c>
      <c r="AA7" s="219"/>
      <c r="AB7" s="218" t="s">
        <v>20</v>
      </c>
      <c r="AC7" s="219"/>
      <c r="AD7" s="218" t="s">
        <v>21</v>
      </c>
      <c r="AE7" s="219"/>
      <c r="AF7" s="139" t="s">
        <v>22</v>
      </c>
      <c r="AG7" s="139" t="s">
        <v>23</v>
      </c>
      <c r="AH7" s="139" t="s">
        <v>24</v>
      </c>
      <c r="AI7" s="139" t="s">
        <v>25</v>
      </c>
      <c r="AJ7" s="218" t="s">
        <v>26</v>
      </c>
      <c r="AK7" s="220"/>
      <c r="AL7" s="220"/>
      <c r="AM7" s="220"/>
      <c r="AN7" s="219"/>
      <c r="AO7" s="218" t="s">
        <v>27</v>
      </c>
      <c r="AP7" s="220"/>
      <c r="AQ7" s="219"/>
      <c r="AR7" s="139" t="s">
        <v>28</v>
      </c>
      <c r="AS7" s="26"/>
      <c r="AT7" s="11"/>
      <c r="AU7" s="11"/>
      <c r="AV7" s="11"/>
      <c r="AW7" s="11"/>
      <c r="AX7" s="11"/>
      <c r="AY7" s="11"/>
    </row>
    <row r="8" spans="2:51" x14ac:dyDescent="0.25">
      <c r="B8" s="221">
        <v>42095</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26132</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39" t="s">
        <v>44</v>
      </c>
      <c r="M9" s="217" t="s">
        <v>45</v>
      </c>
      <c r="N9" s="32" t="s">
        <v>46</v>
      </c>
      <c r="O9" s="207" t="s">
        <v>47</v>
      </c>
      <c r="P9" s="207" t="s">
        <v>48</v>
      </c>
      <c r="Q9" s="33" t="s">
        <v>49</v>
      </c>
      <c r="R9" s="195" t="s">
        <v>50</v>
      </c>
      <c r="S9" s="196"/>
      <c r="T9" s="197"/>
      <c r="U9" s="140" t="s">
        <v>51</v>
      </c>
      <c r="V9" s="140" t="s">
        <v>52</v>
      </c>
      <c r="W9" s="201" t="s">
        <v>53</v>
      </c>
      <c r="X9" s="202" t="s">
        <v>54</v>
      </c>
      <c r="Y9" s="203"/>
      <c r="Z9" s="203"/>
      <c r="AA9" s="203"/>
      <c r="AB9" s="203"/>
      <c r="AC9" s="203"/>
      <c r="AD9" s="203"/>
      <c r="AE9" s="204"/>
      <c r="AF9" s="142" t="s">
        <v>55</v>
      </c>
      <c r="AG9" s="142" t="s">
        <v>56</v>
      </c>
      <c r="AH9" s="190" t="s">
        <v>57</v>
      </c>
      <c r="AI9" s="205" t="s">
        <v>58</v>
      </c>
      <c r="AJ9" s="140" t="s">
        <v>59</v>
      </c>
      <c r="AK9" s="140" t="s">
        <v>60</v>
      </c>
      <c r="AL9" s="140" t="s">
        <v>61</v>
      </c>
      <c r="AM9" s="140" t="s">
        <v>62</v>
      </c>
      <c r="AN9" s="140" t="s">
        <v>63</v>
      </c>
      <c r="AO9" s="140" t="s">
        <v>64</v>
      </c>
      <c r="AP9" s="140" t="s">
        <v>65</v>
      </c>
      <c r="AQ9" s="207" t="s">
        <v>66</v>
      </c>
      <c r="AR9" s="140" t="s">
        <v>67</v>
      </c>
      <c r="AS9" s="190" t="s">
        <v>68</v>
      </c>
      <c r="AV9" s="34" t="s">
        <v>69</v>
      </c>
      <c r="AW9" s="34" t="s">
        <v>70</v>
      </c>
      <c r="AY9" s="35" t="s">
        <v>71</v>
      </c>
    </row>
    <row r="10" spans="2:51" x14ac:dyDescent="0.25">
      <c r="B10" s="140" t="s">
        <v>72</v>
      </c>
      <c r="C10" s="140" t="s">
        <v>73</v>
      </c>
      <c r="D10" s="140" t="s">
        <v>74</v>
      </c>
      <c r="E10" s="140" t="s">
        <v>75</v>
      </c>
      <c r="F10" s="140" t="s">
        <v>74</v>
      </c>
      <c r="G10" s="140" t="s">
        <v>75</v>
      </c>
      <c r="H10" s="216"/>
      <c r="I10" s="140" t="s">
        <v>75</v>
      </c>
      <c r="J10" s="140" t="s">
        <v>75</v>
      </c>
      <c r="K10" s="140" t="s">
        <v>75</v>
      </c>
      <c r="L10" s="27" t="s">
        <v>29</v>
      </c>
      <c r="M10" s="217"/>
      <c r="N10" s="27" t="s">
        <v>29</v>
      </c>
      <c r="O10" s="208"/>
      <c r="P10" s="208"/>
      <c r="Q10" s="144">
        <f>'[1]MAR 31'!$Q$34</f>
        <v>31070953</v>
      </c>
      <c r="R10" s="198"/>
      <c r="S10" s="199"/>
      <c r="T10" s="200"/>
      <c r="U10" s="140" t="s">
        <v>75</v>
      </c>
      <c r="V10" s="140" t="s">
        <v>75</v>
      </c>
      <c r="W10" s="201"/>
      <c r="X10" s="36" t="s">
        <v>76</v>
      </c>
      <c r="Y10" s="36" t="s">
        <v>77</v>
      </c>
      <c r="Z10" s="36" t="s">
        <v>78</v>
      </c>
      <c r="AA10" s="36" t="s">
        <v>79</v>
      </c>
      <c r="AB10" s="36" t="s">
        <v>80</v>
      </c>
      <c r="AC10" s="36" t="s">
        <v>81</v>
      </c>
      <c r="AD10" s="36" t="s">
        <v>82</v>
      </c>
      <c r="AE10" s="36" t="s">
        <v>83</v>
      </c>
      <c r="AF10" s="37"/>
      <c r="AG10" s="119">
        <f>'[1]MAR 31'!$AG$34</f>
        <v>35883268</v>
      </c>
      <c r="AH10" s="190"/>
      <c r="AI10" s="206"/>
      <c r="AJ10" s="140" t="s">
        <v>84</v>
      </c>
      <c r="AK10" s="140" t="s">
        <v>84</v>
      </c>
      <c r="AL10" s="140" t="s">
        <v>84</v>
      </c>
      <c r="AM10" s="140" t="s">
        <v>84</v>
      </c>
      <c r="AN10" s="140" t="s">
        <v>84</v>
      </c>
      <c r="AO10" s="140" t="s">
        <v>84</v>
      </c>
      <c r="AP10" s="145">
        <f>'[1]MAR 31'!$AP$34</f>
        <v>8017655</v>
      </c>
      <c r="AQ10" s="208"/>
      <c r="AR10" s="141" t="s">
        <v>85</v>
      </c>
      <c r="AS10" s="190"/>
      <c r="AV10" s="38" t="s">
        <v>86</v>
      </c>
      <c r="AW10" s="38" t="s">
        <v>87</v>
      </c>
      <c r="AY10" s="80"/>
    </row>
    <row r="11" spans="2:51" x14ac:dyDescent="0.25">
      <c r="B11" s="39">
        <v>2</v>
      </c>
      <c r="C11" s="39">
        <v>4.1666666666666664E-2</v>
      </c>
      <c r="D11" s="118">
        <v>7</v>
      </c>
      <c r="E11" s="40">
        <f>D11/1.42</f>
        <v>4.9295774647887329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141</v>
      </c>
      <c r="P11" s="119">
        <v>108</v>
      </c>
      <c r="Q11" s="119">
        <v>31075414</v>
      </c>
      <c r="R11" s="45">
        <f>Q11-Q10</f>
        <v>4461</v>
      </c>
      <c r="S11" s="46">
        <f>R11*24/1000</f>
        <v>107.06399999999999</v>
      </c>
      <c r="T11" s="46">
        <f>R11/1000</f>
        <v>4.4610000000000003</v>
      </c>
      <c r="U11" s="120">
        <v>4.7</v>
      </c>
      <c r="V11" s="120">
        <f>U11</f>
        <v>4.7</v>
      </c>
      <c r="W11" s="121" t="s">
        <v>125</v>
      </c>
      <c r="X11" s="123">
        <v>0</v>
      </c>
      <c r="Y11" s="123">
        <v>0</v>
      </c>
      <c r="Z11" s="123">
        <v>1121</v>
      </c>
      <c r="AA11" s="123">
        <v>0</v>
      </c>
      <c r="AB11" s="123">
        <v>1130</v>
      </c>
      <c r="AC11" s="47" t="s">
        <v>90</v>
      </c>
      <c r="AD11" s="47" t="s">
        <v>90</v>
      </c>
      <c r="AE11" s="47" t="s">
        <v>90</v>
      </c>
      <c r="AF11" s="122" t="s">
        <v>90</v>
      </c>
      <c r="AG11" s="136">
        <v>35884064</v>
      </c>
      <c r="AH11" s="48">
        <f>IF(ISBLANK(AG11),"-",AG11-AG10)</f>
        <v>796</v>
      </c>
      <c r="AI11" s="49">
        <f>AH11/T11</f>
        <v>178.43532840170363</v>
      </c>
      <c r="AJ11" s="102">
        <v>0</v>
      </c>
      <c r="AK11" s="102">
        <v>0</v>
      </c>
      <c r="AL11" s="102">
        <v>1</v>
      </c>
      <c r="AM11" s="102">
        <v>0</v>
      </c>
      <c r="AN11" s="102">
        <v>1</v>
      </c>
      <c r="AO11" s="102">
        <v>0.5</v>
      </c>
      <c r="AP11" s="123">
        <v>8018796</v>
      </c>
      <c r="AQ11" s="123">
        <f>AP11-AP10</f>
        <v>1141</v>
      </c>
      <c r="AR11" s="50"/>
      <c r="AS11" s="51" t="s">
        <v>113</v>
      </c>
      <c r="AV11" s="38" t="s">
        <v>88</v>
      </c>
      <c r="AW11" s="38" t="s">
        <v>91</v>
      </c>
      <c r="AY11" s="80" t="s">
        <v>126</v>
      </c>
    </row>
    <row r="12" spans="2:51" x14ac:dyDescent="0.25">
      <c r="B12" s="39">
        <v>2.0416666666666701</v>
      </c>
      <c r="C12" s="39">
        <v>8.3333333333333329E-2</v>
      </c>
      <c r="D12" s="118">
        <v>9</v>
      </c>
      <c r="E12" s="40">
        <f t="shared" ref="E12:E34" si="0">D12/1.42</f>
        <v>6.3380281690140849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143</v>
      </c>
      <c r="P12" s="119">
        <v>106</v>
      </c>
      <c r="Q12" s="119">
        <v>31079866</v>
      </c>
      <c r="R12" s="45">
        <f t="shared" ref="R12:R34" si="3">Q12-Q11</f>
        <v>4452</v>
      </c>
      <c r="S12" s="46">
        <f t="shared" ref="S12:S34" si="4">R12*24/1000</f>
        <v>106.848</v>
      </c>
      <c r="T12" s="46">
        <f t="shared" ref="T12:T34" si="5">R12/1000</f>
        <v>4.452</v>
      </c>
      <c r="U12" s="120">
        <v>6.1</v>
      </c>
      <c r="V12" s="120">
        <f t="shared" ref="V12:V34" si="6">U12</f>
        <v>6.1</v>
      </c>
      <c r="W12" s="121" t="s">
        <v>125</v>
      </c>
      <c r="X12" s="123">
        <v>0</v>
      </c>
      <c r="Y12" s="123">
        <v>0</v>
      </c>
      <c r="Z12" s="123">
        <v>1106</v>
      </c>
      <c r="AA12" s="123">
        <v>0</v>
      </c>
      <c r="AB12" s="123">
        <v>1110</v>
      </c>
      <c r="AC12" s="47" t="s">
        <v>90</v>
      </c>
      <c r="AD12" s="47" t="s">
        <v>90</v>
      </c>
      <c r="AE12" s="47" t="s">
        <v>90</v>
      </c>
      <c r="AF12" s="122" t="s">
        <v>90</v>
      </c>
      <c r="AG12" s="136">
        <v>35884824</v>
      </c>
      <c r="AH12" s="48">
        <f>IF(ISBLANK(AG12),"-",AG12-AG11)</f>
        <v>760</v>
      </c>
      <c r="AI12" s="49">
        <f t="shared" ref="AI12:AI34" si="7">AH12/T12</f>
        <v>170.70979335130278</v>
      </c>
      <c r="AJ12" s="102">
        <v>0</v>
      </c>
      <c r="AK12" s="102">
        <v>0</v>
      </c>
      <c r="AL12" s="102">
        <v>1</v>
      </c>
      <c r="AM12" s="102">
        <v>0</v>
      </c>
      <c r="AN12" s="102">
        <v>1</v>
      </c>
      <c r="AO12" s="102">
        <v>0.5</v>
      </c>
      <c r="AP12" s="123">
        <v>8020133</v>
      </c>
      <c r="AQ12" s="123">
        <f>AP12-AP11</f>
        <v>1337</v>
      </c>
      <c r="AR12" s="52">
        <v>1</v>
      </c>
      <c r="AS12" s="51" t="s">
        <v>113</v>
      </c>
      <c r="AV12" s="38" t="s">
        <v>92</v>
      </c>
      <c r="AW12" s="38" t="s">
        <v>93</v>
      </c>
      <c r="AY12" s="80" t="s">
        <v>128</v>
      </c>
    </row>
    <row r="13" spans="2:51" x14ac:dyDescent="0.25">
      <c r="B13" s="39">
        <v>2.0833333333333299</v>
      </c>
      <c r="C13" s="39">
        <v>0.125</v>
      </c>
      <c r="D13" s="118">
        <v>11</v>
      </c>
      <c r="E13" s="40">
        <f t="shared" si="0"/>
        <v>7.746478873239437</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137</v>
      </c>
      <c r="P13" s="119">
        <v>109</v>
      </c>
      <c r="Q13" s="119">
        <v>31084252</v>
      </c>
      <c r="R13" s="45">
        <f t="shared" si="3"/>
        <v>4386</v>
      </c>
      <c r="S13" s="46">
        <f t="shared" si="4"/>
        <v>105.264</v>
      </c>
      <c r="T13" s="46">
        <f t="shared" si="5"/>
        <v>4.3860000000000001</v>
      </c>
      <c r="U13" s="120">
        <v>8.3000000000000007</v>
      </c>
      <c r="V13" s="120">
        <f t="shared" si="6"/>
        <v>8.3000000000000007</v>
      </c>
      <c r="W13" s="121" t="s">
        <v>125</v>
      </c>
      <c r="X13" s="123">
        <v>0</v>
      </c>
      <c r="Y13" s="123">
        <v>0</v>
      </c>
      <c r="Z13" s="123">
        <v>1040</v>
      </c>
      <c r="AA13" s="123">
        <v>0</v>
      </c>
      <c r="AB13" s="123">
        <v>1088</v>
      </c>
      <c r="AC13" s="47" t="s">
        <v>90</v>
      </c>
      <c r="AD13" s="47" t="s">
        <v>90</v>
      </c>
      <c r="AE13" s="47" t="s">
        <v>90</v>
      </c>
      <c r="AF13" s="122" t="s">
        <v>90</v>
      </c>
      <c r="AG13" s="136">
        <v>35885546</v>
      </c>
      <c r="AH13" s="48">
        <f>IF(ISBLANK(AG13),"-",AG13-AG12)</f>
        <v>722</v>
      </c>
      <c r="AI13" s="49">
        <f t="shared" si="7"/>
        <v>164.61468308253532</v>
      </c>
      <c r="AJ13" s="102">
        <v>0</v>
      </c>
      <c r="AK13" s="102">
        <v>0</v>
      </c>
      <c r="AL13" s="102">
        <v>1</v>
      </c>
      <c r="AM13" s="102">
        <v>0</v>
      </c>
      <c r="AN13" s="102">
        <v>1</v>
      </c>
      <c r="AO13" s="102">
        <v>0.5</v>
      </c>
      <c r="AP13" s="123">
        <v>8021609</v>
      </c>
      <c r="AQ13" s="123">
        <f>AP13-AP12</f>
        <v>1476</v>
      </c>
      <c r="AR13" s="50"/>
      <c r="AS13" s="51" t="s">
        <v>113</v>
      </c>
      <c r="AV13" s="38" t="s">
        <v>94</v>
      </c>
      <c r="AW13" s="38" t="s">
        <v>95</v>
      </c>
      <c r="AY13" s="80" t="s">
        <v>127</v>
      </c>
    </row>
    <row r="14" spans="2:51" x14ac:dyDescent="0.25">
      <c r="B14" s="39">
        <v>2.125</v>
      </c>
      <c r="C14" s="39">
        <v>0.16666666666666666</v>
      </c>
      <c r="D14" s="118">
        <v>13</v>
      </c>
      <c r="E14" s="40">
        <f t="shared" si="0"/>
        <v>9.1549295774647899</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139</v>
      </c>
      <c r="P14" s="119">
        <v>102</v>
      </c>
      <c r="Q14" s="119">
        <v>31088381</v>
      </c>
      <c r="R14" s="45">
        <f t="shared" si="3"/>
        <v>4129</v>
      </c>
      <c r="S14" s="46">
        <f t="shared" si="4"/>
        <v>99.096000000000004</v>
      </c>
      <c r="T14" s="46">
        <f t="shared" si="5"/>
        <v>4.1289999999999996</v>
      </c>
      <c r="U14" s="120">
        <v>9.1</v>
      </c>
      <c r="V14" s="120">
        <f t="shared" si="6"/>
        <v>9.1</v>
      </c>
      <c r="W14" s="121" t="s">
        <v>125</v>
      </c>
      <c r="X14" s="123">
        <v>0</v>
      </c>
      <c r="Y14" s="123">
        <v>0</v>
      </c>
      <c r="Z14" s="123">
        <v>980</v>
      </c>
      <c r="AA14" s="123">
        <v>0</v>
      </c>
      <c r="AB14" s="123">
        <v>978</v>
      </c>
      <c r="AC14" s="47" t="s">
        <v>90</v>
      </c>
      <c r="AD14" s="47" t="s">
        <v>90</v>
      </c>
      <c r="AE14" s="47" t="s">
        <v>90</v>
      </c>
      <c r="AF14" s="122" t="s">
        <v>90</v>
      </c>
      <c r="AG14" s="136">
        <v>35886204</v>
      </c>
      <c r="AH14" s="48">
        <f t="shared" ref="AH14:AH34" si="8">IF(ISBLANK(AG14),"-",AG14-AG13)</f>
        <v>658</v>
      </c>
      <c r="AI14" s="49">
        <f t="shared" si="7"/>
        <v>159.36062000484381</v>
      </c>
      <c r="AJ14" s="102">
        <v>0</v>
      </c>
      <c r="AK14" s="102">
        <v>0</v>
      </c>
      <c r="AL14" s="102">
        <v>1</v>
      </c>
      <c r="AM14" s="102">
        <v>0</v>
      </c>
      <c r="AN14" s="102">
        <v>1</v>
      </c>
      <c r="AO14" s="102">
        <v>0.5</v>
      </c>
      <c r="AP14" s="123">
        <v>8023011</v>
      </c>
      <c r="AQ14" s="123">
        <f>AP14-AP13</f>
        <v>1402</v>
      </c>
      <c r="AR14" s="50"/>
      <c r="AS14" s="51" t="s">
        <v>113</v>
      </c>
      <c r="AT14" s="53"/>
      <c r="AV14" s="38" t="s">
        <v>96</v>
      </c>
      <c r="AW14" s="38" t="s">
        <v>97</v>
      </c>
      <c r="AY14" s="80" t="s">
        <v>130</v>
      </c>
    </row>
    <row r="15" spans="2:51" x14ac:dyDescent="0.25">
      <c r="B15" s="39">
        <v>2.1666666666666701</v>
      </c>
      <c r="C15" s="39">
        <v>0.20833333333333301</v>
      </c>
      <c r="D15" s="118">
        <v>27</v>
      </c>
      <c r="E15" s="40">
        <f t="shared" si="0"/>
        <v>19.014084507042256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107</v>
      </c>
      <c r="P15" s="119">
        <v>104</v>
      </c>
      <c r="Q15" s="119">
        <v>31092606</v>
      </c>
      <c r="R15" s="45">
        <f t="shared" si="3"/>
        <v>4225</v>
      </c>
      <c r="S15" s="46">
        <f t="shared" si="4"/>
        <v>101.4</v>
      </c>
      <c r="T15" s="46">
        <f t="shared" si="5"/>
        <v>4.2249999999999996</v>
      </c>
      <c r="U15" s="120">
        <v>9.5</v>
      </c>
      <c r="V15" s="120">
        <f t="shared" si="6"/>
        <v>9.5</v>
      </c>
      <c r="W15" s="121" t="s">
        <v>125</v>
      </c>
      <c r="X15" s="123">
        <v>0</v>
      </c>
      <c r="Y15" s="123">
        <v>0</v>
      </c>
      <c r="Z15" s="123">
        <v>1045</v>
      </c>
      <c r="AA15" s="123">
        <v>0</v>
      </c>
      <c r="AB15" s="123">
        <v>1059</v>
      </c>
      <c r="AC15" s="47" t="s">
        <v>90</v>
      </c>
      <c r="AD15" s="47" t="s">
        <v>90</v>
      </c>
      <c r="AE15" s="47" t="s">
        <v>90</v>
      </c>
      <c r="AF15" s="122" t="s">
        <v>90</v>
      </c>
      <c r="AG15" s="136">
        <v>35886796</v>
      </c>
      <c r="AH15" s="48">
        <f t="shared" si="8"/>
        <v>592</v>
      </c>
      <c r="AI15" s="49">
        <f t="shared" si="7"/>
        <v>140.11834319526628</v>
      </c>
      <c r="AJ15" s="102">
        <v>0</v>
      </c>
      <c r="AK15" s="102">
        <v>0</v>
      </c>
      <c r="AL15" s="102">
        <v>1</v>
      </c>
      <c r="AM15" s="102">
        <v>0</v>
      </c>
      <c r="AN15" s="102">
        <v>1</v>
      </c>
      <c r="AO15" s="102">
        <v>0.5</v>
      </c>
      <c r="AP15" s="123">
        <v>8023353</v>
      </c>
      <c r="AQ15" s="123">
        <f>AP15-AP14</f>
        <v>342</v>
      </c>
      <c r="AR15" s="50"/>
      <c r="AS15" s="51" t="s">
        <v>113</v>
      </c>
      <c r="AV15" s="38" t="s">
        <v>98</v>
      </c>
      <c r="AW15" s="38" t="s">
        <v>99</v>
      </c>
      <c r="AY15" s="80" t="s">
        <v>131</v>
      </c>
    </row>
    <row r="16" spans="2:51" x14ac:dyDescent="0.25">
      <c r="B16" s="39">
        <v>2.2083333333333299</v>
      </c>
      <c r="C16" s="39">
        <v>0.25</v>
      </c>
      <c r="D16" s="118">
        <v>21</v>
      </c>
      <c r="E16" s="40">
        <f t="shared" si="0"/>
        <v>14.788732394366198</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123</v>
      </c>
      <c r="P16" s="119">
        <v>119</v>
      </c>
      <c r="Q16" s="119">
        <v>31097271</v>
      </c>
      <c r="R16" s="45">
        <f t="shared" si="3"/>
        <v>4665</v>
      </c>
      <c r="S16" s="46">
        <f t="shared" si="4"/>
        <v>111.96</v>
      </c>
      <c r="T16" s="46">
        <f t="shared" si="5"/>
        <v>4.665</v>
      </c>
      <c r="U16" s="120">
        <v>9.5</v>
      </c>
      <c r="V16" s="120">
        <f t="shared" si="6"/>
        <v>9.5</v>
      </c>
      <c r="W16" s="121" t="s">
        <v>125</v>
      </c>
      <c r="X16" s="123">
        <v>0</v>
      </c>
      <c r="Y16" s="123">
        <v>0</v>
      </c>
      <c r="Z16" s="123">
        <v>1107</v>
      </c>
      <c r="AA16" s="123">
        <v>0</v>
      </c>
      <c r="AB16" s="123">
        <v>1110</v>
      </c>
      <c r="AC16" s="47" t="s">
        <v>90</v>
      </c>
      <c r="AD16" s="47" t="s">
        <v>90</v>
      </c>
      <c r="AE16" s="47" t="s">
        <v>90</v>
      </c>
      <c r="AF16" s="122" t="s">
        <v>90</v>
      </c>
      <c r="AG16" s="136">
        <v>35887428</v>
      </c>
      <c r="AH16" s="48">
        <f t="shared" si="8"/>
        <v>632</v>
      </c>
      <c r="AI16" s="49">
        <f t="shared" si="7"/>
        <v>135.47695605573418</v>
      </c>
      <c r="AJ16" s="102">
        <v>0</v>
      </c>
      <c r="AK16" s="102">
        <v>0</v>
      </c>
      <c r="AL16" s="102">
        <v>1</v>
      </c>
      <c r="AM16" s="102">
        <v>0</v>
      </c>
      <c r="AN16" s="102">
        <v>1</v>
      </c>
      <c r="AO16" s="102">
        <v>0</v>
      </c>
      <c r="AP16" s="123">
        <v>8023353</v>
      </c>
      <c r="AQ16" s="123">
        <f t="shared" ref="AQ16:AQ34" si="10">AP16-AP15</f>
        <v>0</v>
      </c>
      <c r="AR16" s="52">
        <v>0.98</v>
      </c>
      <c r="AS16" s="51" t="s">
        <v>101</v>
      </c>
      <c r="AV16" s="38" t="s">
        <v>102</v>
      </c>
      <c r="AW16" s="38" t="s">
        <v>103</v>
      </c>
      <c r="AY16" s="80" t="s">
        <v>132</v>
      </c>
    </row>
    <row r="17" spans="1:51" x14ac:dyDescent="0.25">
      <c r="B17" s="39">
        <v>2.25</v>
      </c>
      <c r="C17" s="39">
        <v>0.29166666666666702</v>
      </c>
      <c r="D17" s="118">
        <v>10</v>
      </c>
      <c r="E17" s="40">
        <f t="shared" si="0"/>
        <v>7.042253521126761</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144</v>
      </c>
      <c r="P17" s="119">
        <v>147</v>
      </c>
      <c r="Q17" s="119">
        <v>31103696</v>
      </c>
      <c r="R17" s="45">
        <f t="shared" si="3"/>
        <v>6425</v>
      </c>
      <c r="S17" s="46">
        <f t="shared" si="4"/>
        <v>154.19999999999999</v>
      </c>
      <c r="T17" s="46">
        <f t="shared" si="5"/>
        <v>6.4249999999999998</v>
      </c>
      <c r="U17" s="120">
        <v>9.4</v>
      </c>
      <c r="V17" s="120">
        <f t="shared" si="6"/>
        <v>9.4</v>
      </c>
      <c r="W17" s="121" t="s">
        <v>147</v>
      </c>
      <c r="X17" s="123">
        <v>0</v>
      </c>
      <c r="Y17" s="123">
        <v>1022</v>
      </c>
      <c r="Z17" s="123">
        <v>1195</v>
      </c>
      <c r="AA17" s="123">
        <v>1185</v>
      </c>
      <c r="AB17" s="123">
        <v>1199</v>
      </c>
      <c r="AC17" s="47" t="s">
        <v>90</v>
      </c>
      <c r="AD17" s="47" t="s">
        <v>90</v>
      </c>
      <c r="AE17" s="47" t="s">
        <v>90</v>
      </c>
      <c r="AF17" s="122" t="s">
        <v>90</v>
      </c>
      <c r="AG17" s="136">
        <v>35888772</v>
      </c>
      <c r="AH17" s="48">
        <f t="shared" si="8"/>
        <v>1344</v>
      </c>
      <c r="AI17" s="49">
        <f t="shared" si="7"/>
        <v>209.1828793774319</v>
      </c>
      <c r="AJ17" s="102">
        <v>0</v>
      </c>
      <c r="AK17" s="102">
        <v>1</v>
      </c>
      <c r="AL17" s="102">
        <v>1</v>
      </c>
      <c r="AM17" s="102">
        <v>1</v>
      </c>
      <c r="AN17" s="102">
        <v>1</v>
      </c>
      <c r="AO17" s="102">
        <v>0</v>
      </c>
      <c r="AP17" s="123">
        <v>8023353</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143</v>
      </c>
      <c r="P18" s="119">
        <v>149</v>
      </c>
      <c r="Q18" s="119">
        <v>31109904</v>
      </c>
      <c r="R18" s="45">
        <f t="shared" si="3"/>
        <v>6208</v>
      </c>
      <c r="S18" s="46">
        <f t="shared" si="4"/>
        <v>148.99199999999999</v>
      </c>
      <c r="T18" s="46">
        <f t="shared" si="5"/>
        <v>6.2080000000000002</v>
      </c>
      <c r="U18" s="120">
        <v>8.9</v>
      </c>
      <c r="V18" s="120">
        <f t="shared" si="6"/>
        <v>8.9</v>
      </c>
      <c r="W18" s="121" t="s">
        <v>140</v>
      </c>
      <c r="X18" s="123">
        <v>0</v>
      </c>
      <c r="Y18" s="123">
        <v>1031</v>
      </c>
      <c r="Z18" s="123">
        <v>1196</v>
      </c>
      <c r="AA18" s="123">
        <v>1185</v>
      </c>
      <c r="AB18" s="123">
        <v>1198</v>
      </c>
      <c r="AC18" s="47" t="s">
        <v>90</v>
      </c>
      <c r="AD18" s="47" t="s">
        <v>90</v>
      </c>
      <c r="AE18" s="47" t="s">
        <v>90</v>
      </c>
      <c r="AF18" s="122" t="s">
        <v>90</v>
      </c>
      <c r="AG18" s="136">
        <v>35890124</v>
      </c>
      <c r="AH18" s="48">
        <f t="shared" si="8"/>
        <v>1352</v>
      </c>
      <c r="AI18" s="49">
        <f t="shared" si="7"/>
        <v>217.78350515463916</v>
      </c>
      <c r="AJ18" s="102">
        <v>0</v>
      </c>
      <c r="AK18" s="102">
        <v>1</v>
      </c>
      <c r="AL18" s="102">
        <v>1</v>
      </c>
      <c r="AM18" s="102">
        <v>1</v>
      </c>
      <c r="AN18" s="102">
        <v>1</v>
      </c>
      <c r="AO18" s="102">
        <v>0</v>
      </c>
      <c r="AP18" s="123">
        <v>8023353</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142</v>
      </c>
      <c r="P19" s="119">
        <v>151</v>
      </c>
      <c r="Q19" s="119">
        <v>31116125</v>
      </c>
      <c r="R19" s="45">
        <f t="shared" si="3"/>
        <v>6221</v>
      </c>
      <c r="S19" s="46">
        <f t="shared" si="4"/>
        <v>149.304</v>
      </c>
      <c r="T19" s="46">
        <f t="shared" si="5"/>
        <v>6.2210000000000001</v>
      </c>
      <c r="U19" s="120">
        <v>8.3000000000000007</v>
      </c>
      <c r="V19" s="120">
        <f t="shared" si="6"/>
        <v>8.3000000000000007</v>
      </c>
      <c r="W19" s="121" t="s">
        <v>140</v>
      </c>
      <c r="X19" s="123">
        <v>0</v>
      </c>
      <c r="Y19" s="123">
        <v>1064</v>
      </c>
      <c r="Z19" s="123">
        <v>1195</v>
      </c>
      <c r="AA19" s="123">
        <v>1185</v>
      </c>
      <c r="AB19" s="123">
        <v>1198</v>
      </c>
      <c r="AC19" s="47" t="s">
        <v>90</v>
      </c>
      <c r="AD19" s="47" t="s">
        <v>90</v>
      </c>
      <c r="AE19" s="47" t="s">
        <v>90</v>
      </c>
      <c r="AF19" s="122" t="s">
        <v>90</v>
      </c>
      <c r="AG19" s="136">
        <v>35891512</v>
      </c>
      <c r="AH19" s="48">
        <f t="shared" si="8"/>
        <v>1388</v>
      </c>
      <c r="AI19" s="49">
        <f t="shared" si="7"/>
        <v>223.11525478218937</v>
      </c>
      <c r="AJ19" s="102">
        <v>0</v>
      </c>
      <c r="AK19" s="102">
        <v>1</v>
      </c>
      <c r="AL19" s="102">
        <v>1</v>
      </c>
      <c r="AM19" s="102">
        <v>1</v>
      </c>
      <c r="AN19" s="102">
        <v>1</v>
      </c>
      <c r="AO19" s="102">
        <v>0</v>
      </c>
      <c r="AP19" s="123">
        <v>8023353</v>
      </c>
      <c r="AQ19" s="123">
        <f t="shared" si="10"/>
        <v>0</v>
      </c>
      <c r="AR19" s="50"/>
      <c r="AS19" s="51" t="s">
        <v>101</v>
      </c>
      <c r="AV19" s="38" t="s">
        <v>108</v>
      </c>
      <c r="AW19" s="38" t="s">
        <v>109</v>
      </c>
      <c r="AY19" s="105"/>
    </row>
    <row r="20" spans="1:51" x14ac:dyDescent="0.25">
      <c r="B20" s="39">
        <v>2.375</v>
      </c>
      <c r="C20" s="39">
        <v>0.41666666666666669</v>
      </c>
      <c r="D20" s="118">
        <v>7</v>
      </c>
      <c r="E20" s="40">
        <f t="shared" si="0"/>
        <v>4.9295774647887329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140</v>
      </c>
      <c r="P20" s="119">
        <v>150</v>
      </c>
      <c r="Q20" s="119">
        <v>31122383</v>
      </c>
      <c r="R20" s="45">
        <f t="shared" si="3"/>
        <v>6258</v>
      </c>
      <c r="S20" s="46">
        <f t="shared" si="4"/>
        <v>150.19200000000001</v>
      </c>
      <c r="T20" s="46">
        <f t="shared" si="5"/>
        <v>6.258</v>
      </c>
      <c r="U20" s="120">
        <v>7.6</v>
      </c>
      <c r="V20" s="120">
        <f t="shared" si="6"/>
        <v>7.6</v>
      </c>
      <c r="W20" s="121" t="s">
        <v>140</v>
      </c>
      <c r="X20" s="123">
        <v>0</v>
      </c>
      <c r="Y20" s="123">
        <v>1144</v>
      </c>
      <c r="Z20" s="123">
        <v>1196</v>
      </c>
      <c r="AA20" s="123">
        <v>1185</v>
      </c>
      <c r="AB20" s="123">
        <v>1197</v>
      </c>
      <c r="AC20" s="47" t="s">
        <v>90</v>
      </c>
      <c r="AD20" s="47" t="s">
        <v>90</v>
      </c>
      <c r="AE20" s="47" t="s">
        <v>90</v>
      </c>
      <c r="AF20" s="122" t="s">
        <v>90</v>
      </c>
      <c r="AG20" s="136">
        <v>35892918</v>
      </c>
      <c r="AH20" s="48">
        <f>IF(ISBLANK(AG20),"-",AG20-AG19)</f>
        <v>1406</v>
      </c>
      <c r="AI20" s="49">
        <f t="shared" si="7"/>
        <v>224.67241930329178</v>
      </c>
      <c r="AJ20" s="102">
        <v>0</v>
      </c>
      <c r="AK20" s="102">
        <v>1</v>
      </c>
      <c r="AL20" s="102">
        <v>1</v>
      </c>
      <c r="AM20" s="102">
        <v>1</v>
      </c>
      <c r="AN20" s="102">
        <v>1</v>
      </c>
      <c r="AO20" s="102">
        <v>0</v>
      </c>
      <c r="AP20" s="123">
        <v>8023353</v>
      </c>
      <c r="AQ20" s="123">
        <f t="shared" si="10"/>
        <v>0</v>
      </c>
      <c r="AR20" s="52">
        <v>1.02</v>
      </c>
      <c r="AS20" s="51" t="s">
        <v>101</v>
      </c>
      <c r="AY20" s="105"/>
    </row>
    <row r="21" spans="1:51" x14ac:dyDescent="0.25">
      <c r="B21" s="39">
        <v>2.4166666666666701</v>
      </c>
      <c r="C21" s="39">
        <v>0.45833333333333298</v>
      </c>
      <c r="D21" s="118">
        <v>7</v>
      </c>
      <c r="E21" s="40">
        <f t="shared" si="0"/>
        <v>4.9295774647887329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137</v>
      </c>
      <c r="P21" s="119">
        <v>147</v>
      </c>
      <c r="Q21" s="119">
        <v>31128672</v>
      </c>
      <c r="R21" s="45">
        <f>Q21-Q20</f>
        <v>6289</v>
      </c>
      <c r="S21" s="46">
        <f t="shared" si="4"/>
        <v>150.93600000000001</v>
      </c>
      <c r="T21" s="46">
        <f t="shared" si="5"/>
        <v>6.2889999999999997</v>
      </c>
      <c r="U21" s="120">
        <v>6.7</v>
      </c>
      <c r="V21" s="120">
        <f t="shared" si="6"/>
        <v>6.7</v>
      </c>
      <c r="W21" s="121" t="s">
        <v>140</v>
      </c>
      <c r="X21" s="123">
        <v>0</v>
      </c>
      <c r="Y21" s="123">
        <v>1152</v>
      </c>
      <c r="Z21" s="123">
        <v>1195</v>
      </c>
      <c r="AA21" s="123">
        <v>1185</v>
      </c>
      <c r="AB21" s="123">
        <v>1198</v>
      </c>
      <c r="AC21" s="47" t="s">
        <v>90</v>
      </c>
      <c r="AD21" s="47" t="s">
        <v>90</v>
      </c>
      <c r="AE21" s="47" t="s">
        <v>90</v>
      </c>
      <c r="AF21" s="122" t="s">
        <v>90</v>
      </c>
      <c r="AG21" s="136">
        <v>35894324</v>
      </c>
      <c r="AH21" s="48">
        <f t="shared" si="8"/>
        <v>1406</v>
      </c>
      <c r="AI21" s="49">
        <f t="shared" si="7"/>
        <v>223.56495468277947</v>
      </c>
      <c r="AJ21" s="102">
        <v>0</v>
      </c>
      <c r="AK21" s="102">
        <v>1</v>
      </c>
      <c r="AL21" s="102">
        <v>1</v>
      </c>
      <c r="AM21" s="102">
        <v>1</v>
      </c>
      <c r="AN21" s="102">
        <v>1</v>
      </c>
      <c r="AO21" s="102">
        <v>0</v>
      </c>
      <c r="AP21" s="123">
        <v>8023353</v>
      </c>
      <c r="AQ21" s="123">
        <f t="shared" si="10"/>
        <v>0</v>
      </c>
      <c r="AR21" s="50"/>
      <c r="AS21" s="51" t="s">
        <v>101</v>
      </c>
      <c r="AY21" s="105"/>
    </row>
    <row r="22" spans="1:51" x14ac:dyDescent="0.25">
      <c r="B22" s="39">
        <v>2.4583333333333299</v>
      </c>
      <c r="C22" s="39">
        <v>0.5</v>
      </c>
      <c r="D22" s="118">
        <v>7</v>
      </c>
      <c r="E22" s="40">
        <f t="shared" si="0"/>
        <v>4.9295774647887329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138</v>
      </c>
      <c r="P22" s="119">
        <v>143</v>
      </c>
      <c r="Q22" s="119">
        <v>31134747</v>
      </c>
      <c r="R22" s="45">
        <f t="shared" si="3"/>
        <v>6075</v>
      </c>
      <c r="S22" s="46">
        <f t="shared" si="4"/>
        <v>145.80000000000001</v>
      </c>
      <c r="T22" s="46">
        <f t="shared" si="5"/>
        <v>6.0750000000000002</v>
      </c>
      <c r="U22" s="120">
        <v>5.9</v>
      </c>
      <c r="V22" s="120">
        <f t="shared" si="6"/>
        <v>5.9</v>
      </c>
      <c r="W22" s="121" t="s">
        <v>140</v>
      </c>
      <c r="X22" s="123">
        <v>0</v>
      </c>
      <c r="Y22" s="123">
        <v>1110</v>
      </c>
      <c r="Z22" s="123">
        <v>1196</v>
      </c>
      <c r="AA22" s="123">
        <v>1185</v>
      </c>
      <c r="AB22" s="123">
        <v>1198</v>
      </c>
      <c r="AC22" s="47" t="s">
        <v>90</v>
      </c>
      <c r="AD22" s="47" t="s">
        <v>90</v>
      </c>
      <c r="AE22" s="47" t="s">
        <v>90</v>
      </c>
      <c r="AF22" s="122" t="s">
        <v>90</v>
      </c>
      <c r="AG22" s="136">
        <v>35895732</v>
      </c>
      <c r="AH22" s="48">
        <f t="shared" si="8"/>
        <v>1408</v>
      </c>
      <c r="AI22" s="49">
        <f t="shared" si="7"/>
        <v>231.76954732510288</v>
      </c>
      <c r="AJ22" s="102">
        <v>0</v>
      </c>
      <c r="AK22" s="102">
        <v>1</v>
      </c>
      <c r="AL22" s="102">
        <v>1</v>
      </c>
      <c r="AM22" s="102">
        <v>1</v>
      </c>
      <c r="AN22" s="102">
        <v>1</v>
      </c>
      <c r="AO22" s="102">
        <v>0</v>
      </c>
      <c r="AP22" s="123">
        <v>8023353</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139</v>
      </c>
      <c r="P23" s="119">
        <v>140</v>
      </c>
      <c r="Q23" s="119">
        <v>31140747</v>
      </c>
      <c r="R23" s="45">
        <f t="shared" si="3"/>
        <v>6000</v>
      </c>
      <c r="S23" s="46">
        <f t="shared" si="4"/>
        <v>144</v>
      </c>
      <c r="T23" s="46">
        <f t="shared" si="5"/>
        <v>6</v>
      </c>
      <c r="U23" s="120">
        <v>5.4</v>
      </c>
      <c r="V23" s="120">
        <f t="shared" si="6"/>
        <v>5.4</v>
      </c>
      <c r="W23" s="121" t="s">
        <v>140</v>
      </c>
      <c r="X23" s="123">
        <v>0</v>
      </c>
      <c r="Y23" s="123">
        <v>1015</v>
      </c>
      <c r="Z23" s="123">
        <v>1195</v>
      </c>
      <c r="AA23" s="123">
        <v>1185</v>
      </c>
      <c r="AB23" s="123">
        <v>1198</v>
      </c>
      <c r="AC23" s="47" t="s">
        <v>90</v>
      </c>
      <c r="AD23" s="47" t="s">
        <v>90</v>
      </c>
      <c r="AE23" s="47" t="s">
        <v>90</v>
      </c>
      <c r="AF23" s="122" t="s">
        <v>90</v>
      </c>
      <c r="AG23" s="136">
        <v>35897130</v>
      </c>
      <c r="AH23" s="48">
        <f t="shared" si="8"/>
        <v>1398</v>
      </c>
      <c r="AI23" s="49">
        <f t="shared" si="7"/>
        <v>233</v>
      </c>
      <c r="AJ23" s="102">
        <v>0</v>
      </c>
      <c r="AK23" s="102">
        <v>1</v>
      </c>
      <c r="AL23" s="102">
        <v>1</v>
      </c>
      <c r="AM23" s="102">
        <v>1</v>
      </c>
      <c r="AN23" s="102">
        <v>1</v>
      </c>
      <c r="AO23" s="102">
        <v>0</v>
      </c>
      <c r="AP23" s="123">
        <v>8023353</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136</v>
      </c>
      <c r="P24" s="119">
        <v>138</v>
      </c>
      <c r="Q24" s="119">
        <v>31146525</v>
      </c>
      <c r="R24" s="45">
        <f t="shared" si="3"/>
        <v>5778</v>
      </c>
      <c r="S24" s="46">
        <f t="shared" si="4"/>
        <v>138.672</v>
      </c>
      <c r="T24" s="46">
        <f t="shared" si="5"/>
        <v>5.7779999999999996</v>
      </c>
      <c r="U24" s="120">
        <v>5.2</v>
      </c>
      <c r="V24" s="120">
        <f t="shared" si="6"/>
        <v>5.2</v>
      </c>
      <c r="W24" s="121" t="s">
        <v>140</v>
      </c>
      <c r="X24" s="123">
        <v>0</v>
      </c>
      <c r="Y24" s="123">
        <v>1022</v>
      </c>
      <c r="Z24" s="123">
        <v>1195</v>
      </c>
      <c r="AA24" s="123">
        <v>1185</v>
      </c>
      <c r="AB24" s="123">
        <v>1198</v>
      </c>
      <c r="AC24" s="47" t="s">
        <v>90</v>
      </c>
      <c r="AD24" s="47" t="s">
        <v>90</v>
      </c>
      <c r="AE24" s="47" t="s">
        <v>90</v>
      </c>
      <c r="AF24" s="122" t="s">
        <v>90</v>
      </c>
      <c r="AG24" s="136">
        <v>35898539</v>
      </c>
      <c r="AH24" s="48">
        <f t="shared" si="8"/>
        <v>1409</v>
      </c>
      <c r="AI24" s="49">
        <f t="shared" si="7"/>
        <v>243.85600553824855</v>
      </c>
      <c r="AJ24" s="102">
        <v>0</v>
      </c>
      <c r="AK24" s="102">
        <v>1</v>
      </c>
      <c r="AL24" s="102">
        <v>1</v>
      </c>
      <c r="AM24" s="102">
        <v>1</v>
      </c>
      <c r="AN24" s="102">
        <v>1</v>
      </c>
      <c r="AO24" s="102">
        <v>0</v>
      </c>
      <c r="AP24" s="123">
        <v>8023353</v>
      </c>
      <c r="AQ24" s="123">
        <f t="shared" si="10"/>
        <v>0</v>
      </c>
      <c r="AR24" s="52">
        <v>1.08</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135</v>
      </c>
      <c r="P25" s="119">
        <v>135</v>
      </c>
      <c r="Q25" s="119">
        <v>31152201</v>
      </c>
      <c r="R25" s="45">
        <f t="shared" si="3"/>
        <v>5676</v>
      </c>
      <c r="S25" s="46">
        <f t="shared" si="4"/>
        <v>136.22399999999999</v>
      </c>
      <c r="T25" s="46">
        <f t="shared" si="5"/>
        <v>5.6760000000000002</v>
      </c>
      <c r="U25" s="120">
        <v>5</v>
      </c>
      <c r="V25" s="120">
        <f t="shared" si="6"/>
        <v>5</v>
      </c>
      <c r="W25" s="121" t="s">
        <v>140</v>
      </c>
      <c r="X25" s="123">
        <v>0</v>
      </c>
      <c r="Y25" s="123">
        <v>1014</v>
      </c>
      <c r="Z25" s="123">
        <v>1196</v>
      </c>
      <c r="AA25" s="123">
        <v>1185</v>
      </c>
      <c r="AB25" s="123">
        <v>1199</v>
      </c>
      <c r="AC25" s="47" t="s">
        <v>90</v>
      </c>
      <c r="AD25" s="47" t="s">
        <v>90</v>
      </c>
      <c r="AE25" s="47" t="s">
        <v>90</v>
      </c>
      <c r="AF25" s="122" t="s">
        <v>90</v>
      </c>
      <c r="AG25" s="136">
        <v>35899740</v>
      </c>
      <c r="AH25" s="48">
        <f t="shared" si="8"/>
        <v>1201</v>
      </c>
      <c r="AI25" s="49">
        <f t="shared" si="7"/>
        <v>211.59267089499647</v>
      </c>
      <c r="AJ25" s="102">
        <v>0</v>
      </c>
      <c r="AK25" s="102">
        <v>1</v>
      </c>
      <c r="AL25" s="102">
        <v>1</v>
      </c>
      <c r="AM25" s="102">
        <v>1</v>
      </c>
      <c r="AN25" s="102">
        <v>1</v>
      </c>
      <c r="AO25" s="102">
        <v>0</v>
      </c>
      <c r="AP25" s="123">
        <v>8023353</v>
      </c>
      <c r="AQ25" s="123">
        <f t="shared" si="10"/>
        <v>0</v>
      </c>
      <c r="AR25" s="50"/>
      <c r="AS25" s="51" t="s">
        <v>113</v>
      </c>
      <c r="AV25" s="57" t="s">
        <v>74</v>
      </c>
      <c r="AW25" s="57">
        <v>10.36</v>
      </c>
      <c r="AY25" s="105"/>
    </row>
    <row r="26" spans="1:51" x14ac:dyDescent="0.25">
      <c r="B26" s="39">
        <v>2.625</v>
      </c>
      <c r="C26" s="39">
        <v>0.66666666666666696</v>
      </c>
      <c r="D26" s="118">
        <v>5</v>
      </c>
      <c r="E26" s="40">
        <f t="shared" si="0"/>
        <v>3.5211267605633805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123</v>
      </c>
      <c r="P26" s="119">
        <v>131</v>
      </c>
      <c r="Q26" s="119">
        <v>31158118</v>
      </c>
      <c r="R26" s="45">
        <f t="shared" si="3"/>
        <v>5917</v>
      </c>
      <c r="S26" s="46">
        <f t="shared" si="4"/>
        <v>142.00800000000001</v>
      </c>
      <c r="T26" s="46">
        <f t="shared" si="5"/>
        <v>5.9169999999999998</v>
      </c>
      <c r="U26" s="120">
        <v>4.9000000000000004</v>
      </c>
      <c r="V26" s="120">
        <f t="shared" si="6"/>
        <v>4.9000000000000004</v>
      </c>
      <c r="W26" s="121" t="s">
        <v>140</v>
      </c>
      <c r="X26" s="123">
        <v>0</v>
      </c>
      <c r="Y26" s="123">
        <v>1081</v>
      </c>
      <c r="Z26" s="123">
        <v>1146</v>
      </c>
      <c r="AA26" s="123">
        <v>1185</v>
      </c>
      <c r="AB26" s="123">
        <v>1148</v>
      </c>
      <c r="AC26" s="47" t="s">
        <v>90</v>
      </c>
      <c r="AD26" s="47" t="s">
        <v>90</v>
      </c>
      <c r="AE26" s="47" t="s">
        <v>90</v>
      </c>
      <c r="AF26" s="122" t="s">
        <v>90</v>
      </c>
      <c r="AG26" s="136">
        <v>35901108</v>
      </c>
      <c r="AH26" s="48">
        <f t="shared" si="8"/>
        <v>1368</v>
      </c>
      <c r="AI26" s="49">
        <f t="shared" si="7"/>
        <v>231.19824235254353</v>
      </c>
      <c r="AJ26" s="102">
        <v>0</v>
      </c>
      <c r="AK26" s="102">
        <v>1</v>
      </c>
      <c r="AL26" s="102">
        <v>1</v>
      </c>
      <c r="AM26" s="102">
        <v>1</v>
      </c>
      <c r="AN26" s="102">
        <v>1</v>
      </c>
      <c r="AO26" s="102">
        <v>0</v>
      </c>
      <c r="AP26" s="123">
        <v>8023353</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129</v>
      </c>
      <c r="P27" s="119">
        <v>131</v>
      </c>
      <c r="Q27" s="119">
        <v>31163662</v>
      </c>
      <c r="R27" s="45">
        <f t="shared" si="3"/>
        <v>5544</v>
      </c>
      <c r="S27" s="46">
        <f t="shared" si="4"/>
        <v>133.05600000000001</v>
      </c>
      <c r="T27" s="46">
        <f t="shared" si="5"/>
        <v>5.5439999999999996</v>
      </c>
      <c r="U27" s="120">
        <v>4.5</v>
      </c>
      <c r="V27" s="120">
        <f t="shared" si="6"/>
        <v>4.5</v>
      </c>
      <c r="W27" s="121" t="s">
        <v>140</v>
      </c>
      <c r="X27" s="123">
        <v>0</v>
      </c>
      <c r="Y27" s="123">
        <v>1046</v>
      </c>
      <c r="Z27" s="123">
        <v>1186</v>
      </c>
      <c r="AA27" s="123">
        <v>1185</v>
      </c>
      <c r="AB27" s="123">
        <v>1198</v>
      </c>
      <c r="AC27" s="47" t="s">
        <v>90</v>
      </c>
      <c r="AD27" s="47" t="s">
        <v>90</v>
      </c>
      <c r="AE27" s="47" t="s">
        <v>90</v>
      </c>
      <c r="AF27" s="122" t="s">
        <v>90</v>
      </c>
      <c r="AG27" s="136">
        <v>35902396</v>
      </c>
      <c r="AH27" s="48">
        <f t="shared" si="8"/>
        <v>1288</v>
      </c>
      <c r="AI27" s="49">
        <f t="shared" si="7"/>
        <v>232.32323232323233</v>
      </c>
      <c r="AJ27" s="102">
        <v>0</v>
      </c>
      <c r="AK27" s="102">
        <v>1</v>
      </c>
      <c r="AL27" s="102">
        <v>1</v>
      </c>
      <c r="AM27" s="102">
        <v>1</v>
      </c>
      <c r="AN27" s="102">
        <v>1</v>
      </c>
      <c r="AO27" s="102">
        <v>0</v>
      </c>
      <c r="AP27" s="123">
        <v>8023353</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130</v>
      </c>
      <c r="P28" s="119">
        <v>132</v>
      </c>
      <c r="Q28" s="119">
        <v>31169214</v>
      </c>
      <c r="R28" s="45">
        <f t="shared" si="3"/>
        <v>5552</v>
      </c>
      <c r="S28" s="46">
        <f t="shared" si="4"/>
        <v>133.24799999999999</v>
      </c>
      <c r="T28" s="46">
        <f t="shared" si="5"/>
        <v>5.5519999999999996</v>
      </c>
      <c r="U28" s="120">
        <v>4.0999999999999996</v>
      </c>
      <c r="V28" s="120">
        <f t="shared" si="6"/>
        <v>4.0999999999999996</v>
      </c>
      <c r="W28" s="121" t="s">
        <v>140</v>
      </c>
      <c r="X28" s="123">
        <v>0</v>
      </c>
      <c r="Y28" s="123">
        <v>1037</v>
      </c>
      <c r="Z28" s="123">
        <v>1186</v>
      </c>
      <c r="AA28" s="123">
        <v>1185</v>
      </c>
      <c r="AB28" s="123">
        <v>1198</v>
      </c>
      <c r="AC28" s="47" t="s">
        <v>90</v>
      </c>
      <c r="AD28" s="47" t="s">
        <v>90</v>
      </c>
      <c r="AE28" s="47" t="s">
        <v>90</v>
      </c>
      <c r="AF28" s="122" t="s">
        <v>90</v>
      </c>
      <c r="AG28" s="136">
        <v>35903706</v>
      </c>
      <c r="AH28" s="48">
        <f t="shared" si="8"/>
        <v>1310</v>
      </c>
      <c r="AI28" s="49">
        <f t="shared" si="7"/>
        <v>235.95100864553316</v>
      </c>
      <c r="AJ28" s="102">
        <v>0</v>
      </c>
      <c r="AK28" s="102">
        <v>1</v>
      </c>
      <c r="AL28" s="102">
        <v>1</v>
      </c>
      <c r="AM28" s="102">
        <v>1</v>
      </c>
      <c r="AN28" s="102">
        <v>1</v>
      </c>
      <c r="AO28" s="102">
        <v>0</v>
      </c>
      <c r="AP28" s="123">
        <v>8023353</v>
      </c>
      <c r="AQ28" s="123">
        <f t="shared" si="10"/>
        <v>0</v>
      </c>
      <c r="AR28" s="52">
        <v>1.01</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121</v>
      </c>
      <c r="P29" s="119">
        <v>120</v>
      </c>
      <c r="Q29" s="119">
        <v>31174523</v>
      </c>
      <c r="R29" s="45">
        <f t="shared" si="3"/>
        <v>5309</v>
      </c>
      <c r="S29" s="46">
        <f t="shared" si="4"/>
        <v>127.416</v>
      </c>
      <c r="T29" s="46">
        <f t="shared" si="5"/>
        <v>5.3090000000000002</v>
      </c>
      <c r="U29" s="120">
        <v>4</v>
      </c>
      <c r="V29" s="120">
        <f t="shared" si="6"/>
        <v>4</v>
      </c>
      <c r="W29" s="121" t="s">
        <v>140</v>
      </c>
      <c r="X29" s="123">
        <v>0</v>
      </c>
      <c r="Y29" s="123">
        <v>1048</v>
      </c>
      <c r="Z29" s="123">
        <v>1189</v>
      </c>
      <c r="AA29" s="123">
        <v>1185</v>
      </c>
      <c r="AB29" s="123">
        <v>1199</v>
      </c>
      <c r="AC29" s="47" t="s">
        <v>90</v>
      </c>
      <c r="AD29" s="47" t="s">
        <v>90</v>
      </c>
      <c r="AE29" s="47" t="s">
        <v>90</v>
      </c>
      <c r="AF29" s="122" t="s">
        <v>90</v>
      </c>
      <c r="AG29" s="136">
        <v>35904908</v>
      </c>
      <c r="AH29" s="48">
        <f t="shared" si="8"/>
        <v>1202</v>
      </c>
      <c r="AI29" s="49">
        <f t="shared" si="7"/>
        <v>226.40798643812394</v>
      </c>
      <c r="AJ29" s="102">
        <v>0</v>
      </c>
      <c r="AK29" s="102">
        <v>1</v>
      </c>
      <c r="AL29" s="102">
        <v>1</v>
      </c>
      <c r="AM29" s="102">
        <v>1</v>
      </c>
      <c r="AN29" s="102">
        <v>1</v>
      </c>
      <c r="AO29" s="102">
        <v>0</v>
      </c>
      <c r="AP29" s="123">
        <v>8023353</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112</v>
      </c>
      <c r="P30" s="119">
        <v>125</v>
      </c>
      <c r="Q30" s="119">
        <v>31180101</v>
      </c>
      <c r="R30" s="45">
        <f t="shared" si="3"/>
        <v>5578</v>
      </c>
      <c r="S30" s="46">
        <f t="shared" si="4"/>
        <v>133.87200000000001</v>
      </c>
      <c r="T30" s="46">
        <f t="shared" si="5"/>
        <v>5.5780000000000003</v>
      </c>
      <c r="U30" s="120">
        <v>3.1</v>
      </c>
      <c r="V30" s="120">
        <f t="shared" si="6"/>
        <v>3.1</v>
      </c>
      <c r="W30" s="121" t="s">
        <v>152</v>
      </c>
      <c r="X30" s="123">
        <v>0</v>
      </c>
      <c r="Y30" s="123">
        <v>1069</v>
      </c>
      <c r="Z30" s="123">
        <v>1187</v>
      </c>
      <c r="AA30" s="123">
        <v>0</v>
      </c>
      <c r="AB30" s="123">
        <v>1170</v>
      </c>
      <c r="AC30" s="47" t="s">
        <v>90</v>
      </c>
      <c r="AD30" s="47" t="s">
        <v>90</v>
      </c>
      <c r="AE30" s="47" t="s">
        <v>90</v>
      </c>
      <c r="AF30" s="122" t="s">
        <v>90</v>
      </c>
      <c r="AG30" s="136">
        <v>35906032</v>
      </c>
      <c r="AH30" s="48">
        <f t="shared" si="8"/>
        <v>1124</v>
      </c>
      <c r="AI30" s="49">
        <f t="shared" si="7"/>
        <v>201.5059160989602</v>
      </c>
      <c r="AJ30" s="102">
        <v>0</v>
      </c>
      <c r="AK30" s="102">
        <v>1</v>
      </c>
      <c r="AL30" s="102">
        <v>1</v>
      </c>
      <c r="AM30" s="102">
        <v>0</v>
      </c>
      <c r="AN30" s="102">
        <v>1</v>
      </c>
      <c r="AO30" s="102">
        <v>0</v>
      </c>
      <c r="AP30" s="123">
        <v>8023353</v>
      </c>
      <c r="AQ30" s="123">
        <f t="shared" si="10"/>
        <v>0</v>
      </c>
      <c r="AR30" s="50"/>
      <c r="AS30" s="51" t="s">
        <v>113</v>
      </c>
      <c r="AV30" s="191" t="s">
        <v>117</v>
      </c>
      <c r="AW30" s="191"/>
      <c r="AY30" s="105"/>
    </row>
    <row r="31" spans="1:51" x14ac:dyDescent="0.25">
      <c r="B31" s="39">
        <v>2.8333333333333299</v>
      </c>
      <c r="C31" s="39">
        <v>0.875000000000004</v>
      </c>
      <c r="D31" s="118">
        <v>12</v>
      </c>
      <c r="E31" s="40">
        <f t="shared" si="0"/>
        <v>8.4507042253521139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117</v>
      </c>
      <c r="P31" s="119">
        <v>148</v>
      </c>
      <c r="Q31" s="119">
        <v>31184882</v>
      </c>
      <c r="R31" s="45">
        <f t="shared" si="3"/>
        <v>4781</v>
      </c>
      <c r="S31" s="46">
        <f t="shared" si="4"/>
        <v>114.744</v>
      </c>
      <c r="T31" s="46">
        <f t="shared" si="5"/>
        <v>4.7809999999999997</v>
      </c>
      <c r="U31" s="120">
        <v>2.7</v>
      </c>
      <c r="V31" s="120">
        <f t="shared" si="6"/>
        <v>2.7</v>
      </c>
      <c r="W31" s="121" t="s">
        <v>152</v>
      </c>
      <c r="X31" s="123">
        <v>0</v>
      </c>
      <c r="Y31" s="123">
        <v>1034</v>
      </c>
      <c r="Z31" s="123">
        <v>1186</v>
      </c>
      <c r="AA31" s="123">
        <v>0</v>
      </c>
      <c r="AB31" s="123">
        <v>1170</v>
      </c>
      <c r="AC31" s="47" t="s">
        <v>90</v>
      </c>
      <c r="AD31" s="47" t="s">
        <v>90</v>
      </c>
      <c r="AE31" s="47" t="s">
        <v>90</v>
      </c>
      <c r="AF31" s="122" t="s">
        <v>90</v>
      </c>
      <c r="AG31" s="136">
        <v>35906974</v>
      </c>
      <c r="AH31" s="48">
        <f t="shared" si="8"/>
        <v>942</v>
      </c>
      <c r="AI31" s="49">
        <f t="shared" si="7"/>
        <v>197.02991006065679</v>
      </c>
      <c r="AJ31" s="102">
        <v>0</v>
      </c>
      <c r="AK31" s="102">
        <v>1</v>
      </c>
      <c r="AL31" s="102">
        <v>1</v>
      </c>
      <c r="AM31" s="102">
        <v>0</v>
      </c>
      <c r="AN31" s="102">
        <v>1</v>
      </c>
      <c r="AO31" s="102">
        <v>0</v>
      </c>
      <c r="AP31" s="123">
        <v>8023353</v>
      </c>
      <c r="AQ31" s="123">
        <f t="shared" si="10"/>
        <v>0</v>
      </c>
      <c r="AR31" s="50"/>
      <c r="AS31" s="51" t="s">
        <v>113</v>
      </c>
      <c r="AV31" s="58" t="s">
        <v>29</v>
      </c>
      <c r="AW31" s="58" t="s">
        <v>74</v>
      </c>
      <c r="AY31" s="105"/>
    </row>
    <row r="32" spans="1:51" x14ac:dyDescent="0.25">
      <c r="B32" s="39">
        <v>2.875</v>
      </c>
      <c r="C32" s="39">
        <v>0.91666666666667096</v>
      </c>
      <c r="D32" s="118">
        <v>9</v>
      </c>
      <c r="E32" s="40">
        <f t="shared" si="0"/>
        <v>6.3380281690140849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111</v>
      </c>
      <c r="P32" s="119">
        <v>115</v>
      </c>
      <c r="Q32" s="119">
        <v>31189970</v>
      </c>
      <c r="R32" s="45">
        <f t="shared" si="3"/>
        <v>5088</v>
      </c>
      <c r="S32" s="46">
        <f t="shared" si="4"/>
        <v>122.11199999999999</v>
      </c>
      <c r="T32" s="46">
        <f t="shared" si="5"/>
        <v>5.0880000000000001</v>
      </c>
      <c r="U32" s="120">
        <v>2.5</v>
      </c>
      <c r="V32" s="120">
        <f t="shared" si="6"/>
        <v>2.5</v>
      </c>
      <c r="W32" s="121" t="s">
        <v>152</v>
      </c>
      <c r="X32" s="123">
        <v>0</v>
      </c>
      <c r="Y32" s="123">
        <v>1019</v>
      </c>
      <c r="Z32" s="123">
        <v>1196</v>
      </c>
      <c r="AA32" s="123">
        <v>0</v>
      </c>
      <c r="AB32" s="123">
        <v>1199</v>
      </c>
      <c r="AC32" s="47" t="s">
        <v>90</v>
      </c>
      <c r="AD32" s="47" t="s">
        <v>90</v>
      </c>
      <c r="AE32" s="47" t="s">
        <v>90</v>
      </c>
      <c r="AF32" s="122" t="s">
        <v>90</v>
      </c>
      <c r="AG32" s="136">
        <v>35907980</v>
      </c>
      <c r="AH32" s="48">
        <f t="shared" si="8"/>
        <v>1006</v>
      </c>
      <c r="AI32" s="49">
        <f t="shared" si="7"/>
        <v>197.72012578616352</v>
      </c>
      <c r="AJ32" s="102">
        <v>0</v>
      </c>
      <c r="AK32" s="102">
        <v>1</v>
      </c>
      <c r="AL32" s="102">
        <v>1</v>
      </c>
      <c r="AM32" s="102">
        <v>0</v>
      </c>
      <c r="AN32" s="102">
        <v>1</v>
      </c>
      <c r="AO32" s="102">
        <v>0</v>
      </c>
      <c r="AP32" s="123">
        <v>8023353</v>
      </c>
      <c r="AQ32" s="123">
        <f t="shared" si="10"/>
        <v>0</v>
      </c>
      <c r="AR32" s="52">
        <v>0.94</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9</v>
      </c>
      <c r="E33" s="40">
        <f t="shared" si="0"/>
        <v>6.3380281690140849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126</v>
      </c>
      <c r="P33" s="119">
        <v>97</v>
      </c>
      <c r="Q33" s="119">
        <v>31193944</v>
      </c>
      <c r="R33" s="45">
        <f t="shared" si="3"/>
        <v>3974</v>
      </c>
      <c r="S33" s="46">
        <f t="shared" si="4"/>
        <v>95.376000000000005</v>
      </c>
      <c r="T33" s="46">
        <f t="shared" si="5"/>
        <v>3.9740000000000002</v>
      </c>
      <c r="U33" s="120">
        <v>3.3</v>
      </c>
      <c r="V33" s="120">
        <f t="shared" si="6"/>
        <v>3.3</v>
      </c>
      <c r="W33" s="121" t="s">
        <v>125</v>
      </c>
      <c r="X33" s="123">
        <v>0</v>
      </c>
      <c r="Y33" s="123">
        <v>0</v>
      </c>
      <c r="Z33" s="123">
        <v>1074</v>
      </c>
      <c r="AA33" s="123">
        <v>0</v>
      </c>
      <c r="AB33" s="123">
        <v>1109</v>
      </c>
      <c r="AC33" s="47" t="s">
        <v>90</v>
      </c>
      <c r="AD33" s="47" t="s">
        <v>90</v>
      </c>
      <c r="AE33" s="47" t="s">
        <v>90</v>
      </c>
      <c r="AF33" s="122" t="s">
        <v>90</v>
      </c>
      <c r="AG33" s="136">
        <v>35908684</v>
      </c>
      <c r="AH33" s="48">
        <f t="shared" si="8"/>
        <v>704</v>
      </c>
      <c r="AI33" s="49">
        <f t="shared" si="7"/>
        <v>177.15148465022645</v>
      </c>
      <c r="AJ33" s="102">
        <v>0</v>
      </c>
      <c r="AK33" s="102">
        <v>0</v>
      </c>
      <c r="AL33" s="102">
        <v>1</v>
      </c>
      <c r="AM33" s="102">
        <v>0</v>
      </c>
      <c r="AN33" s="102">
        <v>1</v>
      </c>
      <c r="AO33" s="102">
        <v>0.35</v>
      </c>
      <c r="AP33" s="123">
        <v>8024207</v>
      </c>
      <c r="AQ33" s="123">
        <f t="shared" si="10"/>
        <v>854</v>
      </c>
      <c r="AR33" s="50"/>
      <c r="AS33" s="51" t="s">
        <v>113</v>
      </c>
      <c r="AY33" s="105"/>
    </row>
    <row r="34" spans="2:51" x14ac:dyDescent="0.25">
      <c r="B34" s="39">
        <v>2.9583333333333299</v>
      </c>
      <c r="C34" s="39">
        <v>1</v>
      </c>
      <c r="D34" s="118">
        <v>11</v>
      </c>
      <c r="E34" s="40">
        <f t="shared" si="0"/>
        <v>7.746478873239437</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122</v>
      </c>
      <c r="P34" s="119">
        <v>98</v>
      </c>
      <c r="Q34" s="119">
        <v>31198209</v>
      </c>
      <c r="R34" s="45">
        <f t="shared" si="3"/>
        <v>4265</v>
      </c>
      <c r="S34" s="46">
        <f t="shared" si="4"/>
        <v>102.36</v>
      </c>
      <c r="T34" s="46">
        <f t="shared" si="5"/>
        <v>4.2649999999999997</v>
      </c>
      <c r="U34" s="120">
        <v>4.5999999999999996</v>
      </c>
      <c r="V34" s="120">
        <f t="shared" si="6"/>
        <v>4.5999999999999996</v>
      </c>
      <c r="W34" s="121" t="s">
        <v>125</v>
      </c>
      <c r="X34" s="123">
        <v>0</v>
      </c>
      <c r="Y34" s="123">
        <v>0</v>
      </c>
      <c r="Z34" s="123">
        <v>1069</v>
      </c>
      <c r="AA34" s="123">
        <v>0</v>
      </c>
      <c r="AB34" s="123">
        <v>1077</v>
      </c>
      <c r="AC34" s="47" t="s">
        <v>90</v>
      </c>
      <c r="AD34" s="47" t="s">
        <v>90</v>
      </c>
      <c r="AE34" s="47" t="s">
        <v>90</v>
      </c>
      <c r="AF34" s="122" t="s">
        <v>90</v>
      </c>
      <c r="AG34" s="136">
        <v>35909400</v>
      </c>
      <c r="AH34" s="48">
        <f t="shared" si="8"/>
        <v>716</v>
      </c>
      <c r="AI34" s="49">
        <f t="shared" si="7"/>
        <v>167.87807737397421</v>
      </c>
      <c r="AJ34" s="102">
        <v>0</v>
      </c>
      <c r="AK34" s="102">
        <v>0</v>
      </c>
      <c r="AL34" s="102">
        <v>1</v>
      </c>
      <c r="AM34" s="102">
        <v>0</v>
      </c>
      <c r="AN34" s="102">
        <v>1</v>
      </c>
      <c r="AO34" s="102">
        <v>0.35</v>
      </c>
      <c r="AP34" s="123">
        <v>8025263</v>
      </c>
      <c r="AQ34" s="123">
        <f t="shared" si="10"/>
        <v>1056</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126.875</v>
      </c>
      <c r="Q35" s="63">
        <f>Q34-Q10</f>
        <v>127256</v>
      </c>
      <c r="R35" s="64">
        <f>SUM(R11:R34)</f>
        <v>127256</v>
      </c>
      <c r="S35" s="124">
        <f>AVERAGE(S11:S34)</f>
        <v>127.25600000000003</v>
      </c>
      <c r="T35" s="124">
        <f>SUM(T11:T34)</f>
        <v>127.25600000000003</v>
      </c>
      <c r="U35" s="98"/>
      <c r="V35" s="98"/>
      <c r="W35" s="56"/>
      <c r="X35" s="90"/>
      <c r="Y35" s="91"/>
      <c r="Z35" s="91"/>
      <c r="AA35" s="91"/>
      <c r="AB35" s="92"/>
      <c r="AC35" s="90"/>
      <c r="AD35" s="91"/>
      <c r="AE35" s="92"/>
      <c r="AF35" s="93"/>
      <c r="AG35" s="65">
        <f>AG34-AG10</f>
        <v>26132</v>
      </c>
      <c r="AH35" s="66">
        <f>SUM(AH11:AH34)</f>
        <v>26132</v>
      </c>
      <c r="AI35" s="67">
        <f>$AH$35/$T35</f>
        <v>205.3498459797573</v>
      </c>
      <c r="AJ35" s="93"/>
      <c r="AK35" s="94"/>
      <c r="AL35" s="94"/>
      <c r="AM35" s="94"/>
      <c r="AN35" s="95"/>
      <c r="AO35" s="68"/>
      <c r="AP35" s="69">
        <f>AP34-AP10</f>
        <v>7608</v>
      </c>
      <c r="AQ35" s="70">
        <f>SUM(AQ11:AQ34)</f>
        <v>7608</v>
      </c>
      <c r="AR35" s="160">
        <f>SUM(AR11:AR34)</f>
        <v>6.0299999999999994</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1"/>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145</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58" t="s">
        <v>138</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5" t="s">
        <v>144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143</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141</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146</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139</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137</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148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166</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156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2" t="s">
        <v>149</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150</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151</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5" t="s">
        <v>153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9" t="s">
        <v>155</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154</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2"/>
      <c r="D66" s="110"/>
      <c r="E66" s="110"/>
      <c r="F66" s="110"/>
      <c r="G66" s="110"/>
      <c r="H66" s="110"/>
      <c r="I66" s="110"/>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5"/>
      <c r="C67" s="112"/>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25"/>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17"/>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16"/>
      <c r="C70" s="116"/>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5"/>
      <c r="C71" s="112"/>
      <c r="D71" s="110"/>
      <c r="E71" s="110"/>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4"/>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4"/>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110"/>
      <c r="E83" s="110"/>
      <c r="F83" s="110"/>
      <c r="G83" s="110"/>
      <c r="H83" s="110"/>
      <c r="I83" s="110"/>
      <c r="J83" s="111"/>
      <c r="K83" s="111"/>
      <c r="L83" s="111"/>
      <c r="M83" s="111"/>
      <c r="N83" s="111"/>
      <c r="O83" s="111"/>
      <c r="P83" s="111"/>
      <c r="Q83" s="111"/>
      <c r="R83" s="111"/>
      <c r="S83" s="111"/>
      <c r="T83" s="114"/>
      <c r="U83" s="78"/>
      <c r="V83" s="78"/>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88"/>
      <c r="E84" s="110"/>
      <c r="F84" s="110"/>
      <c r="G84" s="110"/>
      <c r="H84" s="110"/>
      <c r="I84" s="88"/>
      <c r="J84" s="111"/>
      <c r="K84" s="111"/>
      <c r="L84" s="111"/>
      <c r="M84" s="111"/>
      <c r="N84" s="111"/>
      <c r="O84" s="111"/>
      <c r="P84" s="111"/>
      <c r="Q84" s="111"/>
      <c r="R84" s="111"/>
      <c r="S84" s="86"/>
      <c r="T84" s="86"/>
      <c r="U84" s="86"/>
      <c r="V84" s="86"/>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6"/>
      <c r="D85" s="88"/>
      <c r="E85" s="110"/>
      <c r="F85" s="110"/>
      <c r="G85" s="110"/>
      <c r="H85" s="110"/>
      <c r="I85" s="88"/>
      <c r="J85" s="86"/>
      <c r="K85" s="86"/>
      <c r="L85" s="86"/>
      <c r="M85" s="86"/>
      <c r="N85" s="86"/>
      <c r="O85" s="86"/>
      <c r="P85" s="86"/>
      <c r="Q85" s="86"/>
      <c r="R85" s="86"/>
      <c r="S85" s="86"/>
      <c r="T85" s="86"/>
      <c r="U85" s="86"/>
      <c r="V85" s="86"/>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6"/>
      <c r="D86" s="110"/>
      <c r="E86" s="88"/>
      <c r="F86" s="110"/>
      <c r="G86" s="110"/>
      <c r="H86" s="110"/>
      <c r="I86" s="110"/>
      <c r="J86" s="86"/>
      <c r="K86" s="86"/>
      <c r="L86" s="86"/>
      <c r="M86" s="86"/>
      <c r="N86" s="86"/>
      <c r="O86" s="86"/>
      <c r="P86" s="86"/>
      <c r="Q86" s="86"/>
      <c r="R86" s="86"/>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88"/>
      <c r="F87" s="88"/>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110"/>
      <c r="F88" s="88"/>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86"/>
      <c r="D89" s="110"/>
      <c r="E89" s="110"/>
      <c r="F89" s="110"/>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116"/>
      <c r="D90" s="86"/>
      <c r="E90" s="110"/>
      <c r="F90" s="110"/>
      <c r="G90" s="110"/>
      <c r="H90" s="110"/>
      <c r="I90" s="86"/>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2"/>
      <c r="D91" s="79"/>
      <c r="E91" s="127"/>
      <c r="F91" s="127"/>
      <c r="G91" s="127"/>
      <c r="H91" s="127"/>
      <c r="I91" s="79"/>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C92" s="135"/>
      <c r="D92" s="127"/>
      <c r="E92" s="79"/>
      <c r="F92" s="127"/>
      <c r="G92" s="127"/>
      <c r="H92" s="127"/>
      <c r="I92" s="127"/>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129"/>
      <c r="C93" s="130"/>
      <c r="D93" s="127"/>
      <c r="E93" s="79"/>
      <c r="F93" s="79"/>
      <c r="G93" s="127"/>
      <c r="H93" s="127"/>
      <c r="I93" s="107"/>
      <c r="J93" s="107"/>
      <c r="K93" s="107"/>
      <c r="L93" s="107"/>
      <c r="M93" s="107"/>
      <c r="N93" s="107"/>
      <c r="O93" s="108"/>
      <c r="P93" s="103"/>
      <c r="R93" s="105"/>
      <c r="AS93" s="101"/>
      <c r="AT93" s="101"/>
      <c r="AU93" s="101"/>
      <c r="AV93" s="101"/>
      <c r="AW93" s="101"/>
      <c r="AX93" s="101"/>
      <c r="AY93" s="101"/>
    </row>
    <row r="94" spans="1:51" x14ac:dyDescent="0.25">
      <c r="A94" s="106"/>
      <c r="B94" s="12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B97" s="12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79"/>
      <c r="AS99" s="101"/>
      <c r="AT99" s="101"/>
      <c r="AU99" s="101"/>
      <c r="AV99" s="101"/>
      <c r="AW99" s="101"/>
      <c r="AX99" s="101"/>
      <c r="AY99" s="101"/>
    </row>
    <row r="100" spans="1:51" x14ac:dyDescent="0.25">
      <c r="A100" s="106"/>
      <c r="I100" s="107"/>
      <c r="J100" s="107"/>
      <c r="K100" s="107"/>
      <c r="L100" s="107"/>
      <c r="M100" s="107"/>
      <c r="N100" s="107"/>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T124" s="103"/>
      <c r="AS124" s="101"/>
      <c r="AT124" s="101"/>
      <c r="AU124" s="101"/>
      <c r="AV124" s="101"/>
      <c r="AW124" s="101"/>
      <c r="AX124" s="101"/>
      <c r="AY124" s="101"/>
    </row>
    <row r="125" spans="15:51" x14ac:dyDescent="0.25">
      <c r="O125" s="103"/>
      <c r="Q125" s="103"/>
      <c r="R125" s="103"/>
      <c r="S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Q127" s="103"/>
      <c r="R127" s="103"/>
      <c r="S127" s="103"/>
      <c r="T127" s="103"/>
      <c r="U127" s="103"/>
      <c r="AS127" s="101"/>
      <c r="AT127" s="101"/>
      <c r="AU127" s="101"/>
      <c r="AV127" s="101"/>
      <c r="AW127" s="101"/>
      <c r="AX127" s="101"/>
      <c r="AY127" s="101"/>
    </row>
    <row r="128" spans="15:51" x14ac:dyDescent="0.25">
      <c r="O128" s="11"/>
      <c r="P128" s="103"/>
      <c r="T128" s="103"/>
      <c r="U128" s="103"/>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4:R84 B97 S86:T92 B89:B94 S82:T83 N87:R92 T74:T81 T58:T65 T47:T55" name="Range2_12_5_1_1"/>
    <protectedRange sqref="N10 L10 L6 D6 D8 AD8 AF8 O8:U8 AJ8:AR8 AF10 L24:N31 N12:N23 N32:N34 N11:P11 O12:P34 E11:E34 R11:V34 G11:G34 AC17:AF34 X11:AF16" name="Range1_16_3_1_1"/>
    <protectedRange sqref="I89 J87:M92 J84:M84 I92"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3:H93 F92 E91" name="Range2_2_2_9_2_1_1"/>
    <protectedRange sqref="D89 D92:D93" name="Range2_1_1_1_1_1_9_2_1_1"/>
    <protectedRange sqref="AG11:AG34" name="Range1_18_1_1_1"/>
    <protectedRange sqref="C90 C92" name="Range2_4_1_1_1"/>
    <protectedRange sqref="AS16:AS34" name="Range1_1_1_1"/>
    <protectedRange sqref="P3:U5" name="Range1_16_1_1_1_1"/>
    <protectedRange sqref="C93 C91 C88" name="Range2_1_3_1_1"/>
    <protectedRange sqref="H11:H34" name="Range1_1_1_1_1_1_1"/>
    <protectedRange sqref="B95:B96 J85:R86 D90:D91 I90:I91 Z83:Z84 S84:Y85 AA84:AU85 E92:E93 G94:H95 F93" name="Range2_2_1_10_1_1_1_2"/>
    <protectedRange sqref="C89" name="Range2_2_1_10_2_1_1_1"/>
    <protectedRange sqref="N82:R83 G90:H90 D86 F89 E88" name="Range2_12_1_6_1_1"/>
    <protectedRange sqref="D81:D82 I86:I88 I82:M83 G91:H92 G84:H86 E89:E90 F90:F91 F83:F85 E82:E84" name="Range2_2_12_1_7_1_1"/>
    <protectedRange sqref="D87:D88" name="Range2_1_1_1_1_11_1_2_1_1"/>
    <protectedRange sqref="E85 G87:H87 F86" name="Range2_2_2_9_1_1_1_1"/>
    <protectedRange sqref="D83" name="Range2_1_1_1_1_1_9_1_1_1_1"/>
    <protectedRange sqref="C87 C82" name="Range2_1_1_2_1_1"/>
    <protectedRange sqref="C86" name="Range2_1_2_2_1_1"/>
    <protectedRange sqref="C85" name="Range2_3_2_1_1"/>
    <protectedRange sqref="F81:F82 E81 G83:H83" name="Range2_2_12_1_1_1_1_1"/>
    <protectedRange sqref="C81" name="Range2_1_4_2_1_1_1"/>
    <protectedRange sqref="C83:C84" name="Range2_5_1_1_1"/>
    <protectedRange sqref="E86:E87 F87:F88 G88:H89 I84:I85" name="Range2_2_1_1_1_1"/>
    <protectedRange sqref="D84:D85" name="Range2_1_1_1_1_1_1_1_1"/>
    <protectedRange sqref="AS11:AS15" name="Range1_4_1_1_1_1"/>
    <protectedRange sqref="J11:J15 J26:J34" name="Range1_1_2_1_10_1_1_1_1"/>
    <protectedRange sqref="R99" name="Range2_2_1_10_1_1_1_1_1"/>
    <protectedRange sqref="S38:S42" name="Range2_12_3_1_1_1_1"/>
    <protectedRange sqref="D38:H38 N38:R42 F39:G39" name="Range2_12_1_3_1_1_1_1"/>
    <protectedRange sqref="I38:M38 E40:M42 E39 H39:M39" name="Range2_2_12_1_6_1_1_1_1"/>
    <protectedRange sqref="D39:D42" name="Range2_1_1_1_1_11_1_1_1_1_1_1"/>
    <protectedRange sqref="C39:C42" name="Range2_1_2_1_1_1_1_1"/>
    <protectedRange sqref="C38" name="Range2_3_1_1_1_1_1"/>
    <protectedRange sqref="T71:T73" name="Range2_12_5_1_1_3"/>
    <protectedRange sqref="T67:T70" name="Range2_12_5_1_1_2_2"/>
    <protectedRange sqref="T66" name="Range2_12_5_1_1_2_1_1"/>
    <protectedRange sqref="S66" name="Range2_12_4_1_1_1_4_2_2_1_1"/>
    <protectedRange sqref="B86:B88" name="Range2_12_5_1_1_2"/>
    <protectedRange sqref="B85" name="Range2_12_5_1_1_2_1_4_1_1_1_2_1_1_1_1_1_1_1"/>
    <protectedRange sqref="F80 G82:H82" name="Range2_2_12_1_1_1_1_1_1"/>
    <protectedRange sqref="D80:E80" name="Range2_2_12_1_7_1_1_2_1"/>
    <protectedRange sqref="C80" name="Range2_1_1_2_1_1_1"/>
    <protectedRange sqref="B83:B84" name="Range2_12_5_1_1_2_1"/>
    <protectedRange sqref="B82" name="Range2_12_5_1_1_2_1_2_1"/>
    <protectedRange sqref="B81" name="Range2_12_5_1_1_2_1_2_2"/>
    <protectedRange sqref="S78:S81" name="Range2_12_5_1_1_5"/>
    <protectedRange sqref="N78:R81" name="Range2_12_1_6_1_1_1"/>
    <protectedRange sqref="J78:M81" name="Range2_2_12_1_7_1_1_2"/>
    <protectedRange sqref="S75:S77" name="Range2_12_2_1_1_1_2_1_1_1"/>
    <protectedRange sqref="Q76:R77" name="Range2_12_1_4_1_1_1_1_1_1_1_1_1_1_1_1_1_1_1"/>
    <protectedRange sqref="N76:P77" name="Range2_12_1_2_1_1_1_1_1_1_1_1_1_1_1_1_1_1_1_1"/>
    <protectedRange sqref="J76:M77" name="Range2_2_12_1_4_1_1_1_1_1_1_1_1_1_1_1_1_1_1_1_1"/>
    <protectedRange sqref="Q75:R75" name="Range2_12_1_6_1_1_1_2_3_1_1_3_1_1_1_1_1_1_1"/>
    <protectedRange sqref="N75:P75" name="Range2_12_1_2_3_1_1_1_2_3_1_1_3_1_1_1_1_1_1_1"/>
    <protectedRange sqref="J75:M75" name="Range2_2_12_1_4_3_1_1_1_3_3_1_1_3_1_1_1_1_1_1_1"/>
    <protectedRange sqref="S73:S74" name="Range2_12_4_1_1_1_4_2_2_2_1"/>
    <protectedRange sqref="Q73:R74" name="Range2_12_1_6_1_1_1_2_3_2_1_1_3_2"/>
    <protectedRange sqref="N73:P74" name="Range2_12_1_2_3_1_1_1_2_3_2_1_1_3_2"/>
    <protectedRange sqref="K73:M74" name="Range2_2_12_1_4_3_1_1_1_3_3_2_1_1_3_2"/>
    <protectedRange sqref="J73:J74" name="Range2_2_12_1_4_3_1_1_1_3_2_1_2_2_2"/>
    <protectedRange sqref="I73" name="Range2_2_12_1_4_3_1_1_1_3_3_1_1_3_1_1_1_1_1_1_2_2"/>
    <protectedRange sqref="I75:I81" name="Range2_2_12_1_7_1_1_2_2_1_1"/>
    <protectedRange sqref="I74" name="Range2_2_12_1_4_3_1_1_1_3_3_1_1_3_1_1_1_1_1_1_2_1_1"/>
    <protectedRange sqref="G81:H81" name="Range2_2_12_1_3_1_2_1_1_1_2_1_1_1_1_1_1_2_1_1_1_1_1_1_1_1_1"/>
    <protectedRange sqref="F79 G78:H80" name="Range2_2_12_1_3_3_1_1_1_2_1_1_1_1_1_1_1_1_1_1_1_1_1_1_1_1"/>
    <protectedRange sqref="G75:H75" name="Range2_2_12_1_3_1_2_1_1_1_2_1_1_1_1_1_1_2_1_1_1_1_1_2_1"/>
    <protectedRange sqref="F75:F78" name="Range2_2_12_1_3_1_2_1_1_1_3_1_1_1_1_1_3_1_1_1_1_1_1_1_1_1"/>
    <protectedRange sqref="G76:H77" name="Range2_2_12_1_3_1_2_1_1_1_1_2_1_1_1_1_1_1_1_1_1_1_1"/>
    <protectedRange sqref="D75:E76" name="Range2_2_12_1_3_1_2_1_1_1_3_1_1_1_1_1_1_1_2_1_1_1_1_1_1_1"/>
    <protectedRange sqref="B79" name="Range2_12_5_1_1_2_1_4_1_1_1_2_1_1_1_1_1_1_1_1_1_2_1_1_1_1_1"/>
    <protectedRange sqref="B80" name="Range2_12_5_1_1_2_1_2_2_1_1_1_1_1"/>
    <protectedRange sqref="D79:E79" name="Range2_2_12_1_7_1_1_2_1_1"/>
    <protectedRange sqref="C79" name="Range2_1_1_2_1_1_1_1"/>
    <protectedRange sqref="D78" name="Range2_2_12_1_7_1_1_2_1_1_1_1_1_1"/>
    <protectedRange sqref="E78" name="Range2_2_12_1_1_1_1_1_1_1_1_1_1_1_1"/>
    <protectedRange sqref="C78" name="Range2_1_4_2_1_1_1_1_1_1_1_1_1"/>
    <protectedRange sqref="D77:E77" name="Range2_2_12_1_3_1_2_1_1_1_3_1_1_1_1_1_1_1_2_1_1_1_1_1_1_1_1"/>
    <protectedRange sqref="B78" name="Range2_12_5_1_1_2_1_2_2_1_1_1_1"/>
    <protectedRange sqref="S67:S72" name="Range2_12_5_1_1_5_1"/>
    <protectedRange sqref="N69:R72" name="Range2_12_1_6_1_1_1_1"/>
    <protectedRange sqref="J71:M72 L69:M70" name="Range2_2_12_1_7_1_1_2_2"/>
    <protectedRange sqref="I71:I72" name="Range2_2_12_1_7_1_1_2_2_1_1_1"/>
    <protectedRange sqref="B77" name="Range2_12_5_1_1_2_1_2_2_1_1_1_1_2_1_1_1"/>
    <protectedRange sqref="B76" name="Range2_12_5_1_1_2_1_2_2_1_1_1_1_2_1_1_1_2"/>
    <protectedRange sqref="B75" name="Range2_12_5_1_1_2_1_2_2_1_1_1_1_2_1_1_1_2_1_1"/>
    <protectedRange sqref="B42" name="Range2_12_5_1_1_1_1_1_2"/>
    <protectedRange sqref="G51:H53" name="Range2_2_12_1_3_1_1_1_1_1_4_1_1_2"/>
    <protectedRange sqref="E51:F53" name="Range2_2_12_1_7_1_1_3_1_1_2"/>
    <protectedRange sqref="S58:S65 S51:S55" name="Range2_12_5_1_1_2_3_1_1"/>
    <protectedRange sqref="Q51:R55" name="Range2_12_1_6_1_1_1_1_2_1_2"/>
    <protectedRange sqref="N51:P55" name="Range2_12_1_2_3_1_1_1_1_2_1_2"/>
    <protectedRange sqref="L54:M55 I51:M53" name="Range2_2_12_1_4_3_1_1_1_1_2_1_2"/>
    <protectedRange sqref="D51:D53" name="Range2_2_12_1_3_1_2_1_1_1_2_1_2_1_2"/>
    <protectedRange sqref="Q58:R61" name="Range2_12_1_6_1_1_1_1_2_1_1_1"/>
    <protectedRange sqref="N58:P61" name="Range2_12_1_2_3_1_1_1_1_2_1_1_1"/>
    <protectedRange sqref="L58:M61" name="Range2_2_12_1_4_3_1_1_1_1_2_1_1_1"/>
    <protectedRange sqref="B74" name="Range2_12_5_1_1_2_1_2_2_1_1_1_1_2_1_1_1_2_1_1_1_2"/>
    <protectedRange sqref="N62:R68" name="Range2_12_1_6_1_1_1_1_1"/>
    <protectedRange sqref="J64:M65 L66:M68 L62: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4:H74" name="Range2_2_12_1_3_1_2_1_1_1_1_2_1_1_1_1_1_1_2_1_1_2"/>
    <protectedRange sqref="F74" name="Range2_2_12_1_3_1_2_1_1_1_1_2_1_1_1_1_1_1_1_1_1_1_1_2"/>
    <protectedRange sqref="D74:E74" name="Range2_2_12_1_3_1_2_1_1_1_2_1_1_1_1_3_1_1_1_1_1_1_1_1_1_1_2"/>
    <protectedRange sqref="G73:H73" name="Range2_2_12_1_3_1_2_1_1_1_1_2_1_1_1_1_1_1_2_1_1_1_1"/>
    <protectedRange sqref="F73" name="Range2_2_12_1_3_1_2_1_1_1_1_2_1_1_1_1_1_1_1_1_1_1_1_1_1"/>
    <protectedRange sqref="D73:E73" name="Range2_2_12_1_3_1_2_1_1_1_2_1_1_1_1_3_1_1_1_1_1_1_1_1_1_1_1_1"/>
    <protectedRange sqref="D72" name="Range2_2_12_1_7_1_1_1_1"/>
    <protectedRange sqref="E72:F72" name="Range2_2_12_1_1_1_1_1_2_1"/>
    <protectedRange sqref="C72" name="Range2_1_4_2_1_1_1_1_1"/>
    <protectedRange sqref="G72:H72" name="Range2_2_12_1_3_1_2_1_1_1_2_1_1_1_1_1_1_2_1_1_1_1_1_1_1_1_1_1_1"/>
    <protectedRange sqref="F71:H71" name="Range2_2_12_1_3_3_1_1_1_2_1_1_1_1_1_1_1_1_1_1_1_1_1_1_1_1_1_2"/>
    <protectedRange sqref="D71:E71" name="Range2_2_12_1_7_1_1_2_1_1_1_2"/>
    <protectedRange sqref="C71" name="Range2_1_1_2_1_1_1_1_1_2"/>
    <protectedRange sqref="B72" name="Range2_12_5_1_1_2_1_4_1_1_1_2_1_1_1_1_1_1_1_1_1_2_1_1_1_1_2_1_1_1_2_1_1_1_2_2_2_1"/>
    <protectedRange sqref="B73" name="Range2_12_5_1_1_2_1_2_2_1_1_1_1_2_1_1_1_2_1_1_1_2_2_2_1"/>
    <protectedRange sqref="J70:K70" name="Range2_2_12_1_4_3_1_1_1_3_3_1_1_3_1_1_1_1_1_1_1_1"/>
    <protectedRange sqref="K68:K69" name="Range2_2_12_1_4_3_1_1_1_3_3_2_1_1_3_2_1"/>
    <protectedRange sqref="J68:J69" name="Range2_2_12_1_4_3_1_1_1_3_2_1_2_2_2_1"/>
    <protectedRange sqref="I68" name="Range2_2_12_1_4_3_1_1_1_3_3_1_1_3_1_1_1_1_1_1_2_2_2"/>
    <protectedRange sqref="I70" name="Range2_2_12_1_7_1_1_2_2_1_1_2"/>
    <protectedRange sqref="I69" name="Range2_2_12_1_4_3_1_1_1_3_3_1_1_3_1_1_1_1_1_1_2_1_1_1"/>
    <protectedRange sqref="G70:H70" name="Range2_2_12_1_3_1_2_1_1_1_2_1_1_1_1_1_1_2_1_1_1_1_1_2_1_1"/>
    <protectedRange sqref="F70" name="Range2_2_12_1_3_1_2_1_1_1_3_1_1_1_1_1_3_1_1_1_1_1_1_1_1_1_2"/>
    <protectedRange sqref="D70:E70" name="Range2_2_12_1_3_1_2_1_1_1_3_1_1_1_1_1_1_1_2_1_1_1_1_1_1_1_2"/>
    <protectedRange sqref="J66:K67" name="Range2_2_12_1_7_1_1_2_2_2"/>
    <protectedRange sqref="I66:I67" name="Range2_2_12_1_7_1_1_2_2_1_1_1_2"/>
    <protectedRange sqref="G69:H69" name="Range2_2_12_1_3_1_2_1_1_1_1_2_1_1_1_1_1_1_2_1_1_2_1"/>
    <protectedRange sqref="F69" name="Range2_2_12_1_3_1_2_1_1_1_1_2_1_1_1_1_1_1_1_1_1_1_1_2_1"/>
    <protectedRange sqref="D69:E69" name="Range2_2_12_1_3_1_2_1_1_1_2_1_1_1_1_3_1_1_1_1_1_1_1_1_1_1_2_1"/>
    <protectedRange sqref="G68:H68" name="Range2_2_12_1_3_1_2_1_1_1_1_2_1_1_1_1_1_1_2_1_1_1_1_1"/>
    <protectedRange sqref="F68" name="Range2_2_12_1_3_1_2_1_1_1_1_2_1_1_1_1_1_1_1_1_1_1_1_1_1_1"/>
    <protectedRange sqref="D68:E68" name="Range2_2_12_1_3_1_2_1_1_1_2_1_1_1_1_3_1_1_1_1_1_1_1_1_1_1_1_1_1"/>
    <protectedRange sqref="D67" name="Range2_2_12_1_7_1_1_1_1_1"/>
    <protectedRange sqref="E67:F67" name="Range2_2_12_1_1_1_1_1_2_1_1"/>
    <protectedRange sqref="C67" name="Range2_1_4_2_1_1_1_1_1_1"/>
    <protectedRange sqref="G67:H67" name="Range2_2_12_1_3_1_2_1_1_1_2_1_1_1_1_1_1_2_1_1_1_1_1_1_1_1_1_1_1_1"/>
    <protectedRange sqref="F66:H66" name="Range2_2_12_1_3_3_1_1_1_2_1_1_1_1_1_1_1_1_1_1_1_1_1_1_1_1_1_2_1"/>
    <protectedRange sqref="D66:E66" name="Range2_2_12_1_7_1_1_2_1_1_1_2_1"/>
    <protectedRange sqref="C66" name="Range2_1_1_2_1_1_1_1_1_2_1"/>
    <protectedRange sqref="B68" name="Range2_12_5_1_1_2_1_4_1_1_1_2_1_1_1_1_1_1_1_1_1_2_1_1_1_1_2_1_1_1_2_1_1_1_2_2_2_1_1"/>
    <protectedRange sqref="B69" name="Range2_12_5_1_1_2_1_2_2_1_1_1_1_2_1_1_1_2_1_1_1_2_2_2_1_1"/>
    <protectedRange sqref="B65" name="Range2_12_5_1_1_2_1_4_1_1_1_2_1_1_1_1_1_1_1_1_1_2_1_1_1_1_2_1_1_1_2_1_1_1_2_2_2_1_1_1"/>
    <protectedRange sqref="B66" name="Range2_12_5_1_1_2_1_2_2_1_1_1_1_2_1_1_1_2_1_1_1_2_2_2_1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3" name="Range2_1_2_1_1_1_1_1_1_2"/>
    <protectedRange sqref="Q11:Q34" name="Range1_16_3_1_1_1"/>
    <protectedRange sqref="T56:T57" name="Range2_12_5_1_1_1"/>
    <protectedRange sqref="S56:S57" name="Range2_12_5_1_1_2_3_1_1_1"/>
    <protectedRange sqref="Q56:R57" name="Range2_12_1_6_1_1_1_1_2_1_1_1_1"/>
    <protectedRange sqref="N56:P57" name="Range2_12_1_2_3_1_1_1_1_2_1_1_1_1"/>
    <protectedRange sqref="L56:M57" name="Range2_2_12_1_4_3_1_1_1_1_2_1_1_1_1"/>
    <protectedRange sqref="J54:K55" name="Range2_2_12_1_7_1_1_2_2_3"/>
    <protectedRange sqref="G54:H55" name="Range2_2_12_1_3_1_2_1_1_1_2_1_1_1_1_1_1_2_1_1_1"/>
    <protectedRange sqref="I54:I55" name="Range2_2_12_1_4_3_1_1_1_2_1_2_1_1_3_1_1_1_1_1_1_1"/>
    <protectedRange sqref="D54:E55" name="Range2_2_12_1_3_1_2_1_1_1_2_1_1_1_1_3_1_1_1_1_1_1"/>
    <protectedRange sqref="F54:F55"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43" name="Range2_12_5_1_1_1_1_1_2_1"/>
    <protectedRange sqref="B53:B54" name="Range2_12_5_1_1_1_2_2_1_1_1_1_1_1_1_1_1_1_1_2_1_1_1"/>
    <protectedRange sqref="G56:H62" name="Range2_2_12_1_3_1_1_1_1_1_4_1_1_1_1_2"/>
    <protectedRange sqref="E56:F62" name="Range2_2_12_1_7_1_1_3_1_1_1_1_2"/>
    <protectedRange sqref="I56:K62" name="Range2_2_12_1_4_3_1_1_1_1_2_1_1_1_2"/>
    <protectedRange sqref="D56: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61" name="Range2_12_5_1_1_2_1_4_1_1_1_2_1_1_1_1_1_1_1_1_1_2_1_1_1_1_2_1_1_1_2_1_1_1_2_2_2_1_1_1_1_1"/>
    <protectedRange sqref="B62" name="Range2_12_5_1_1_2_1_2_2_1_1_1_1_2_1_1_1_2_1_1_1_2_2_2_1_1_1_1_1"/>
    <protectedRange sqref="B44" name="Range2_12_5_1_1_1_2_1_1_1_1"/>
    <protectedRange sqref="B45" name="Range2_12_5_1_1_1_2_2_1_1_1"/>
    <protectedRange sqref="B46" name="Range2_12_5_1_1_1_2_2_1_1_1_1_1_1_1_1_1_1_1_2_1_1_1_1"/>
    <protectedRange sqref="B47:B48 B55 B51:B52" name="Range2_12_5_1_1_1_2_2_1_1_1_1_1_1_1_1_1_1_1_2_1_1_1_2"/>
    <protectedRange sqref="B49" name="Range2_12_5_1_1_1_2_2_1_1_1_1_1_1_1_1_1_1_1_2_2_1_1_1"/>
    <protectedRange sqref="B50" name="Range2_12_5_1_1_1_2_2_1_1_1_1_1_1_1_1_1_1_1_1_1_1_1_1_1"/>
    <protectedRange sqref="AR11:AR34" name="Range1_16_3_1_1_5"/>
    <protectedRange sqref="B59" name="Range2_12_5_1_1_2_1_4_1_1_1_2_1_1_1_1_1_1_1_1_1_2_1_1_1_1_2_1_1_1_2_1_1_1_2_2_2_1_1_1_1_1_1_1_1_1"/>
    <protectedRange sqref="B60" name="Range2_12_5_1_1_2_1_2_2_1_1_1_1_2_1_1_1_2_1_1_1_2_2_2_1_1_1_1_1_1_1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1045" priority="21" operator="containsText" text="N/A">
      <formula>NOT(ISERROR(SEARCH("N/A",X11)))</formula>
    </cfRule>
    <cfRule type="cellIs" dxfId="1044" priority="39" operator="equal">
      <formula>0</formula>
    </cfRule>
  </conditionalFormatting>
  <conditionalFormatting sqref="AC17:AE34 X11:AE16">
    <cfRule type="cellIs" dxfId="1043" priority="38" operator="greaterThanOrEqual">
      <formula>1185</formula>
    </cfRule>
  </conditionalFormatting>
  <conditionalFormatting sqref="AC17:AE34 X11:AE16">
    <cfRule type="cellIs" dxfId="1042" priority="37" operator="between">
      <formula>0.1</formula>
      <formula>1184</formula>
    </cfRule>
  </conditionalFormatting>
  <conditionalFormatting sqref="X8 AJ16:AJ34 AJ11:AO15 AO16:AO34">
    <cfRule type="cellIs" dxfId="1041" priority="36" operator="equal">
      <formula>0</formula>
    </cfRule>
  </conditionalFormatting>
  <conditionalFormatting sqref="X8 AJ16:AJ34 AJ11:AO15 AO16:AO34">
    <cfRule type="cellIs" dxfId="1040" priority="35" operator="greaterThan">
      <formula>1179</formula>
    </cfRule>
  </conditionalFormatting>
  <conditionalFormatting sqref="X8 AJ16:AJ34 AJ11:AO15 AO16:AO34">
    <cfRule type="cellIs" dxfId="1039" priority="34" operator="greaterThan">
      <formula>99</formula>
    </cfRule>
  </conditionalFormatting>
  <conditionalFormatting sqref="X8 AJ16:AJ34 AJ11:AO15 AO16:AO34">
    <cfRule type="cellIs" dxfId="1038" priority="33" operator="greaterThan">
      <formula>0.99</formula>
    </cfRule>
  </conditionalFormatting>
  <conditionalFormatting sqref="AB8">
    <cfRule type="cellIs" dxfId="1037" priority="32" operator="equal">
      <formula>0</formula>
    </cfRule>
  </conditionalFormatting>
  <conditionalFormatting sqref="AB8">
    <cfRule type="cellIs" dxfId="1036" priority="31" operator="greaterThan">
      <formula>1179</formula>
    </cfRule>
  </conditionalFormatting>
  <conditionalFormatting sqref="AB8">
    <cfRule type="cellIs" dxfId="1035" priority="30" operator="greaterThan">
      <formula>99</formula>
    </cfRule>
  </conditionalFormatting>
  <conditionalFormatting sqref="AB8">
    <cfRule type="cellIs" dxfId="1034" priority="29" operator="greaterThan">
      <formula>0.99</formula>
    </cfRule>
  </conditionalFormatting>
  <conditionalFormatting sqref="AQ11:AQ34">
    <cfRule type="cellIs" dxfId="1033" priority="28" operator="equal">
      <formula>0</formula>
    </cfRule>
  </conditionalFormatting>
  <conditionalFormatting sqref="AQ11:AQ34">
    <cfRule type="cellIs" dxfId="1032" priority="27" operator="greaterThan">
      <formula>1179</formula>
    </cfRule>
  </conditionalFormatting>
  <conditionalFormatting sqref="AQ11:AQ34">
    <cfRule type="cellIs" dxfId="1031" priority="26" operator="greaterThan">
      <formula>99</formula>
    </cfRule>
  </conditionalFormatting>
  <conditionalFormatting sqref="AQ11:AQ34">
    <cfRule type="cellIs" dxfId="1030" priority="25" operator="greaterThan">
      <formula>0.99</formula>
    </cfRule>
  </conditionalFormatting>
  <conditionalFormatting sqref="AI11:AI34">
    <cfRule type="cellIs" dxfId="1029" priority="24" operator="greaterThan">
      <formula>$AI$8</formula>
    </cfRule>
  </conditionalFormatting>
  <conditionalFormatting sqref="AH11:AH34">
    <cfRule type="cellIs" dxfId="1028" priority="22" operator="greaterThan">
      <formula>$AH$8</formula>
    </cfRule>
    <cfRule type="cellIs" dxfId="1027" priority="23" operator="greaterThan">
      <formula>$AH$8</formula>
    </cfRule>
  </conditionalFormatting>
  <conditionalFormatting sqref="AP11:AP34">
    <cfRule type="cellIs" dxfId="1026" priority="20" operator="equal">
      <formula>0</formula>
    </cfRule>
  </conditionalFormatting>
  <conditionalFormatting sqref="AP11:AP34">
    <cfRule type="cellIs" dxfId="1025" priority="19" operator="greaterThan">
      <formula>1179</formula>
    </cfRule>
  </conditionalFormatting>
  <conditionalFormatting sqref="AP11:AP34">
    <cfRule type="cellIs" dxfId="1024" priority="18" operator="greaterThan">
      <formula>99</formula>
    </cfRule>
  </conditionalFormatting>
  <conditionalFormatting sqref="AP11:AP34">
    <cfRule type="cellIs" dxfId="1023" priority="17" operator="greaterThan">
      <formula>0.99</formula>
    </cfRule>
  </conditionalFormatting>
  <conditionalFormatting sqref="X17:AB34">
    <cfRule type="containsText" dxfId="1022" priority="9" operator="containsText" text="N/A">
      <formula>NOT(ISERROR(SEARCH("N/A",X17)))</formula>
    </cfRule>
    <cfRule type="cellIs" dxfId="1021" priority="12" operator="equal">
      <formula>0</formula>
    </cfRule>
  </conditionalFormatting>
  <conditionalFormatting sqref="X17:AB34">
    <cfRule type="cellIs" dxfId="1020" priority="11" operator="greaterThanOrEqual">
      <formula>1185</formula>
    </cfRule>
  </conditionalFormatting>
  <conditionalFormatting sqref="X17:AB34">
    <cfRule type="cellIs" dxfId="1019" priority="10" operator="between">
      <formula>0.1</formula>
      <formula>1184</formula>
    </cfRule>
  </conditionalFormatting>
  <conditionalFormatting sqref="AK33:AK34 AL16:AN34">
    <cfRule type="cellIs" dxfId="1018" priority="8" operator="equal">
      <formula>0</formula>
    </cfRule>
  </conditionalFormatting>
  <conditionalFormatting sqref="AK33:AK34 AL16:AN34">
    <cfRule type="cellIs" dxfId="1017" priority="7" operator="greaterThan">
      <formula>1179</formula>
    </cfRule>
  </conditionalFormatting>
  <conditionalFormatting sqref="AK33:AK34 AL16:AN34">
    <cfRule type="cellIs" dxfId="1016" priority="6" operator="greaterThan">
      <formula>99</formula>
    </cfRule>
  </conditionalFormatting>
  <conditionalFormatting sqref="AK33:AK34 AL16:AN34">
    <cfRule type="cellIs" dxfId="1015" priority="5" operator="greaterThan">
      <formula>0.99</formula>
    </cfRule>
  </conditionalFormatting>
  <conditionalFormatting sqref="AK16:AK32">
    <cfRule type="cellIs" dxfId="1014" priority="4" operator="equal">
      <formula>0</formula>
    </cfRule>
  </conditionalFormatting>
  <conditionalFormatting sqref="AK16:AK32">
    <cfRule type="cellIs" dxfId="1013" priority="3" operator="greaterThan">
      <formula>1179</formula>
    </cfRule>
  </conditionalFormatting>
  <conditionalFormatting sqref="AK16:AK32">
    <cfRule type="cellIs" dxfId="1012" priority="2" operator="greaterThan">
      <formula>99</formula>
    </cfRule>
  </conditionalFormatting>
  <conditionalFormatting sqref="AK16:AK32">
    <cfRule type="cellIs" dxfId="101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ignoredErrors>
    <ignoredError sqref="J1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2" zoomScaleNormal="100" workbookViewId="0">
      <selection activeCell="B59" sqref="B59"/>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42104</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25496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9'!$Q$34</f>
        <v>32175804</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9'!$AG$34</f>
        <v>36104600</v>
      </c>
      <c r="AH10" s="190"/>
      <c r="AI10" s="206"/>
      <c r="AJ10" s="154" t="s">
        <v>84</v>
      </c>
      <c r="AK10" s="154" t="s">
        <v>84</v>
      </c>
      <c r="AL10" s="154" t="s">
        <v>84</v>
      </c>
      <c r="AM10" s="154" t="s">
        <v>84</v>
      </c>
      <c r="AN10" s="154" t="s">
        <v>84</v>
      </c>
      <c r="AO10" s="154" t="s">
        <v>84</v>
      </c>
      <c r="AP10" s="145">
        <f>'APR 9'!AP34</f>
        <v>8066338</v>
      </c>
      <c r="AQ10" s="208"/>
      <c r="AR10" s="155" t="s">
        <v>85</v>
      </c>
      <c r="AS10" s="190"/>
      <c r="AV10" s="38" t="s">
        <v>86</v>
      </c>
      <c r="AW10" s="38" t="s">
        <v>87</v>
      </c>
      <c r="AY10" s="80"/>
    </row>
    <row r="11" spans="2:51" x14ac:dyDescent="0.25">
      <c r="B11" s="39">
        <v>2</v>
      </c>
      <c r="C11" s="39">
        <v>4.1666666666666664E-2</v>
      </c>
      <c r="D11" s="118">
        <v>13</v>
      </c>
      <c r="E11" s="40">
        <f>D11/1.42</f>
        <v>9.1549295774647899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123</v>
      </c>
      <c r="P11" s="119">
        <v>78</v>
      </c>
      <c r="Q11" s="119">
        <v>32179385</v>
      </c>
      <c r="R11" s="45">
        <f>Q11-Q10</f>
        <v>3581</v>
      </c>
      <c r="S11" s="46">
        <f>R11*24/1000</f>
        <v>85.944000000000003</v>
      </c>
      <c r="T11" s="46">
        <f>R11/1000</f>
        <v>3.581</v>
      </c>
      <c r="U11" s="120">
        <v>5.7</v>
      </c>
      <c r="V11" s="120">
        <f>U11</f>
        <v>5.7</v>
      </c>
      <c r="W11" s="121" t="s">
        <v>125</v>
      </c>
      <c r="X11" s="123">
        <v>0</v>
      </c>
      <c r="Y11" s="123">
        <v>0</v>
      </c>
      <c r="Z11" s="123">
        <v>953</v>
      </c>
      <c r="AA11" s="123">
        <v>0</v>
      </c>
      <c r="AB11" s="123">
        <v>1110</v>
      </c>
      <c r="AC11" s="47" t="s">
        <v>90</v>
      </c>
      <c r="AD11" s="47" t="s">
        <v>90</v>
      </c>
      <c r="AE11" s="47" t="s">
        <v>90</v>
      </c>
      <c r="AF11" s="122" t="s">
        <v>90</v>
      </c>
      <c r="AG11" s="136">
        <v>36105204</v>
      </c>
      <c r="AH11" s="48">
        <f>IF(ISBLANK(AG11),"-",AG11-AG10)</f>
        <v>604</v>
      </c>
      <c r="AI11" s="49">
        <f>AH11/T11</f>
        <v>168.6679698408266</v>
      </c>
      <c r="AJ11" s="102">
        <v>0</v>
      </c>
      <c r="AK11" s="102">
        <v>0</v>
      </c>
      <c r="AL11" s="102">
        <v>1</v>
      </c>
      <c r="AM11" s="102">
        <v>0</v>
      </c>
      <c r="AN11" s="102">
        <v>1</v>
      </c>
      <c r="AO11" s="102">
        <v>0.4</v>
      </c>
      <c r="AP11" s="123">
        <v>8067802</v>
      </c>
      <c r="AQ11" s="123">
        <f>AP11-AP10</f>
        <v>1464</v>
      </c>
      <c r="AR11" s="50"/>
      <c r="AS11" s="51" t="s">
        <v>113</v>
      </c>
      <c r="AV11" s="38" t="s">
        <v>88</v>
      </c>
      <c r="AW11" s="38" t="s">
        <v>91</v>
      </c>
      <c r="AY11" s="80" t="s">
        <v>126</v>
      </c>
    </row>
    <row r="12" spans="2:51" x14ac:dyDescent="0.25">
      <c r="B12" s="39">
        <v>2.0416666666666701</v>
      </c>
      <c r="C12" s="39">
        <v>8.3333333333333329E-2</v>
      </c>
      <c r="D12" s="118">
        <v>16</v>
      </c>
      <c r="E12" s="40">
        <f t="shared" ref="E12:E34" si="0">D12/1.42</f>
        <v>11.267605633802818</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121</v>
      </c>
      <c r="P12" s="119">
        <v>77</v>
      </c>
      <c r="Q12" s="119">
        <v>32182826</v>
      </c>
      <c r="R12" s="45">
        <f t="shared" ref="R12:R34" si="3">Q12-Q11</f>
        <v>3441</v>
      </c>
      <c r="S12" s="46">
        <f t="shared" ref="S12:S34" si="4">R12*24/1000</f>
        <v>82.584000000000003</v>
      </c>
      <c r="T12" s="46">
        <f t="shared" ref="T12:T34" si="5">R12/1000</f>
        <v>3.4409999999999998</v>
      </c>
      <c r="U12" s="120">
        <v>7.4</v>
      </c>
      <c r="V12" s="120">
        <f t="shared" ref="V12:V34" si="6">U12</f>
        <v>7.4</v>
      </c>
      <c r="W12" s="121" t="s">
        <v>125</v>
      </c>
      <c r="X12" s="123">
        <v>0</v>
      </c>
      <c r="Y12" s="123">
        <v>0</v>
      </c>
      <c r="Z12" s="123">
        <v>912</v>
      </c>
      <c r="AA12" s="123">
        <v>0</v>
      </c>
      <c r="AB12" s="123">
        <v>1110</v>
      </c>
      <c r="AC12" s="47" t="s">
        <v>90</v>
      </c>
      <c r="AD12" s="47" t="s">
        <v>90</v>
      </c>
      <c r="AE12" s="47" t="s">
        <v>90</v>
      </c>
      <c r="AF12" s="122" t="s">
        <v>90</v>
      </c>
      <c r="AG12" s="136">
        <v>36105780</v>
      </c>
      <c r="AH12" s="48">
        <f>IF(ISBLANK(AG12),"-",AG12-AG11)</f>
        <v>576</v>
      </c>
      <c r="AI12" s="49">
        <f t="shared" ref="AI12:AI34" si="7">AH12/T12</f>
        <v>167.39319965126418</v>
      </c>
      <c r="AJ12" s="102">
        <v>0</v>
      </c>
      <c r="AK12" s="102">
        <v>0</v>
      </c>
      <c r="AL12" s="102">
        <v>1</v>
      </c>
      <c r="AM12" s="102">
        <v>0</v>
      </c>
      <c r="AN12" s="102">
        <v>1</v>
      </c>
      <c r="AO12" s="102">
        <v>0.4</v>
      </c>
      <c r="AP12" s="123">
        <v>8069417</v>
      </c>
      <c r="AQ12" s="123">
        <f>AP12-AP11</f>
        <v>1615</v>
      </c>
      <c r="AR12" s="52">
        <v>0.77</v>
      </c>
      <c r="AS12" s="51" t="s">
        <v>113</v>
      </c>
      <c r="AV12" s="38" t="s">
        <v>92</v>
      </c>
      <c r="AW12" s="38" t="s">
        <v>93</v>
      </c>
      <c r="AY12" s="80" t="s">
        <v>128</v>
      </c>
    </row>
    <row r="13" spans="2:51" x14ac:dyDescent="0.25">
      <c r="B13" s="39">
        <v>2.0833333333333299</v>
      </c>
      <c r="C13" s="39">
        <v>0.125</v>
      </c>
      <c r="D13" s="118">
        <v>17</v>
      </c>
      <c r="E13" s="40">
        <f t="shared" si="0"/>
        <v>11.971830985915494</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117</v>
      </c>
      <c r="P13" s="119">
        <v>80</v>
      </c>
      <c r="Q13" s="119">
        <v>32186432</v>
      </c>
      <c r="R13" s="45">
        <f t="shared" si="3"/>
        <v>3606</v>
      </c>
      <c r="S13" s="46">
        <f t="shared" si="4"/>
        <v>86.543999999999997</v>
      </c>
      <c r="T13" s="46">
        <f t="shared" si="5"/>
        <v>3.6059999999999999</v>
      </c>
      <c r="U13" s="120">
        <v>9.4</v>
      </c>
      <c r="V13" s="120">
        <f t="shared" si="6"/>
        <v>9.4</v>
      </c>
      <c r="W13" s="121" t="s">
        <v>125</v>
      </c>
      <c r="X13" s="123">
        <v>0</v>
      </c>
      <c r="Y13" s="123">
        <v>0</v>
      </c>
      <c r="Z13" s="123">
        <v>904</v>
      </c>
      <c r="AA13" s="123">
        <v>0</v>
      </c>
      <c r="AB13" s="123">
        <v>1109</v>
      </c>
      <c r="AC13" s="47" t="s">
        <v>90</v>
      </c>
      <c r="AD13" s="47" t="s">
        <v>90</v>
      </c>
      <c r="AE13" s="47" t="s">
        <v>90</v>
      </c>
      <c r="AF13" s="122" t="s">
        <v>90</v>
      </c>
      <c r="AG13" s="136">
        <v>36106466</v>
      </c>
      <c r="AH13" s="48">
        <f>IF(ISBLANK(AG13),"-",AG13-AG12)</f>
        <v>686</v>
      </c>
      <c r="AI13" s="49">
        <f t="shared" si="7"/>
        <v>190.23849140321687</v>
      </c>
      <c r="AJ13" s="102">
        <v>0</v>
      </c>
      <c r="AK13" s="102">
        <v>0</v>
      </c>
      <c r="AL13" s="102">
        <v>1</v>
      </c>
      <c r="AM13" s="102">
        <v>0</v>
      </c>
      <c r="AN13" s="102">
        <v>1</v>
      </c>
      <c r="AO13" s="102">
        <v>0.4</v>
      </c>
      <c r="AP13" s="123">
        <v>8071001</v>
      </c>
      <c r="AQ13" s="123">
        <f>AP13-AP12</f>
        <v>1584</v>
      </c>
      <c r="AR13" s="50"/>
      <c r="AS13" s="51" t="s">
        <v>113</v>
      </c>
      <c r="AV13" s="38" t="s">
        <v>94</v>
      </c>
      <c r="AW13" s="38" t="s">
        <v>95</v>
      </c>
      <c r="AY13" s="80" t="s">
        <v>127</v>
      </c>
    </row>
    <row r="14" spans="2:51" x14ac:dyDescent="0.25">
      <c r="B14" s="39">
        <v>2.125</v>
      </c>
      <c r="C14" s="39">
        <v>0.16666666666666666</v>
      </c>
      <c r="D14" s="118">
        <v>31</v>
      </c>
      <c r="E14" s="40">
        <f t="shared" si="0"/>
        <v>21.83098591549296</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86</v>
      </c>
      <c r="P14" s="119">
        <v>82</v>
      </c>
      <c r="Q14" s="119">
        <v>32189620</v>
      </c>
      <c r="R14" s="45">
        <f t="shared" si="3"/>
        <v>3188</v>
      </c>
      <c r="S14" s="46">
        <f t="shared" si="4"/>
        <v>76.512</v>
      </c>
      <c r="T14" s="46">
        <f t="shared" si="5"/>
        <v>3.1880000000000002</v>
      </c>
      <c r="U14" s="120">
        <v>9.5</v>
      </c>
      <c r="V14" s="120">
        <f t="shared" si="6"/>
        <v>9.5</v>
      </c>
      <c r="W14" s="121" t="s">
        <v>125</v>
      </c>
      <c r="X14" s="123">
        <v>0</v>
      </c>
      <c r="Y14" s="123">
        <v>0</v>
      </c>
      <c r="Z14" s="123">
        <v>747</v>
      </c>
      <c r="AA14" s="123">
        <v>0</v>
      </c>
      <c r="AB14" s="123">
        <v>1110</v>
      </c>
      <c r="AC14" s="47" t="s">
        <v>90</v>
      </c>
      <c r="AD14" s="47" t="s">
        <v>90</v>
      </c>
      <c r="AE14" s="47" t="s">
        <v>90</v>
      </c>
      <c r="AF14" s="122" t="s">
        <v>90</v>
      </c>
      <c r="AG14" s="136">
        <v>36106876</v>
      </c>
      <c r="AH14" s="48">
        <f t="shared" ref="AH14:AH34" si="8">IF(ISBLANK(AG14),"-",AG14-AG13)</f>
        <v>410</v>
      </c>
      <c r="AI14" s="49">
        <f t="shared" si="7"/>
        <v>128.60727728983687</v>
      </c>
      <c r="AJ14" s="102">
        <v>0</v>
      </c>
      <c r="AK14" s="102">
        <v>0</v>
      </c>
      <c r="AL14" s="102">
        <v>1</v>
      </c>
      <c r="AM14" s="102">
        <v>0</v>
      </c>
      <c r="AN14" s="102">
        <v>1</v>
      </c>
      <c r="AO14" s="102">
        <v>0.4</v>
      </c>
      <c r="AP14" s="123">
        <v>8071269</v>
      </c>
      <c r="AQ14" s="123">
        <f>AP14-AP13</f>
        <v>268</v>
      </c>
      <c r="AR14" s="50"/>
      <c r="AS14" s="51" t="s">
        <v>113</v>
      </c>
      <c r="AT14" s="53"/>
      <c r="AV14" s="38" t="s">
        <v>96</v>
      </c>
      <c r="AW14" s="38" t="s">
        <v>97</v>
      </c>
      <c r="AY14" s="80" t="s">
        <v>130</v>
      </c>
    </row>
    <row r="15" spans="2:51" x14ac:dyDescent="0.25">
      <c r="B15" s="39">
        <v>2.1666666666666701</v>
      </c>
      <c r="C15" s="39">
        <v>0.20833333333333301</v>
      </c>
      <c r="D15" s="118">
        <v>27</v>
      </c>
      <c r="E15" s="40">
        <f t="shared" si="0"/>
        <v>19.014084507042256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88</v>
      </c>
      <c r="Q15" s="119">
        <v>32193234</v>
      </c>
      <c r="R15" s="45">
        <f t="shared" si="3"/>
        <v>3614</v>
      </c>
      <c r="S15" s="46">
        <f t="shared" si="4"/>
        <v>86.736000000000004</v>
      </c>
      <c r="T15" s="46">
        <f t="shared" si="5"/>
        <v>3.6139999999999999</v>
      </c>
      <c r="U15" s="120">
        <v>9.5</v>
      </c>
      <c r="V15" s="120">
        <f t="shared" si="6"/>
        <v>9.5</v>
      </c>
      <c r="W15" s="121" t="s">
        <v>125</v>
      </c>
      <c r="X15" s="123">
        <v>0</v>
      </c>
      <c r="Y15" s="123">
        <v>0</v>
      </c>
      <c r="Z15" s="123">
        <v>850</v>
      </c>
      <c r="AA15" s="123">
        <v>0</v>
      </c>
      <c r="AB15" s="123">
        <v>1110</v>
      </c>
      <c r="AC15" s="47" t="s">
        <v>90</v>
      </c>
      <c r="AD15" s="47" t="s">
        <v>90</v>
      </c>
      <c r="AE15" s="47" t="s">
        <v>90</v>
      </c>
      <c r="AF15" s="122" t="s">
        <v>90</v>
      </c>
      <c r="AG15" s="136">
        <v>36107392</v>
      </c>
      <c r="AH15" s="48">
        <f t="shared" si="8"/>
        <v>516</v>
      </c>
      <c r="AI15" s="49">
        <f t="shared" si="7"/>
        <v>142.7780852241284</v>
      </c>
      <c r="AJ15" s="102">
        <v>0</v>
      </c>
      <c r="AK15" s="102">
        <v>0</v>
      </c>
      <c r="AL15" s="102">
        <v>1</v>
      </c>
      <c r="AM15" s="102">
        <v>0</v>
      </c>
      <c r="AN15" s="102">
        <v>1</v>
      </c>
      <c r="AO15" s="102">
        <v>0</v>
      </c>
      <c r="AP15" s="123">
        <v>8071269</v>
      </c>
      <c r="AQ15" s="123">
        <f>AP15-AP14</f>
        <v>0</v>
      </c>
      <c r="AR15" s="50"/>
      <c r="AS15" s="51" t="s">
        <v>113</v>
      </c>
      <c r="AV15" s="38" t="s">
        <v>98</v>
      </c>
      <c r="AW15" s="38" t="s">
        <v>99</v>
      </c>
      <c r="AY15" s="80" t="s">
        <v>131</v>
      </c>
    </row>
    <row r="16" spans="2:51" x14ac:dyDescent="0.25">
      <c r="B16" s="39">
        <v>2.2083333333333299</v>
      </c>
      <c r="C16" s="39">
        <v>0.25</v>
      </c>
      <c r="D16" s="118">
        <v>16</v>
      </c>
      <c r="E16" s="40">
        <f t="shared" si="0"/>
        <v>11.267605633802818</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127</v>
      </c>
      <c r="P16" s="119">
        <v>123</v>
      </c>
      <c r="Q16" s="119">
        <v>32197751</v>
      </c>
      <c r="R16" s="45">
        <f t="shared" si="3"/>
        <v>4517</v>
      </c>
      <c r="S16" s="46">
        <f t="shared" si="4"/>
        <v>108.408</v>
      </c>
      <c r="T16" s="46">
        <f t="shared" si="5"/>
        <v>4.5170000000000003</v>
      </c>
      <c r="U16" s="120">
        <v>9.5</v>
      </c>
      <c r="V16" s="120">
        <f t="shared" si="6"/>
        <v>9.5</v>
      </c>
      <c r="W16" s="121" t="s">
        <v>125</v>
      </c>
      <c r="X16" s="123">
        <v>0</v>
      </c>
      <c r="Y16" s="123">
        <v>0</v>
      </c>
      <c r="Z16" s="123">
        <v>1174</v>
      </c>
      <c r="AA16" s="123">
        <v>0</v>
      </c>
      <c r="AB16" s="123">
        <v>1199</v>
      </c>
      <c r="AC16" s="47" t="s">
        <v>90</v>
      </c>
      <c r="AD16" s="47" t="s">
        <v>90</v>
      </c>
      <c r="AE16" s="47" t="s">
        <v>90</v>
      </c>
      <c r="AF16" s="122" t="s">
        <v>90</v>
      </c>
      <c r="AG16" s="136">
        <v>36108068</v>
      </c>
      <c r="AH16" s="48">
        <f t="shared" si="8"/>
        <v>676</v>
      </c>
      <c r="AI16" s="49">
        <f t="shared" si="7"/>
        <v>149.65685189284923</v>
      </c>
      <c r="AJ16" s="102">
        <v>0</v>
      </c>
      <c r="AK16" s="102">
        <v>0</v>
      </c>
      <c r="AL16" s="102">
        <v>1</v>
      </c>
      <c r="AM16" s="102">
        <v>0</v>
      </c>
      <c r="AN16" s="102">
        <v>1</v>
      </c>
      <c r="AO16" s="102">
        <v>0</v>
      </c>
      <c r="AP16" s="123">
        <v>8071269</v>
      </c>
      <c r="AQ16" s="123">
        <f t="shared" ref="AQ16:AQ34" si="10">AP16-AP15</f>
        <v>0</v>
      </c>
      <c r="AR16" s="52">
        <v>1.02</v>
      </c>
      <c r="AS16" s="51" t="s">
        <v>101</v>
      </c>
      <c r="AV16" s="38" t="s">
        <v>102</v>
      </c>
      <c r="AW16" s="38" t="s">
        <v>103</v>
      </c>
      <c r="AY16" s="80" t="s">
        <v>132</v>
      </c>
    </row>
    <row r="17" spans="1:51" x14ac:dyDescent="0.25">
      <c r="B17" s="39">
        <v>2.25</v>
      </c>
      <c r="C17" s="39">
        <v>0.29166666666666702</v>
      </c>
      <c r="D17" s="118">
        <v>11</v>
      </c>
      <c r="E17" s="40">
        <f t="shared" si="0"/>
        <v>7.746478873239437</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146</v>
      </c>
      <c r="P17" s="119">
        <v>151</v>
      </c>
      <c r="Q17" s="119">
        <v>32203845</v>
      </c>
      <c r="R17" s="45">
        <f t="shared" si="3"/>
        <v>6094</v>
      </c>
      <c r="S17" s="46">
        <f t="shared" si="4"/>
        <v>146.256</v>
      </c>
      <c r="T17" s="46">
        <f t="shared" si="5"/>
        <v>6.0940000000000003</v>
      </c>
      <c r="U17" s="120">
        <v>9</v>
      </c>
      <c r="V17" s="120">
        <f t="shared" si="6"/>
        <v>9</v>
      </c>
      <c r="W17" s="121" t="s">
        <v>140</v>
      </c>
      <c r="X17" s="123">
        <v>0</v>
      </c>
      <c r="Y17" s="123">
        <v>1004</v>
      </c>
      <c r="Z17" s="123">
        <v>1195</v>
      </c>
      <c r="AA17" s="123">
        <v>1185</v>
      </c>
      <c r="AB17" s="123">
        <v>1199</v>
      </c>
      <c r="AC17" s="47" t="s">
        <v>90</v>
      </c>
      <c r="AD17" s="47" t="s">
        <v>90</v>
      </c>
      <c r="AE17" s="47" t="s">
        <v>90</v>
      </c>
      <c r="AF17" s="122" t="s">
        <v>90</v>
      </c>
      <c r="AG17" s="136">
        <v>36109368</v>
      </c>
      <c r="AH17" s="48">
        <f t="shared" si="8"/>
        <v>1300</v>
      </c>
      <c r="AI17" s="49">
        <f t="shared" si="7"/>
        <v>213.32458155562847</v>
      </c>
      <c r="AJ17" s="102">
        <v>0</v>
      </c>
      <c r="AK17" s="102">
        <v>1</v>
      </c>
      <c r="AL17" s="102">
        <v>1</v>
      </c>
      <c r="AM17" s="102">
        <v>1</v>
      </c>
      <c r="AN17" s="102">
        <v>1</v>
      </c>
      <c r="AO17" s="102">
        <v>0</v>
      </c>
      <c r="AP17" s="123">
        <v>8071269</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140</v>
      </c>
      <c r="P18" s="119">
        <v>150</v>
      </c>
      <c r="Q18" s="119">
        <v>32210148</v>
      </c>
      <c r="R18" s="45">
        <f t="shared" si="3"/>
        <v>6303</v>
      </c>
      <c r="S18" s="46">
        <f t="shared" si="4"/>
        <v>151.27199999999999</v>
      </c>
      <c r="T18" s="46">
        <f t="shared" si="5"/>
        <v>6.3029999999999999</v>
      </c>
      <c r="U18" s="120">
        <v>8.6</v>
      </c>
      <c r="V18" s="120">
        <f t="shared" si="6"/>
        <v>8.6</v>
      </c>
      <c r="W18" s="121" t="s">
        <v>140</v>
      </c>
      <c r="X18" s="123">
        <v>0</v>
      </c>
      <c r="Y18" s="123">
        <v>1102</v>
      </c>
      <c r="Z18" s="123">
        <v>1195</v>
      </c>
      <c r="AA18" s="123">
        <v>1185</v>
      </c>
      <c r="AB18" s="123">
        <v>1199</v>
      </c>
      <c r="AC18" s="47" t="s">
        <v>90</v>
      </c>
      <c r="AD18" s="47" t="s">
        <v>90</v>
      </c>
      <c r="AE18" s="47" t="s">
        <v>90</v>
      </c>
      <c r="AF18" s="122" t="s">
        <v>90</v>
      </c>
      <c r="AG18" s="136">
        <v>36110756</v>
      </c>
      <c r="AH18" s="48">
        <f t="shared" si="8"/>
        <v>1388</v>
      </c>
      <c r="AI18" s="49">
        <f t="shared" si="7"/>
        <v>220.21259717594796</v>
      </c>
      <c r="AJ18" s="102">
        <v>0</v>
      </c>
      <c r="AK18" s="102">
        <v>1</v>
      </c>
      <c r="AL18" s="102">
        <v>1</v>
      </c>
      <c r="AM18" s="102">
        <v>1</v>
      </c>
      <c r="AN18" s="102">
        <v>1</v>
      </c>
      <c r="AO18" s="102">
        <v>0</v>
      </c>
      <c r="AP18" s="123">
        <v>8071269</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136</v>
      </c>
      <c r="P19" s="119">
        <v>153</v>
      </c>
      <c r="Q19" s="119">
        <v>32216361</v>
      </c>
      <c r="R19" s="45">
        <f t="shared" si="3"/>
        <v>6213</v>
      </c>
      <c r="S19" s="46">
        <f t="shared" si="4"/>
        <v>149.11199999999999</v>
      </c>
      <c r="T19" s="46">
        <f t="shared" si="5"/>
        <v>6.2130000000000001</v>
      </c>
      <c r="U19" s="120">
        <v>7.9</v>
      </c>
      <c r="V19" s="120">
        <f t="shared" si="6"/>
        <v>7.9</v>
      </c>
      <c r="W19" s="121" t="s">
        <v>140</v>
      </c>
      <c r="X19" s="123">
        <v>0</v>
      </c>
      <c r="Y19" s="123">
        <v>1112</v>
      </c>
      <c r="Z19" s="123">
        <v>1195</v>
      </c>
      <c r="AA19" s="123">
        <v>1185</v>
      </c>
      <c r="AB19" s="123">
        <v>1199</v>
      </c>
      <c r="AC19" s="47" t="s">
        <v>90</v>
      </c>
      <c r="AD19" s="47" t="s">
        <v>90</v>
      </c>
      <c r="AE19" s="47" t="s">
        <v>90</v>
      </c>
      <c r="AF19" s="122" t="s">
        <v>90</v>
      </c>
      <c r="AG19" s="136">
        <v>36112136</v>
      </c>
      <c r="AH19" s="48">
        <f t="shared" si="8"/>
        <v>1380</v>
      </c>
      <c r="AI19" s="49">
        <f t="shared" si="7"/>
        <v>222.1149203283438</v>
      </c>
      <c r="AJ19" s="102">
        <v>0</v>
      </c>
      <c r="AK19" s="102">
        <v>1</v>
      </c>
      <c r="AL19" s="102">
        <v>1</v>
      </c>
      <c r="AM19" s="102">
        <v>1</v>
      </c>
      <c r="AN19" s="102">
        <v>1</v>
      </c>
      <c r="AO19" s="102">
        <v>0</v>
      </c>
      <c r="AP19" s="123">
        <v>8071269</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137</v>
      </c>
      <c r="P20" s="119">
        <v>153</v>
      </c>
      <c r="Q20" s="119">
        <v>32222853</v>
      </c>
      <c r="R20" s="45">
        <f t="shared" si="3"/>
        <v>6492</v>
      </c>
      <c r="S20" s="46">
        <f t="shared" si="4"/>
        <v>155.80799999999999</v>
      </c>
      <c r="T20" s="46">
        <f t="shared" si="5"/>
        <v>6.492</v>
      </c>
      <c r="U20" s="120">
        <v>7</v>
      </c>
      <c r="V20" s="120">
        <f t="shared" si="6"/>
        <v>7</v>
      </c>
      <c r="W20" s="121" t="s">
        <v>140</v>
      </c>
      <c r="X20" s="123">
        <v>0</v>
      </c>
      <c r="Y20" s="123">
        <v>1123</v>
      </c>
      <c r="Z20" s="123">
        <v>1195</v>
      </c>
      <c r="AA20" s="123">
        <v>1185</v>
      </c>
      <c r="AB20" s="123">
        <v>1199</v>
      </c>
      <c r="AC20" s="47" t="s">
        <v>90</v>
      </c>
      <c r="AD20" s="47" t="s">
        <v>90</v>
      </c>
      <c r="AE20" s="47" t="s">
        <v>90</v>
      </c>
      <c r="AF20" s="122" t="s">
        <v>90</v>
      </c>
      <c r="AG20" s="136">
        <v>36113620</v>
      </c>
      <c r="AH20" s="48">
        <f>IF(ISBLANK(AG20),"-",AG20-AG19)</f>
        <v>1484</v>
      </c>
      <c r="AI20" s="49">
        <f t="shared" si="7"/>
        <v>228.58903265557609</v>
      </c>
      <c r="AJ20" s="102">
        <v>0</v>
      </c>
      <c r="AK20" s="102">
        <v>1</v>
      </c>
      <c r="AL20" s="102">
        <v>1</v>
      </c>
      <c r="AM20" s="102">
        <v>1</v>
      </c>
      <c r="AN20" s="102">
        <v>1</v>
      </c>
      <c r="AO20" s="102">
        <v>0</v>
      </c>
      <c r="AP20" s="123">
        <v>8071269</v>
      </c>
      <c r="AQ20" s="123">
        <f t="shared" si="10"/>
        <v>0</v>
      </c>
      <c r="AR20" s="52">
        <v>0.94</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138</v>
      </c>
      <c r="P21" s="119">
        <v>148</v>
      </c>
      <c r="Q21" s="119">
        <v>32228916</v>
      </c>
      <c r="R21" s="45">
        <f>Q21-Q20</f>
        <v>6063</v>
      </c>
      <c r="S21" s="46">
        <f t="shared" si="4"/>
        <v>145.512</v>
      </c>
      <c r="T21" s="46">
        <f t="shared" si="5"/>
        <v>6.0629999999999997</v>
      </c>
      <c r="U21" s="120">
        <v>6.4</v>
      </c>
      <c r="V21" s="120">
        <f t="shared" si="6"/>
        <v>6.4</v>
      </c>
      <c r="W21" s="121" t="s">
        <v>140</v>
      </c>
      <c r="X21" s="123">
        <v>0</v>
      </c>
      <c r="Y21" s="123">
        <v>1082</v>
      </c>
      <c r="Z21" s="123">
        <v>1195</v>
      </c>
      <c r="AA21" s="123">
        <v>1185</v>
      </c>
      <c r="AB21" s="123">
        <v>1199</v>
      </c>
      <c r="AC21" s="47" t="s">
        <v>90</v>
      </c>
      <c r="AD21" s="47" t="s">
        <v>90</v>
      </c>
      <c r="AE21" s="47" t="s">
        <v>90</v>
      </c>
      <c r="AF21" s="122" t="s">
        <v>90</v>
      </c>
      <c r="AG21" s="136">
        <v>36114930</v>
      </c>
      <c r="AH21" s="48">
        <f t="shared" si="8"/>
        <v>1310</v>
      </c>
      <c r="AI21" s="49">
        <f t="shared" si="7"/>
        <v>216.06465446148772</v>
      </c>
      <c r="AJ21" s="102">
        <v>0</v>
      </c>
      <c r="AK21" s="102">
        <v>1</v>
      </c>
      <c r="AL21" s="102">
        <v>1</v>
      </c>
      <c r="AM21" s="102">
        <v>1</v>
      </c>
      <c r="AN21" s="102">
        <v>1</v>
      </c>
      <c r="AO21" s="102">
        <v>0</v>
      </c>
      <c r="AP21" s="123">
        <v>8071269</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143</v>
      </c>
      <c r="Q22" s="119">
        <v>32235011</v>
      </c>
      <c r="R22" s="45">
        <f t="shared" si="3"/>
        <v>6095</v>
      </c>
      <c r="S22" s="46">
        <f t="shared" si="4"/>
        <v>146.28</v>
      </c>
      <c r="T22" s="46">
        <f t="shared" si="5"/>
        <v>6.0949999999999998</v>
      </c>
      <c r="U22" s="120">
        <v>5.9</v>
      </c>
      <c r="V22" s="120">
        <f t="shared" si="6"/>
        <v>5.9</v>
      </c>
      <c r="W22" s="121" t="s">
        <v>140</v>
      </c>
      <c r="X22" s="123">
        <v>0</v>
      </c>
      <c r="Y22" s="123">
        <v>1041</v>
      </c>
      <c r="Z22" s="123">
        <v>1195</v>
      </c>
      <c r="AA22" s="123">
        <v>1185</v>
      </c>
      <c r="AB22" s="123">
        <v>1199</v>
      </c>
      <c r="AC22" s="47" t="s">
        <v>90</v>
      </c>
      <c r="AD22" s="47" t="s">
        <v>90</v>
      </c>
      <c r="AE22" s="47" t="s">
        <v>90</v>
      </c>
      <c r="AF22" s="122" t="s">
        <v>90</v>
      </c>
      <c r="AG22" s="136">
        <v>36116332</v>
      </c>
      <c r="AH22" s="48">
        <f t="shared" si="8"/>
        <v>1402</v>
      </c>
      <c r="AI22" s="49">
        <f t="shared" si="7"/>
        <v>230.02461033634128</v>
      </c>
      <c r="AJ22" s="102">
        <v>0</v>
      </c>
      <c r="AK22" s="102">
        <v>1</v>
      </c>
      <c r="AL22" s="102">
        <v>1</v>
      </c>
      <c r="AM22" s="102">
        <v>1</v>
      </c>
      <c r="AN22" s="102">
        <v>1</v>
      </c>
      <c r="AO22" s="102">
        <v>0</v>
      </c>
      <c r="AP22" s="123">
        <v>8071269</v>
      </c>
      <c r="AQ22" s="123">
        <f t="shared" si="10"/>
        <v>0</v>
      </c>
      <c r="AR22" s="50"/>
      <c r="AS22" s="51" t="s">
        <v>101</v>
      </c>
      <c r="AV22" s="54" t="s">
        <v>110</v>
      </c>
      <c r="AY22" s="105"/>
    </row>
    <row r="23" spans="1:51" x14ac:dyDescent="0.25">
      <c r="A23" s="101" t="s">
        <v>129</v>
      </c>
      <c r="B23" s="39">
        <v>2.5</v>
      </c>
      <c r="C23" s="39">
        <v>0.54166666666666696</v>
      </c>
      <c r="D23" s="118">
        <v>5</v>
      </c>
      <c r="E23" s="40">
        <f t="shared" si="0"/>
        <v>3.5211267605633805</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145</v>
      </c>
      <c r="Q23" s="119">
        <v>32240907</v>
      </c>
      <c r="R23" s="45">
        <f t="shared" si="3"/>
        <v>5896</v>
      </c>
      <c r="S23" s="46">
        <f t="shared" si="4"/>
        <v>141.50399999999999</v>
      </c>
      <c r="T23" s="46">
        <f t="shared" si="5"/>
        <v>5.8959999999999999</v>
      </c>
      <c r="U23" s="120">
        <v>5.7</v>
      </c>
      <c r="V23" s="120">
        <f t="shared" si="6"/>
        <v>5.7</v>
      </c>
      <c r="W23" s="121" t="s">
        <v>140</v>
      </c>
      <c r="X23" s="123">
        <v>0</v>
      </c>
      <c r="Y23" s="123">
        <v>1041</v>
      </c>
      <c r="Z23" s="123">
        <v>1195</v>
      </c>
      <c r="AA23" s="123">
        <v>1185</v>
      </c>
      <c r="AB23" s="123">
        <v>1199</v>
      </c>
      <c r="AC23" s="47" t="s">
        <v>90</v>
      </c>
      <c r="AD23" s="47" t="s">
        <v>90</v>
      </c>
      <c r="AE23" s="47" t="s">
        <v>90</v>
      </c>
      <c r="AF23" s="122" t="s">
        <v>90</v>
      </c>
      <c r="AG23" s="136">
        <v>36117658</v>
      </c>
      <c r="AH23" s="48">
        <f t="shared" si="8"/>
        <v>1326</v>
      </c>
      <c r="AI23" s="49">
        <f t="shared" si="7"/>
        <v>224.89823609226593</v>
      </c>
      <c r="AJ23" s="102">
        <v>0</v>
      </c>
      <c r="AK23" s="102">
        <v>1</v>
      </c>
      <c r="AL23" s="102">
        <v>1</v>
      </c>
      <c r="AM23" s="102">
        <v>1</v>
      </c>
      <c r="AN23" s="102">
        <v>1</v>
      </c>
      <c r="AO23" s="102">
        <v>0</v>
      </c>
      <c r="AP23" s="123">
        <v>8071269</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133</v>
      </c>
      <c r="P24" s="119">
        <v>138</v>
      </c>
      <c r="Q24" s="119">
        <v>32246765</v>
      </c>
      <c r="R24" s="45">
        <f t="shared" si="3"/>
        <v>5858</v>
      </c>
      <c r="S24" s="46">
        <f t="shared" si="4"/>
        <v>140.59200000000001</v>
      </c>
      <c r="T24" s="46">
        <f t="shared" si="5"/>
        <v>5.8579999999999997</v>
      </c>
      <c r="U24" s="120">
        <v>5.3</v>
      </c>
      <c r="V24" s="120">
        <f t="shared" si="6"/>
        <v>5.3</v>
      </c>
      <c r="W24" s="121" t="s">
        <v>140</v>
      </c>
      <c r="X24" s="123">
        <v>0</v>
      </c>
      <c r="Y24" s="123">
        <v>1035</v>
      </c>
      <c r="Z24" s="123">
        <v>1195</v>
      </c>
      <c r="AA24" s="123">
        <v>1185</v>
      </c>
      <c r="AB24" s="123">
        <v>1199</v>
      </c>
      <c r="AC24" s="47" t="s">
        <v>90</v>
      </c>
      <c r="AD24" s="47" t="s">
        <v>90</v>
      </c>
      <c r="AE24" s="47" t="s">
        <v>90</v>
      </c>
      <c r="AF24" s="122" t="s">
        <v>90</v>
      </c>
      <c r="AG24" s="136">
        <v>36119012</v>
      </c>
      <c r="AH24" s="48">
        <f t="shared" si="8"/>
        <v>1354</v>
      </c>
      <c r="AI24" s="49">
        <f t="shared" si="7"/>
        <v>231.1369067941277</v>
      </c>
      <c r="AJ24" s="102">
        <v>0</v>
      </c>
      <c r="AK24" s="102">
        <v>1</v>
      </c>
      <c r="AL24" s="102">
        <v>1</v>
      </c>
      <c r="AM24" s="102">
        <v>1</v>
      </c>
      <c r="AN24" s="102">
        <v>1</v>
      </c>
      <c r="AO24" s="102">
        <v>0</v>
      </c>
      <c r="AP24" s="123">
        <v>8071269</v>
      </c>
      <c r="AQ24" s="123">
        <f t="shared" si="10"/>
        <v>0</v>
      </c>
      <c r="AR24" s="52">
        <v>1.05</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131</v>
      </c>
      <c r="P25" s="119">
        <v>132</v>
      </c>
      <c r="Q25" s="119">
        <v>32252547</v>
      </c>
      <c r="R25" s="45">
        <f t="shared" si="3"/>
        <v>5782</v>
      </c>
      <c r="S25" s="46">
        <f t="shared" si="4"/>
        <v>138.768</v>
      </c>
      <c r="T25" s="46">
        <f t="shared" si="5"/>
        <v>5.782</v>
      </c>
      <c r="U25" s="120">
        <v>5.0999999999999996</v>
      </c>
      <c r="V25" s="120">
        <f t="shared" si="6"/>
        <v>5.0999999999999996</v>
      </c>
      <c r="W25" s="121" t="s">
        <v>140</v>
      </c>
      <c r="X25" s="123">
        <v>0</v>
      </c>
      <c r="Y25" s="123">
        <v>1024</v>
      </c>
      <c r="Z25" s="123">
        <v>1185</v>
      </c>
      <c r="AA25" s="123">
        <v>1185</v>
      </c>
      <c r="AB25" s="123">
        <v>1179</v>
      </c>
      <c r="AC25" s="47" t="s">
        <v>90</v>
      </c>
      <c r="AD25" s="47" t="s">
        <v>90</v>
      </c>
      <c r="AE25" s="47" t="s">
        <v>90</v>
      </c>
      <c r="AF25" s="122" t="s">
        <v>90</v>
      </c>
      <c r="AG25" s="136">
        <v>36120344</v>
      </c>
      <c r="AH25" s="48">
        <f t="shared" si="8"/>
        <v>1332</v>
      </c>
      <c r="AI25" s="49">
        <f t="shared" si="7"/>
        <v>230.37011414735386</v>
      </c>
      <c r="AJ25" s="102">
        <v>0</v>
      </c>
      <c r="AK25" s="102">
        <v>1</v>
      </c>
      <c r="AL25" s="102">
        <v>1</v>
      </c>
      <c r="AM25" s="102">
        <v>1</v>
      </c>
      <c r="AN25" s="102">
        <v>1</v>
      </c>
      <c r="AO25" s="102">
        <v>0</v>
      </c>
      <c r="AP25" s="123">
        <v>8071269</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133</v>
      </c>
      <c r="P26" s="119">
        <v>132</v>
      </c>
      <c r="Q26" s="119">
        <v>32257752</v>
      </c>
      <c r="R26" s="45">
        <f t="shared" si="3"/>
        <v>5205</v>
      </c>
      <c r="S26" s="46">
        <f t="shared" si="4"/>
        <v>124.92</v>
      </c>
      <c r="T26" s="46">
        <f t="shared" si="5"/>
        <v>5.2050000000000001</v>
      </c>
      <c r="U26" s="120">
        <v>4.9000000000000004</v>
      </c>
      <c r="V26" s="120">
        <f t="shared" si="6"/>
        <v>4.9000000000000004</v>
      </c>
      <c r="W26" s="121" t="s">
        <v>140</v>
      </c>
      <c r="X26" s="123">
        <v>0</v>
      </c>
      <c r="Y26" s="123">
        <v>1010</v>
      </c>
      <c r="Z26" s="123">
        <v>1195</v>
      </c>
      <c r="AA26" s="123">
        <v>1185</v>
      </c>
      <c r="AB26" s="123">
        <v>1189</v>
      </c>
      <c r="AC26" s="47" t="s">
        <v>90</v>
      </c>
      <c r="AD26" s="47" t="s">
        <v>90</v>
      </c>
      <c r="AE26" s="47" t="s">
        <v>90</v>
      </c>
      <c r="AF26" s="122" t="s">
        <v>90</v>
      </c>
      <c r="AG26" s="136">
        <v>36121556</v>
      </c>
      <c r="AH26" s="48">
        <f t="shared" si="8"/>
        <v>1212</v>
      </c>
      <c r="AI26" s="49">
        <f t="shared" si="7"/>
        <v>232.85302593659941</v>
      </c>
      <c r="AJ26" s="102">
        <v>0</v>
      </c>
      <c r="AK26" s="102">
        <v>1</v>
      </c>
      <c r="AL26" s="102">
        <v>1</v>
      </c>
      <c r="AM26" s="102">
        <v>1</v>
      </c>
      <c r="AN26" s="102">
        <v>1</v>
      </c>
      <c r="AO26" s="102">
        <v>0</v>
      </c>
      <c r="AP26" s="123">
        <v>8071269</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138</v>
      </c>
      <c r="Q27" s="119">
        <v>32263634</v>
      </c>
      <c r="R27" s="45">
        <f t="shared" si="3"/>
        <v>5882</v>
      </c>
      <c r="S27" s="46">
        <f t="shared" si="4"/>
        <v>141.16800000000001</v>
      </c>
      <c r="T27" s="46">
        <f t="shared" si="5"/>
        <v>5.8819999999999997</v>
      </c>
      <c r="U27" s="120">
        <v>4.4000000000000004</v>
      </c>
      <c r="V27" s="120">
        <f t="shared" si="6"/>
        <v>4.4000000000000004</v>
      </c>
      <c r="W27" s="121" t="s">
        <v>140</v>
      </c>
      <c r="X27" s="123">
        <v>0</v>
      </c>
      <c r="Y27" s="123">
        <v>1093</v>
      </c>
      <c r="Z27" s="123">
        <v>1196</v>
      </c>
      <c r="AA27" s="123">
        <v>1185</v>
      </c>
      <c r="AB27" s="123">
        <v>1180</v>
      </c>
      <c r="AC27" s="47" t="s">
        <v>90</v>
      </c>
      <c r="AD27" s="47" t="s">
        <v>90</v>
      </c>
      <c r="AE27" s="47" t="s">
        <v>90</v>
      </c>
      <c r="AF27" s="122" t="s">
        <v>90</v>
      </c>
      <c r="AG27" s="136">
        <v>36122916</v>
      </c>
      <c r="AH27" s="48">
        <f t="shared" si="8"/>
        <v>1360</v>
      </c>
      <c r="AI27" s="49">
        <f t="shared" si="7"/>
        <v>231.21387283236996</v>
      </c>
      <c r="AJ27" s="102">
        <v>0</v>
      </c>
      <c r="AK27" s="102">
        <v>1</v>
      </c>
      <c r="AL27" s="102">
        <v>1</v>
      </c>
      <c r="AM27" s="102">
        <v>1</v>
      </c>
      <c r="AN27" s="102">
        <v>1</v>
      </c>
      <c r="AO27" s="102">
        <v>0</v>
      </c>
      <c r="AP27" s="123">
        <v>8071269</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133</v>
      </c>
      <c r="P28" s="119">
        <v>141</v>
      </c>
      <c r="Q28" s="119">
        <v>32269334</v>
      </c>
      <c r="R28" s="45">
        <f t="shared" si="3"/>
        <v>5700</v>
      </c>
      <c r="S28" s="46">
        <f t="shared" si="4"/>
        <v>136.80000000000001</v>
      </c>
      <c r="T28" s="46">
        <f t="shared" si="5"/>
        <v>5.7</v>
      </c>
      <c r="U28" s="120">
        <v>4.0999999999999996</v>
      </c>
      <c r="V28" s="120">
        <f t="shared" si="6"/>
        <v>4.0999999999999996</v>
      </c>
      <c r="W28" s="121" t="s">
        <v>140</v>
      </c>
      <c r="X28" s="123">
        <v>0</v>
      </c>
      <c r="Y28" s="123">
        <v>1007</v>
      </c>
      <c r="Z28" s="123">
        <v>1186</v>
      </c>
      <c r="AA28" s="123">
        <v>1185</v>
      </c>
      <c r="AB28" s="123">
        <v>1169</v>
      </c>
      <c r="AC28" s="47" t="s">
        <v>90</v>
      </c>
      <c r="AD28" s="47" t="s">
        <v>90</v>
      </c>
      <c r="AE28" s="47" t="s">
        <v>90</v>
      </c>
      <c r="AF28" s="122" t="s">
        <v>90</v>
      </c>
      <c r="AG28" s="136">
        <v>36124212</v>
      </c>
      <c r="AH28" s="48">
        <f t="shared" si="8"/>
        <v>1296</v>
      </c>
      <c r="AI28" s="49">
        <f t="shared" si="7"/>
        <v>227.36842105263156</v>
      </c>
      <c r="AJ28" s="102">
        <v>0</v>
      </c>
      <c r="AK28" s="102">
        <v>1</v>
      </c>
      <c r="AL28" s="102">
        <v>1</v>
      </c>
      <c r="AM28" s="102">
        <v>1</v>
      </c>
      <c r="AN28" s="102">
        <v>1</v>
      </c>
      <c r="AO28" s="102">
        <v>0</v>
      </c>
      <c r="AP28" s="123">
        <v>8071269</v>
      </c>
      <c r="AQ28" s="123">
        <f t="shared" si="10"/>
        <v>0</v>
      </c>
      <c r="AR28" s="52">
        <v>0.97</v>
      </c>
      <c r="AS28" s="51" t="s">
        <v>113</v>
      </c>
      <c r="AV28" s="57" t="s">
        <v>116</v>
      </c>
      <c r="AW28" s="57">
        <v>101.325</v>
      </c>
      <c r="AY28" s="105"/>
    </row>
    <row r="29" spans="1:51" x14ac:dyDescent="0.25">
      <c r="B29" s="39">
        <v>2.75</v>
      </c>
      <c r="C29" s="39">
        <v>0.79166666666666896</v>
      </c>
      <c r="D29" s="118">
        <v>8</v>
      </c>
      <c r="E29" s="40">
        <f t="shared" si="0"/>
        <v>5.6338028169014089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128</v>
      </c>
      <c r="P29" s="119">
        <v>133</v>
      </c>
      <c r="Q29" s="119">
        <v>32275179</v>
      </c>
      <c r="R29" s="45">
        <f t="shared" si="3"/>
        <v>5845</v>
      </c>
      <c r="S29" s="46">
        <f t="shared" si="4"/>
        <v>140.28</v>
      </c>
      <c r="T29" s="46">
        <f t="shared" si="5"/>
        <v>5.8449999999999998</v>
      </c>
      <c r="U29" s="120">
        <v>3.8</v>
      </c>
      <c r="V29" s="120">
        <f t="shared" si="6"/>
        <v>3.8</v>
      </c>
      <c r="W29" s="121" t="s">
        <v>140</v>
      </c>
      <c r="X29" s="123">
        <v>0</v>
      </c>
      <c r="Y29" s="123">
        <v>966</v>
      </c>
      <c r="Z29" s="123">
        <v>1145</v>
      </c>
      <c r="AA29" s="123">
        <v>1185</v>
      </c>
      <c r="AB29" s="123">
        <v>1128</v>
      </c>
      <c r="AC29" s="47" t="s">
        <v>90</v>
      </c>
      <c r="AD29" s="47" t="s">
        <v>90</v>
      </c>
      <c r="AE29" s="47" t="s">
        <v>90</v>
      </c>
      <c r="AF29" s="122" t="s">
        <v>90</v>
      </c>
      <c r="AG29" s="136">
        <v>36125532</v>
      </c>
      <c r="AH29" s="48">
        <f t="shared" si="8"/>
        <v>1320</v>
      </c>
      <c r="AI29" s="49">
        <f t="shared" si="7"/>
        <v>225.83404619332765</v>
      </c>
      <c r="AJ29" s="102">
        <v>0</v>
      </c>
      <c r="AK29" s="102">
        <v>1</v>
      </c>
      <c r="AL29" s="102">
        <v>1</v>
      </c>
      <c r="AM29" s="102">
        <v>1</v>
      </c>
      <c r="AN29" s="102">
        <v>1</v>
      </c>
      <c r="AO29" s="102">
        <v>0</v>
      </c>
      <c r="AP29" s="123">
        <v>8071269</v>
      </c>
      <c r="AQ29" s="123">
        <f t="shared" si="10"/>
        <v>0</v>
      </c>
      <c r="AR29" s="50"/>
      <c r="AS29" s="51" t="s">
        <v>113</v>
      </c>
      <c r="AY29" s="105"/>
    </row>
    <row r="30" spans="1:51" x14ac:dyDescent="0.25">
      <c r="B30" s="39">
        <v>2.7916666666666701</v>
      </c>
      <c r="C30" s="39">
        <v>0.83333333333333703</v>
      </c>
      <c r="D30" s="118">
        <v>8</v>
      </c>
      <c r="E30" s="40">
        <f t="shared" si="0"/>
        <v>5.6338028169014089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130</v>
      </c>
      <c r="P30" s="119">
        <v>127</v>
      </c>
      <c r="Q30" s="119">
        <v>32280279</v>
      </c>
      <c r="R30" s="45">
        <f t="shared" si="3"/>
        <v>5100</v>
      </c>
      <c r="S30" s="46">
        <f t="shared" si="4"/>
        <v>122.4</v>
      </c>
      <c r="T30" s="46">
        <f t="shared" si="5"/>
        <v>5.0999999999999996</v>
      </c>
      <c r="U30" s="120">
        <v>3.6</v>
      </c>
      <c r="V30" s="120">
        <f t="shared" si="6"/>
        <v>3.6</v>
      </c>
      <c r="W30" s="121" t="s">
        <v>140</v>
      </c>
      <c r="X30" s="123">
        <v>0</v>
      </c>
      <c r="Y30" s="123">
        <v>976</v>
      </c>
      <c r="Z30" s="123">
        <v>1113</v>
      </c>
      <c r="AA30" s="123">
        <v>1185</v>
      </c>
      <c r="AB30" s="123">
        <v>1118</v>
      </c>
      <c r="AC30" s="47" t="s">
        <v>90</v>
      </c>
      <c r="AD30" s="47" t="s">
        <v>90</v>
      </c>
      <c r="AE30" s="47" t="s">
        <v>90</v>
      </c>
      <c r="AF30" s="122" t="s">
        <v>90</v>
      </c>
      <c r="AG30" s="136">
        <v>36126632</v>
      </c>
      <c r="AH30" s="48">
        <f t="shared" si="8"/>
        <v>1100</v>
      </c>
      <c r="AI30" s="49">
        <f t="shared" si="7"/>
        <v>215.68627450980392</v>
      </c>
      <c r="AJ30" s="102">
        <v>0</v>
      </c>
      <c r="AK30" s="102">
        <v>1</v>
      </c>
      <c r="AL30" s="102">
        <v>1</v>
      </c>
      <c r="AM30" s="102">
        <v>1</v>
      </c>
      <c r="AN30" s="102">
        <v>1</v>
      </c>
      <c r="AO30" s="102">
        <v>0</v>
      </c>
      <c r="AP30" s="123">
        <v>8071269</v>
      </c>
      <c r="AQ30" s="123">
        <f t="shared" si="10"/>
        <v>0</v>
      </c>
      <c r="AR30" s="50"/>
      <c r="AS30" s="51" t="s">
        <v>113</v>
      </c>
      <c r="AV30" s="191" t="s">
        <v>117</v>
      </c>
      <c r="AW30" s="191"/>
      <c r="AY30" s="105"/>
    </row>
    <row r="31" spans="1:51" x14ac:dyDescent="0.25">
      <c r="B31" s="39">
        <v>2.8333333333333299</v>
      </c>
      <c r="C31" s="39">
        <v>0.875000000000004</v>
      </c>
      <c r="D31" s="118">
        <v>12</v>
      </c>
      <c r="E31" s="40">
        <f t="shared" si="0"/>
        <v>8.4507042253521139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116</v>
      </c>
      <c r="P31" s="119">
        <v>120</v>
      </c>
      <c r="Q31" s="119">
        <v>32285552</v>
      </c>
      <c r="R31" s="45">
        <f t="shared" si="3"/>
        <v>5273</v>
      </c>
      <c r="S31" s="46">
        <f t="shared" si="4"/>
        <v>126.55200000000001</v>
      </c>
      <c r="T31" s="46">
        <f t="shared" si="5"/>
        <v>5.2729999999999997</v>
      </c>
      <c r="U31" s="120">
        <v>3.2</v>
      </c>
      <c r="V31" s="120">
        <f t="shared" si="6"/>
        <v>3.2</v>
      </c>
      <c r="W31" s="121" t="s">
        <v>152</v>
      </c>
      <c r="X31" s="123">
        <v>0</v>
      </c>
      <c r="Y31" s="123">
        <v>1019</v>
      </c>
      <c r="Z31" s="123">
        <v>1196</v>
      </c>
      <c r="AA31" s="123">
        <v>0</v>
      </c>
      <c r="AB31" s="123">
        <v>1199</v>
      </c>
      <c r="AC31" s="47" t="s">
        <v>90</v>
      </c>
      <c r="AD31" s="47" t="s">
        <v>90</v>
      </c>
      <c r="AE31" s="47" t="s">
        <v>90</v>
      </c>
      <c r="AF31" s="122" t="s">
        <v>90</v>
      </c>
      <c r="AG31" s="136">
        <v>36127700</v>
      </c>
      <c r="AH31" s="48">
        <f t="shared" si="8"/>
        <v>1068</v>
      </c>
      <c r="AI31" s="49">
        <f t="shared" si="7"/>
        <v>202.54124786648967</v>
      </c>
      <c r="AJ31" s="102">
        <v>0</v>
      </c>
      <c r="AK31" s="102">
        <v>1</v>
      </c>
      <c r="AL31" s="102">
        <v>1</v>
      </c>
      <c r="AM31" s="102">
        <v>0</v>
      </c>
      <c r="AN31" s="102">
        <v>1</v>
      </c>
      <c r="AO31" s="102">
        <v>0</v>
      </c>
      <c r="AP31" s="123">
        <v>8071269</v>
      </c>
      <c r="AQ31" s="123">
        <f t="shared" si="10"/>
        <v>0</v>
      </c>
      <c r="AR31" s="50"/>
      <c r="AS31" s="51" t="s">
        <v>113</v>
      </c>
      <c r="AV31" s="58" t="s">
        <v>29</v>
      </c>
      <c r="AW31" s="58" t="s">
        <v>74</v>
      </c>
      <c r="AY31" s="105"/>
    </row>
    <row r="32" spans="1:51" x14ac:dyDescent="0.25">
      <c r="B32" s="39">
        <v>2.875</v>
      </c>
      <c r="C32" s="39">
        <v>0.91666666666667096</v>
      </c>
      <c r="D32" s="118">
        <v>10</v>
      </c>
      <c r="E32" s="40">
        <f t="shared" si="0"/>
        <v>7.042253521126761</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114</v>
      </c>
      <c r="P32" s="119">
        <v>110</v>
      </c>
      <c r="Q32" s="119">
        <v>32290556</v>
      </c>
      <c r="R32" s="45">
        <f t="shared" si="3"/>
        <v>5004</v>
      </c>
      <c r="S32" s="46">
        <f t="shared" si="4"/>
        <v>120.096</v>
      </c>
      <c r="T32" s="46">
        <f t="shared" si="5"/>
        <v>5.0039999999999996</v>
      </c>
      <c r="U32" s="120">
        <v>3</v>
      </c>
      <c r="V32" s="120">
        <f t="shared" si="6"/>
        <v>3</v>
      </c>
      <c r="W32" s="121" t="s">
        <v>152</v>
      </c>
      <c r="X32" s="123">
        <v>0</v>
      </c>
      <c r="Y32" s="123">
        <v>1082</v>
      </c>
      <c r="Z32" s="123">
        <v>1156</v>
      </c>
      <c r="AA32" s="123">
        <v>0</v>
      </c>
      <c r="AB32" s="123">
        <v>1149</v>
      </c>
      <c r="AC32" s="47" t="s">
        <v>90</v>
      </c>
      <c r="AD32" s="47" t="s">
        <v>90</v>
      </c>
      <c r="AE32" s="47" t="s">
        <v>90</v>
      </c>
      <c r="AF32" s="122" t="s">
        <v>90</v>
      </c>
      <c r="AG32" s="136">
        <v>36128692</v>
      </c>
      <c r="AH32" s="48">
        <f t="shared" si="8"/>
        <v>992</v>
      </c>
      <c r="AI32" s="49">
        <f t="shared" si="7"/>
        <v>198.24140687450043</v>
      </c>
      <c r="AJ32" s="102">
        <v>0</v>
      </c>
      <c r="AK32" s="102">
        <v>1</v>
      </c>
      <c r="AL32" s="102">
        <v>1</v>
      </c>
      <c r="AM32" s="102">
        <v>0</v>
      </c>
      <c r="AN32" s="102">
        <v>1</v>
      </c>
      <c r="AO32" s="102">
        <v>0</v>
      </c>
      <c r="AP32" s="123">
        <v>8071269</v>
      </c>
      <c r="AQ32" s="123">
        <f t="shared" si="10"/>
        <v>0</v>
      </c>
      <c r="AR32" s="52">
        <v>0.89</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10</v>
      </c>
      <c r="E33" s="40">
        <f t="shared" si="0"/>
        <v>7.042253521126761</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119</v>
      </c>
      <c r="P33" s="119">
        <v>99</v>
      </c>
      <c r="Q33" s="119">
        <v>32294711</v>
      </c>
      <c r="R33" s="45">
        <f t="shared" si="3"/>
        <v>4155</v>
      </c>
      <c r="S33" s="46">
        <f t="shared" si="4"/>
        <v>99.72</v>
      </c>
      <c r="T33" s="46">
        <f t="shared" si="5"/>
        <v>4.1550000000000002</v>
      </c>
      <c r="U33" s="120">
        <v>3.6</v>
      </c>
      <c r="V33" s="120">
        <f t="shared" si="6"/>
        <v>3.6</v>
      </c>
      <c r="W33" s="121" t="s">
        <v>125</v>
      </c>
      <c r="X33" s="123">
        <v>0</v>
      </c>
      <c r="Y33" s="123">
        <v>0</v>
      </c>
      <c r="Z33" s="123">
        <v>1085</v>
      </c>
      <c r="AA33" s="123">
        <v>0</v>
      </c>
      <c r="AB33" s="123">
        <v>1099</v>
      </c>
      <c r="AC33" s="47" t="s">
        <v>90</v>
      </c>
      <c r="AD33" s="47" t="s">
        <v>90</v>
      </c>
      <c r="AE33" s="47" t="s">
        <v>90</v>
      </c>
      <c r="AF33" s="122" t="s">
        <v>90</v>
      </c>
      <c r="AG33" s="136">
        <v>36129436</v>
      </c>
      <c r="AH33" s="48">
        <f t="shared" si="8"/>
        <v>744</v>
      </c>
      <c r="AI33" s="49">
        <f t="shared" si="7"/>
        <v>179.06137184115522</v>
      </c>
      <c r="AJ33" s="102">
        <v>0</v>
      </c>
      <c r="AK33" s="102">
        <v>0</v>
      </c>
      <c r="AL33" s="102">
        <v>1</v>
      </c>
      <c r="AM33" s="102">
        <v>0</v>
      </c>
      <c r="AN33" s="102">
        <v>1</v>
      </c>
      <c r="AO33" s="102">
        <v>0.3</v>
      </c>
      <c r="AP33" s="123">
        <v>8071981</v>
      </c>
      <c r="AQ33" s="123">
        <f t="shared" si="10"/>
        <v>712</v>
      </c>
      <c r="AR33" s="50"/>
      <c r="AS33" s="51" t="s">
        <v>113</v>
      </c>
      <c r="AY33" s="105"/>
    </row>
    <row r="34" spans="2:51" x14ac:dyDescent="0.25">
      <c r="B34" s="39">
        <v>2.9583333333333299</v>
      </c>
      <c r="C34" s="39">
        <v>1</v>
      </c>
      <c r="D34" s="118">
        <v>13</v>
      </c>
      <c r="E34" s="40">
        <f t="shared" si="0"/>
        <v>9.1549295774647899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116</v>
      </c>
      <c r="P34" s="119">
        <v>91</v>
      </c>
      <c r="Q34" s="119">
        <v>32298629</v>
      </c>
      <c r="R34" s="45">
        <f t="shared" si="3"/>
        <v>3918</v>
      </c>
      <c r="S34" s="46">
        <f t="shared" si="4"/>
        <v>94.031999999999996</v>
      </c>
      <c r="T34" s="46">
        <f t="shared" si="5"/>
        <v>3.9180000000000001</v>
      </c>
      <c r="U34" s="120">
        <v>4.7</v>
      </c>
      <c r="V34" s="120">
        <f t="shared" si="6"/>
        <v>4.7</v>
      </c>
      <c r="W34" s="121" t="s">
        <v>125</v>
      </c>
      <c r="X34" s="123">
        <v>0</v>
      </c>
      <c r="Y34" s="123">
        <v>0</v>
      </c>
      <c r="Z34" s="123">
        <v>1035</v>
      </c>
      <c r="AA34" s="123">
        <v>0</v>
      </c>
      <c r="AB34" s="123">
        <v>1059</v>
      </c>
      <c r="AC34" s="47" t="s">
        <v>90</v>
      </c>
      <c r="AD34" s="47" t="s">
        <v>90</v>
      </c>
      <c r="AE34" s="47" t="s">
        <v>90</v>
      </c>
      <c r="AF34" s="122" t="s">
        <v>90</v>
      </c>
      <c r="AG34" s="136">
        <v>36130096</v>
      </c>
      <c r="AH34" s="48">
        <f t="shared" si="8"/>
        <v>660</v>
      </c>
      <c r="AI34" s="49">
        <f t="shared" si="7"/>
        <v>168.45329249617151</v>
      </c>
      <c r="AJ34" s="102">
        <v>0</v>
      </c>
      <c r="AK34" s="102">
        <v>0</v>
      </c>
      <c r="AL34" s="102">
        <v>1</v>
      </c>
      <c r="AM34" s="102">
        <v>0</v>
      </c>
      <c r="AN34" s="102">
        <v>1</v>
      </c>
      <c r="AO34" s="102">
        <v>0.3</v>
      </c>
      <c r="AP34" s="123">
        <v>8072821</v>
      </c>
      <c r="AQ34" s="123">
        <f t="shared" si="10"/>
        <v>840</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122.16666666666667</v>
      </c>
      <c r="Q35" s="63">
        <f>Q34-Q10</f>
        <v>122825</v>
      </c>
      <c r="R35" s="64">
        <f>SUM(R11:R34)</f>
        <v>122825</v>
      </c>
      <c r="S35" s="124">
        <f>AVERAGE(S11:S34)</f>
        <v>122.82500000000003</v>
      </c>
      <c r="T35" s="124">
        <f>SUM(T11:T34)</f>
        <v>122.825</v>
      </c>
      <c r="U35" s="98"/>
      <c r="V35" s="98"/>
      <c r="W35" s="56"/>
      <c r="X35" s="90"/>
      <c r="Y35" s="91"/>
      <c r="Z35" s="91"/>
      <c r="AA35" s="91"/>
      <c r="AB35" s="92"/>
      <c r="AC35" s="90"/>
      <c r="AD35" s="91"/>
      <c r="AE35" s="92"/>
      <c r="AF35" s="93"/>
      <c r="AG35" s="65">
        <f>AG34-AG10</f>
        <v>25496</v>
      </c>
      <c r="AH35" s="66">
        <f>SUM(AH11:AH34)</f>
        <v>25496</v>
      </c>
      <c r="AI35" s="67">
        <f>$AH$35/$T35</f>
        <v>207.5798900875229</v>
      </c>
      <c r="AJ35" s="93"/>
      <c r="AK35" s="94"/>
      <c r="AL35" s="94"/>
      <c r="AM35" s="94"/>
      <c r="AN35" s="95"/>
      <c r="AO35" s="68"/>
      <c r="AP35" s="69">
        <f>AP34-AP10</f>
        <v>6483</v>
      </c>
      <c r="AQ35" s="70">
        <f>SUM(AQ11:AQ34)</f>
        <v>6483</v>
      </c>
      <c r="AR35" s="71">
        <f>AVERAGE(AR11:AR34)</f>
        <v>0.94</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251</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09" t="s">
        <v>250</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09" t="s">
        <v>252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70" t="s">
        <v>253</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142</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85" t="s">
        <v>254</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255</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256</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257</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198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258</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166</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259</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260</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212</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261</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157</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5" t="s">
        <v>153</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262</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154</v>
      </c>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6:T54 T58:T64" name="Range2_12_5_1_1"/>
    <protectedRange sqref="N10 L10 L6 D6 D8 AD8 AF8 O8:U8 AJ8:AR8 AF10 AR11:AR34 L24:N31 N12:N23 N32:N34 N11:P11 O12:P34 E11:E34 R11:V34 G11:G34 AC17:AF34 X11:AF16 Z17:Z24 AB17:AB24"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0:H51" name="Range2_2_12_1_3_1_1_1_1_1_4_1_1_2"/>
    <protectedRange sqref="E50:F51" name="Range2_2_12_1_7_1_1_3_1_1_2"/>
    <protectedRange sqref="S50:S54 S58:S64" name="Range2_12_5_1_1_2_3_1_1"/>
    <protectedRange sqref="Q50:R54" name="Range2_12_1_6_1_1_1_1_2_1_2"/>
    <protectedRange sqref="N50:P54" name="Range2_12_1_2_3_1_1_1_1_2_1_2"/>
    <protectedRange sqref="I50:M51 L52:M54" name="Range2_2_12_1_4_3_1_1_1_1_2_1_2"/>
    <protectedRange sqref="D50:D51" name="Range2_2_12_1_3_1_2_1_1_1_2_1_2_1_2"/>
    <protectedRange sqref="Q58:R61" name="Range2_12_1_6_1_1_1_1_2_1_1_1"/>
    <protectedRange sqref="N58:P61" name="Range2_12_1_2_3_1_1_1_1_2_1_1_1"/>
    <protectedRange sqref="L58:M61" name="Range2_2_12_1_4_3_1_1_1_1_2_1_1_1"/>
    <protectedRange sqref="B73" name="Range2_12_5_1_1_2_1_2_2_1_1_1_1_2_1_1_1_2_1_1_1_2"/>
    <protectedRange sqref="N62:R67" name="Range2_12_1_6_1_1_1_1_1"/>
    <protectedRange sqref="J63:M64 L65:M67 L62: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4" name="Range2_12_5_1_1_2_1_4_1_1_1_2_1_1_1_1_1_1_1_1_1_2_1_1_1_1_2_1_1_1_2_1_1_1_2_2_2_1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9" name="Range2_12_4_1_1_1_4_2_2_1_1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 name="Range2_1_2_1_1_1_1_1_1_2"/>
    <protectedRange sqref="Q11:Q34" name="Range1_16_3_1_1_1"/>
    <protectedRange sqref="T55:T57" name="Range2_12_5_1_1_1"/>
    <protectedRange sqref="S55:S57" name="Range2_12_5_1_1_2_3_1_1_1"/>
    <protectedRange sqref="Q55:R57" name="Range2_12_1_6_1_1_1_1_2_1_1_1_1"/>
    <protectedRange sqref="N55:P57" name="Range2_12_1_2_3_1_1_1_1_2_1_1_1_1"/>
    <protectedRange sqref="L55:M57" name="Range2_2_12_1_4_3_1_1_1_1_2_1_1_1_1"/>
    <protectedRange sqref="J52:K54" name="Range2_2_12_1_7_1_1_2_2_3"/>
    <protectedRange sqref="G52:H54" name="Range2_2_12_1_3_1_2_1_1_1_2_1_1_1_1_1_1_2_1_1_1"/>
    <protectedRange sqref="I52:I54" name="Range2_2_12_1_4_3_1_1_1_2_1_2_1_1_3_1_1_1_1_1_1_1"/>
    <protectedRange sqref="D52:E54" name="Range2_2_12_1_3_1_2_1_1_1_2_1_1_1_1_3_1_1_1_1_1_1"/>
    <protectedRange sqref="F52:F54" name="Range2_2_12_1_3_1_2_1_1_1_3_1_1_1_1_1_3_1_1_1_1_1_1"/>
    <protectedRange sqref="AG10" name="Range1_18_1_1_1_1"/>
    <protectedRange sqref="Q10" name="Range1_17_1_1_1_2"/>
    <protectedRange sqref="F11:F34" name="Range1_16_3_1_1_2"/>
    <protectedRange sqref="W11:W34" name="Range1_16_3_1_1_4"/>
    <protectedRange sqref="X25:AB34 X17:Y24 AA17:AA24" name="Range1_16_3_1_1_6"/>
    <protectedRange sqref="B48:B49 B52 B54:B55" name="Range2_12_5_1_1_1_2_2_1_1_1_1_1_1_1_1_1_1_1_2_1_1_1"/>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41" name="Range2_12_5_1_1_1_1_1_2_2"/>
    <protectedRange sqref="B42" name="Range2_12_5_1_1_1_1_1_2_1_1"/>
    <protectedRange sqref="B43:B44" name="Range2_12_5_1_1_1_2_2_1_1_1_1_1_1_1_1_1_1_1_2_1_1_1_2_1_1_1"/>
    <protectedRange sqref="B45" name="Range2_12_5_1_1_1_2_2_1_1_1_1_1_1_1_1_1_1_1_2_1_1_1_2_1_1_2"/>
    <protectedRange sqref="B46" name="Range2_12_5_1_1_1_2_2_1_1_1_1_1"/>
    <protectedRange sqref="B47" name="Range2_12_5_1_1_1_2_2_1_1_1_1_1_1_1_1_1_1_1_2_1_1_1_1_1_1_1"/>
    <protectedRange sqref="B50" name="Range2_12_5_1_1_1_2_2_1_1_1_1_1_1_1_1_1_1_1_2_1_1_1_2_1_1_1_2"/>
    <protectedRange sqref="B51" name="Range2_12_5_1_1_1_2_2_1_1_1_1_1_1_1_1_1_1_1_2_1_1_1_2_1_2_1"/>
    <protectedRange sqref="B57" name="Range2_12_5_1_1_1_2_2_1_1_1_1_1_1_1_1_1_1_1_2_1_1_1_3_3_1_1"/>
    <protectedRange sqref="B56" name="Range2_12_5_1_1_1_2_2_1_1_1_1_1_1_1_1_1_1_1_2_1_1_1_3_1_1"/>
    <protectedRange sqref="B53" name="Range2_12_5_1_1_1_2_2_1_1_1_1_1_1_1_1_1_1_1_2_1_1_1_2_1_1_2_1_1"/>
    <protectedRange sqref="B58" name="Range2_12_5_1_1_1_2_2_1_1_1_1_1_1_1_1_1_1_1_2_1_1_1_2_1_1_1_1"/>
    <protectedRange sqref="B61" name="Range2_12_5_1_1_2_1_4_1_1_1_2_1_1_1_1_1_1_1_1_1_2_1_1_1_1_2_1_1_1_2_1_1_1_2_2_2_1_1_1_1_1_1_1_1_1_1"/>
    <protectedRange sqref="B62" name="Range2_12_5_1_1_2_1_2_2_1_1_1_1_2_1_1_1_2_1_1_1_2_2_2_1_1_1_1_1_1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Z17:Z24 AB17:AB24">
    <cfRule type="containsText" dxfId="730" priority="17" operator="containsText" text="N/A">
      <formula>NOT(ISERROR(SEARCH("N/A",X11)))</formula>
    </cfRule>
    <cfRule type="cellIs" dxfId="729" priority="35" operator="equal">
      <formula>0</formula>
    </cfRule>
  </conditionalFormatting>
  <conditionalFormatting sqref="AC17:AE34 X11:AE16 Z17:Z24 AB17:AB24">
    <cfRule type="cellIs" dxfId="728" priority="34" operator="greaterThanOrEqual">
      <formula>1185</formula>
    </cfRule>
  </conditionalFormatting>
  <conditionalFormatting sqref="AC17:AE34 X11:AE16 Z17:Z24 AB17:AB24">
    <cfRule type="cellIs" dxfId="727" priority="33" operator="between">
      <formula>0.1</formula>
      <formula>1184</formula>
    </cfRule>
  </conditionalFormatting>
  <conditionalFormatting sqref="X8 AJ16:AJ34 AJ11:AO15 AO16:AO34 AL16:AN22 AL23:AM23 AN23:AN24">
    <cfRule type="cellIs" dxfId="726" priority="32" operator="equal">
      <formula>0</formula>
    </cfRule>
  </conditionalFormatting>
  <conditionalFormatting sqref="X8 AJ16:AJ34 AJ11:AO15 AO16:AO34 AL16:AN22 AL23:AM23 AN23:AN24">
    <cfRule type="cellIs" dxfId="725" priority="31" operator="greaterThan">
      <formula>1179</formula>
    </cfRule>
  </conditionalFormatting>
  <conditionalFormatting sqref="X8 AJ16:AJ34 AJ11:AO15 AO16:AO34 AL16:AN22 AL23:AM23 AN23:AN24">
    <cfRule type="cellIs" dxfId="724" priority="30" operator="greaterThan">
      <formula>99</formula>
    </cfRule>
  </conditionalFormatting>
  <conditionalFormatting sqref="X8 AJ16:AJ34 AJ11:AO15 AO16:AO34 AL16:AN22 AL23:AM23 AN23:AN24">
    <cfRule type="cellIs" dxfId="723" priority="29" operator="greaterThan">
      <formula>0.99</formula>
    </cfRule>
  </conditionalFormatting>
  <conditionalFormatting sqref="AB8">
    <cfRule type="cellIs" dxfId="722" priority="28" operator="equal">
      <formula>0</formula>
    </cfRule>
  </conditionalFormatting>
  <conditionalFormatting sqref="AB8">
    <cfRule type="cellIs" dxfId="721" priority="27" operator="greaterThan">
      <formula>1179</formula>
    </cfRule>
  </conditionalFormatting>
  <conditionalFormatting sqref="AB8">
    <cfRule type="cellIs" dxfId="720" priority="26" operator="greaterThan">
      <formula>99</formula>
    </cfRule>
  </conditionalFormatting>
  <conditionalFormatting sqref="AB8">
    <cfRule type="cellIs" dxfId="719" priority="25" operator="greaterThan">
      <formula>0.99</formula>
    </cfRule>
  </conditionalFormatting>
  <conditionalFormatting sqref="AQ11:AQ34">
    <cfRule type="cellIs" dxfId="718" priority="24" operator="equal">
      <formula>0</formula>
    </cfRule>
  </conditionalFormatting>
  <conditionalFormatting sqref="AQ11:AQ34">
    <cfRule type="cellIs" dxfId="717" priority="23" operator="greaterThan">
      <formula>1179</formula>
    </cfRule>
  </conditionalFormatting>
  <conditionalFormatting sqref="AQ11:AQ34">
    <cfRule type="cellIs" dxfId="716" priority="22" operator="greaterThan">
      <formula>99</formula>
    </cfRule>
  </conditionalFormatting>
  <conditionalFormatting sqref="AQ11:AQ34">
    <cfRule type="cellIs" dxfId="715" priority="21" operator="greaterThan">
      <formula>0.99</formula>
    </cfRule>
  </conditionalFormatting>
  <conditionalFormatting sqref="AI11:AI34">
    <cfRule type="cellIs" dxfId="714" priority="20" operator="greaterThan">
      <formula>$AI$8</formula>
    </cfRule>
  </conditionalFormatting>
  <conditionalFormatting sqref="AH11:AH34">
    <cfRule type="cellIs" dxfId="713" priority="18" operator="greaterThan">
      <formula>$AH$8</formula>
    </cfRule>
    <cfRule type="cellIs" dxfId="712" priority="19" operator="greaterThan">
      <formula>$AH$8</formula>
    </cfRule>
  </conditionalFormatting>
  <conditionalFormatting sqref="AP11:AP34">
    <cfRule type="cellIs" dxfId="711" priority="16" operator="equal">
      <formula>0</formula>
    </cfRule>
  </conditionalFormatting>
  <conditionalFormatting sqref="AP11:AP34">
    <cfRule type="cellIs" dxfId="710" priority="15" operator="greaterThan">
      <formula>1179</formula>
    </cfRule>
  </conditionalFormatting>
  <conditionalFormatting sqref="AP11:AP34">
    <cfRule type="cellIs" dxfId="709" priority="14" operator="greaterThan">
      <formula>99</formula>
    </cfRule>
  </conditionalFormatting>
  <conditionalFormatting sqref="AP11:AP34">
    <cfRule type="cellIs" dxfId="708" priority="13" operator="greaterThan">
      <formula>0.99</formula>
    </cfRule>
  </conditionalFormatting>
  <conditionalFormatting sqref="X25:AB34 X17:Y24 AA17:AA24">
    <cfRule type="containsText" dxfId="707" priority="9" operator="containsText" text="N/A">
      <formula>NOT(ISERROR(SEARCH("N/A",X17)))</formula>
    </cfRule>
    <cfRule type="cellIs" dxfId="706" priority="12" operator="equal">
      <formula>0</formula>
    </cfRule>
  </conditionalFormatting>
  <conditionalFormatting sqref="X25:AB34 X17:Y24 AA17:AA24">
    <cfRule type="cellIs" dxfId="705" priority="11" operator="greaterThanOrEqual">
      <formula>1185</formula>
    </cfRule>
  </conditionalFormatting>
  <conditionalFormatting sqref="X25:AB34 X17:Y24 AA17:AA24">
    <cfRule type="cellIs" dxfId="704" priority="10" operator="between">
      <formula>0.1</formula>
      <formula>1184</formula>
    </cfRule>
  </conditionalFormatting>
  <conditionalFormatting sqref="AK33:AK34 AL24:AM24 AL25:AN34">
    <cfRule type="cellIs" dxfId="703" priority="8" operator="equal">
      <formula>0</formula>
    </cfRule>
  </conditionalFormatting>
  <conditionalFormatting sqref="AK33:AK34 AL24:AM24 AL25:AN34">
    <cfRule type="cellIs" dxfId="702" priority="7" operator="greaterThan">
      <formula>1179</formula>
    </cfRule>
  </conditionalFormatting>
  <conditionalFormatting sqref="AK33:AK34 AL24:AM24 AL25:AN34">
    <cfRule type="cellIs" dxfId="701" priority="6" operator="greaterThan">
      <formula>99</formula>
    </cfRule>
  </conditionalFormatting>
  <conditionalFormatting sqref="AK33:AK34 AL24:AM24 AL25:AN34">
    <cfRule type="cellIs" dxfId="700" priority="5" operator="greaterThan">
      <formula>0.99</formula>
    </cfRule>
  </conditionalFormatting>
  <conditionalFormatting sqref="AK16:AK32">
    <cfRule type="cellIs" dxfId="699" priority="4" operator="equal">
      <formula>0</formula>
    </cfRule>
  </conditionalFormatting>
  <conditionalFormatting sqref="AK16:AK32">
    <cfRule type="cellIs" dxfId="698" priority="3" operator="greaterThan">
      <formula>1179</formula>
    </cfRule>
  </conditionalFormatting>
  <conditionalFormatting sqref="AK16:AK32">
    <cfRule type="cellIs" dxfId="697" priority="2" operator="greaterThan">
      <formula>99</formula>
    </cfRule>
  </conditionalFormatting>
  <conditionalFormatting sqref="AK16:AK32">
    <cfRule type="cellIs" dxfId="69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8"/>
  <sheetViews>
    <sheetView showGridLines="0" zoomScaleNormal="100" workbookViewId="0">
      <selection activeCell="B44" sqref="B4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127</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v>889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42105</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v>940</v>
      </c>
      <c r="AA8" s="228"/>
      <c r="AB8" s="209">
        <v>1185</v>
      </c>
      <c r="AC8" s="210"/>
      <c r="AD8" s="211">
        <v>800</v>
      </c>
      <c r="AE8" s="212"/>
      <c r="AF8" s="27"/>
      <c r="AG8" s="29">
        <f>AG34-AG10</f>
        <v>25436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10'!$Q$34</f>
        <v>32298629</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10'!$AG$34</f>
        <v>36130096</v>
      </c>
      <c r="AH10" s="190"/>
      <c r="AI10" s="206"/>
      <c r="AJ10" s="154" t="s">
        <v>84</v>
      </c>
      <c r="AK10" s="154" t="s">
        <v>84</v>
      </c>
      <c r="AL10" s="154" t="s">
        <v>84</v>
      </c>
      <c r="AM10" s="154" t="s">
        <v>84</v>
      </c>
      <c r="AN10" s="154" t="s">
        <v>84</v>
      </c>
      <c r="AO10" s="154" t="s">
        <v>84</v>
      </c>
      <c r="AP10" s="145">
        <f>'APR 10'!AP34</f>
        <v>8072821</v>
      </c>
      <c r="AQ10" s="208"/>
      <c r="AR10" s="155" t="s">
        <v>85</v>
      </c>
      <c r="AS10" s="190"/>
      <c r="AV10" s="38" t="s">
        <v>86</v>
      </c>
      <c r="AW10" s="38" t="s">
        <v>87</v>
      </c>
      <c r="AY10" s="80"/>
    </row>
    <row r="11" spans="2:51" x14ac:dyDescent="0.25">
      <c r="B11" s="39">
        <v>2</v>
      </c>
      <c r="C11" s="39">
        <v>4.1666666666666664E-2</v>
      </c>
      <c r="D11" s="118">
        <v>11</v>
      </c>
      <c r="E11" s="40">
        <f>D11/1.42</f>
        <v>7.746478873239437</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120</v>
      </c>
      <c r="P11" s="119">
        <v>92</v>
      </c>
      <c r="Q11" s="119">
        <v>32302349</v>
      </c>
      <c r="R11" s="45">
        <f>Q11-Q10</f>
        <v>3720</v>
      </c>
      <c r="S11" s="46">
        <f>R11*24/1000</f>
        <v>89.28</v>
      </c>
      <c r="T11" s="46">
        <f>R11/1000</f>
        <v>3.72</v>
      </c>
      <c r="U11" s="120">
        <v>6</v>
      </c>
      <c r="V11" s="120">
        <f>U11</f>
        <v>6</v>
      </c>
      <c r="W11" s="121" t="s">
        <v>125</v>
      </c>
      <c r="X11" s="123">
        <v>0</v>
      </c>
      <c r="Y11" s="123">
        <v>0</v>
      </c>
      <c r="Z11" s="123">
        <v>985</v>
      </c>
      <c r="AA11" s="123">
        <v>0</v>
      </c>
      <c r="AB11" s="123">
        <v>998</v>
      </c>
      <c r="AC11" s="47" t="s">
        <v>90</v>
      </c>
      <c r="AD11" s="47" t="s">
        <v>90</v>
      </c>
      <c r="AE11" s="47" t="s">
        <v>90</v>
      </c>
      <c r="AF11" s="122" t="s">
        <v>90</v>
      </c>
      <c r="AG11" s="136">
        <v>36130720</v>
      </c>
      <c r="AH11" s="48">
        <f>IF(ISBLANK(AG11),"-",AG11-AG10)</f>
        <v>624</v>
      </c>
      <c r="AI11" s="49">
        <f>AH11/T11</f>
        <v>167.74193548387095</v>
      </c>
      <c r="AJ11" s="102">
        <v>0</v>
      </c>
      <c r="AK11" s="102">
        <v>0</v>
      </c>
      <c r="AL11" s="102">
        <v>1</v>
      </c>
      <c r="AM11" s="102">
        <v>0</v>
      </c>
      <c r="AN11" s="102">
        <v>1</v>
      </c>
      <c r="AO11" s="102">
        <v>0.4</v>
      </c>
      <c r="AP11" s="123">
        <v>8074067</v>
      </c>
      <c r="AQ11" s="123">
        <f>AP11-AP10</f>
        <v>1246</v>
      </c>
      <c r="AR11" s="50"/>
      <c r="AS11" s="51" t="s">
        <v>113</v>
      </c>
      <c r="AV11" s="38" t="s">
        <v>88</v>
      </c>
      <c r="AW11" s="38" t="s">
        <v>91</v>
      </c>
      <c r="AY11" s="80" t="s">
        <v>126</v>
      </c>
    </row>
    <row r="12" spans="2:51" x14ac:dyDescent="0.25">
      <c r="B12" s="39">
        <v>2.0416666666666701</v>
      </c>
      <c r="C12" s="39">
        <v>8.3333333333333329E-2</v>
      </c>
      <c r="D12" s="118">
        <v>14</v>
      </c>
      <c r="E12" s="40">
        <f t="shared" ref="E12:E34" si="0">D12/1.42</f>
        <v>9.8591549295774659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102</v>
      </c>
      <c r="P12" s="119">
        <v>83</v>
      </c>
      <c r="Q12" s="119">
        <v>32305950</v>
      </c>
      <c r="R12" s="45">
        <f t="shared" ref="R12:R34" si="3">Q12-Q11</f>
        <v>3601</v>
      </c>
      <c r="S12" s="46">
        <f t="shared" ref="S12:S34" si="4">R12*24/1000</f>
        <v>86.424000000000007</v>
      </c>
      <c r="T12" s="46">
        <f t="shared" ref="T12:T34" si="5">R12/1000</f>
        <v>3.601</v>
      </c>
      <c r="U12" s="120">
        <v>7.4</v>
      </c>
      <c r="V12" s="120">
        <f t="shared" ref="V12:V34" si="6">U12</f>
        <v>7.4</v>
      </c>
      <c r="W12" s="121" t="s">
        <v>125</v>
      </c>
      <c r="X12" s="123">
        <v>0</v>
      </c>
      <c r="Y12" s="123">
        <v>0</v>
      </c>
      <c r="Z12" s="123">
        <v>971</v>
      </c>
      <c r="AA12" s="123">
        <v>0</v>
      </c>
      <c r="AB12" s="123">
        <v>998</v>
      </c>
      <c r="AC12" s="47" t="s">
        <v>90</v>
      </c>
      <c r="AD12" s="47" t="s">
        <v>90</v>
      </c>
      <c r="AE12" s="47" t="s">
        <v>90</v>
      </c>
      <c r="AF12" s="122" t="s">
        <v>90</v>
      </c>
      <c r="AG12" s="136">
        <v>36131308</v>
      </c>
      <c r="AH12" s="48">
        <f>IF(ISBLANK(AG12),"-",AG12-AG11)</f>
        <v>588</v>
      </c>
      <c r="AI12" s="49">
        <f t="shared" ref="AI12:AI34" si="7">AH12/T12</f>
        <v>163.2879755623438</v>
      </c>
      <c r="AJ12" s="102">
        <v>0</v>
      </c>
      <c r="AK12" s="102">
        <v>0</v>
      </c>
      <c r="AL12" s="102">
        <v>1</v>
      </c>
      <c r="AM12" s="102">
        <v>0</v>
      </c>
      <c r="AN12" s="102">
        <v>1</v>
      </c>
      <c r="AO12" s="102">
        <v>0.4</v>
      </c>
      <c r="AP12" s="123">
        <v>8075308</v>
      </c>
      <c r="AQ12" s="123">
        <f>AP12-AP11</f>
        <v>1241</v>
      </c>
      <c r="AR12" s="52">
        <v>0.91</v>
      </c>
      <c r="AS12" s="51" t="s">
        <v>113</v>
      </c>
      <c r="AV12" s="38" t="s">
        <v>92</v>
      </c>
      <c r="AW12" s="38" t="s">
        <v>93</v>
      </c>
      <c r="AY12" s="80" t="s">
        <v>128</v>
      </c>
    </row>
    <row r="13" spans="2:51" x14ac:dyDescent="0.25">
      <c r="B13" s="39">
        <v>2.0833333333333299</v>
      </c>
      <c r="C13" s="39">
        <v>0.125</v>
      </c>
      <c r="D13" s="118">
        <v>17</v>
      </c>
      <c r="E13" s="40">
        <f t="shared" si="0"/>
        <v>11.971830985915494</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104</v>
      </c>
      <c r="P13" s="119">
        <v>84</v>
      </c>
      <c r="Q13" s="119">
        <v>32309447</v>
      </c>
      <c r="R13" s="45">
        <f t="shared" si="3"/>
        <v>3497</v>
      </c>
      <c r="S13" s="46">
        <f t="shared" si="4"/>
        <v>83.927999999999997</v>
      </c>
      <c r="T13" s="46">
        <f t="shared" si="5"/>
        <v>3.4969999999999999</v>
      </c>
      <c r="U13" s="120">
        <v>8.6</v>
      </c>
      <c r="V13" s="120">
        <f t="shared" si="6"/>
        <v>8.6</v>
      </c>
      <c r="W13" s="121" t="s">
        <v>125</v>
      </c>
      <c r="X13" s="123">
        <v>0</v>
      </c>
      <c r="Y13" s="123">
        <v>0</v>
      </c>
      <c r="Z13" s="123">
        <v>926</v>
      </c>
      <c r="AA13" s="123">
        <v>0</v>
      </c>
      <c r="AB13" s="123">
        <v>998</v>
      </c>
      <c r="AC13" s="47" t="s">
        <v>90</v>
      </c>
      <c r="AD13" s="47" t="s">
        <v>90</v>
      </c>
      <c r="AE13" s="47" t="s">
        <v>90</v>
      </c>
      <c r="AF13" s="122" t="s">
        <v>90</v>
      </c>
      <c r="AG13" s="136">
        <v>36131834</v>
      </c>
      <c r="AH13" s="48">
        <f>IF(ISBLANK(AG13),"-",AG13-AG12)</f>
        <v>526</v>
      </c>
      <c r="AI13" s="49">
        <f t="shared" si="7"/>
        <v>150.41464112096082</v>
      </c>
      <c r="AJ13" s="102">
        <v>0</v>
      </c>
      <c r="AK13" s="102">
        <v>0</v>
      </c>
      <c r="AL13" s="102">
        <v>1</v>
      </c>
      <c r="AM13" s="102">
        <v>0</v>
      </c>
      <c r="AN13" s="102">
        <v>1</v>
      </c>
      <c r="AO13" s="102">
        <v>0.4</v>
      </c>
      <c r="AP13" s="123">
        <v>8076637</v>
      </c>
      <c r="AQ13" s="123">
        <f>AP13-AP12</f>
        <v>1329</v>
      </c>
      <c r="AR13" s="50"/>
      <c r="AS13" s="51" t="s">
        <v>113</v>
      </c>
      <c r="AV13" s="38" t="s">
        <v>94</v>
      </c>
      <c r="AW13" s="38" t="s">
        <v>95</v>
      </c>
      <c r="AY13" s="80" t="s">
        <v>127</v>
      </c>
    </row>
    <row r="14" spans="2:51" x14ac:dyDescent="0.25">
      <c r="B14" s="39">
        <v>2.125</v>
      </c>
      <c r="C14" s="39">
        <v>0.16666666666666666</v>
      </c>
      <c r="D14" s="118">
        <v>24</v>
      </c>
      <c r="E14" s="40">
        <f t="shared" si="0"/>
        <v>16.901408450704228</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87</v>
      </c>
      <c r="P14" s="119">
        <v>88</v>
      </c>
      <c r="Q14" s="119">
        <v>32312841</v>
      </c>
      <c r="R14" s="45">
        <f t="shared" si="3"/>
        <v>3394</v>
      </c>
      <c r="S14" s="46">
        <f t="shared" si="4"/>
        <v>81.456000000000003</v>
      </c>
      <c r="T14" s="46">
        <f t="shared" si="5"/>
        <v>3.3940000000000001</v>
      </c>
      <c r="U14" s="120">
        <v>9.5</v>
      </c>
      <c r="V14" s="120">
        <f t="shared" si="6"/>
        <v>9.5</v>
      </c>
      <c r="W14" s="121" t="s">
        <v>125</v>
      </c>
      <c r="X14" s="123">
        <v>0</v>
      </c>
      <c r="Y14" s="123">
        <v>0</v>
      </c>
      <c r="Z14" s="123">
        <v>889</v>
      </c>
      <c r="AA14" s="123">
        <v>0</v>
      </c>
      <c r="AB14" s="123">
        <v>998</v>
      </c>
      <c r="AC14" s="47" t="s">
        <v>90</v>
      </c>
      <c r="AD14" s="47" t="s">
        <v>90</v>
      </c>
      <c r="AE14" s="47" t="s">
        <v>90</v>
      </c>
      <c r="AF14" s="122" t="s">
        <v>90</v>
      </c>
      <c r="AG14" s="136">
        <v>36132310</v>
      </c>
      <c r="AH14" s="48">
        <f t="shared" ref="AH14:AH34" si="8">IF(ISBLANK(AG14),"-",AG14-AG13)</f>
        <v>476</v>
      </c>
      <c r="AI14" s="49">
        <f t="shared" si="7"/>
        <v>140.24749558043607</v>
      </c>
      <c r="AJ14" s="102">
        <v>0</v>
      </c>
      <c r="AK14" s="102">
        <v>0</v>
      </c>
      <c r="AL14" s="102">
        <v>1</v>
      </c>
      <c r="AM14" s="102">
        <v>0</v>
      </c>
      <c r="AN14" s="102">
        <v>1</v>
      </c>
      <c r="AO14" s="102">
        <v>0.4</v>
      </c>
      <c r="AP14" s="123">
        <v>8077421</v>
      </c>
      <c r="AQ14" s="123">
        <f>AP14-AP13</f>
        <v>784</v>
      </c>
      <c r="AR14" s="50"/>
      <c r="AS14" s="51" t="s">
        <v>113</v>
      </c>
      <c r="AT14" s="53"/>
      <c r="AV14" s="38" t="s">
        <v>96</v>
      </c>
      <c r="AW14" s="38" t="s">
        <v>97</v>
      </c>
      <c r="AY14" s="80" t="s">
        <v>130</v>
      </c>
    </row>
    <row r="15" spans="2:51" x14ac:dyDescent="0.25">
      <c r="B15" s="39">
        <v>2.1666666666666701</v>
      </c>
      <c r="C15" s="39">
        <v>0.20833333333333301</v>
      </c>
      <c r="D15" s="118">
        <v>28</v>
      </c>
      <c r="E15" s="40">
        <f t="shared" si="0"/>
        <v>19.718309859154932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93</v>
      </c>
      <c r="Q15" s="119">
        <v>32316548</v>
      </c>
      <c r="R15" s="45">
        <f t="shared" si="3"/>
        <v>3707</v>
      </c>
      <c r="S15" s="46">
        <f t="shared" si="4"/>
        <v>88.968000000000004</v>
      </c>
      <c r="T15" s="46">
        <f t="shared" si="5"/>
        <v>3.7069999999999999</v>
      </c>
      <c r="U15" s="120">
        <v>9.5</v>
      </c>
      <c r="V15" s="120">
        <f t="shared" si="6"/>
        <v>9.5</v>
      </c>
      <c r="W15" s="121" t="s">
        <v>125</v>
      </c>
      <c r="X15" s="123">
        <v>0</v>
      </c>
      <c r="Y15" s="123">
        <v>0</v>
      </c>
      <c r="Z15" s="123">
        <v>940</v>
      </c>
      <c r="AA15" s="123">
        <v>0</v>
      </c>
      <c r="AB15" s="123">
        <v>948</v>
      </c>
      <c r="AC15" s="47" t="s">
        <v>90</v>
      </c>
      <c r="AD15" s="47" t="s">
        <v>90</v>
      </c>
      <c r="AE15" s="47" t="s">
        <v>90</v>
      </c>
      <c r="AF15" s="122" t="s">
        <v>90</v>
      </c>
      <c r="AG15" s="136">
        <v>36132820</v>
      </c>
      <c r="AH15" s="48">
        <f t="shared" si="8"/>
        <v>510</v>
      </c>
      <c r="AI15" s="49">
        <f t="shared" si="7"/>
        <v>137.57755597518209</v>
      </c>
      <c r="AJ15" s="102">
        <v>0</v>
      </c>
      <c r="AK15" s="102">
        <v>0</v>
      </c>
      <c r="AL15" s="102">
        <v>1</v>
      </c>
      <c r="AM15" s="102">
        <v>0</v>
      </c>
      <c r="AN15" s="102">
        <v>1</v>
      </c>
      <c r="AO15" s="102">
        <v>0</v>
      </c>
      <c r="AP15" s="123">
        <v>8077421</v>
      </c>
      <c r="AQ15" s="123">
        <f>AP15-AP14</f>
        <v>0</v>
      </c>
      <c r="AR15" s="50"/>
      <c r="AS15" s="51" t="s">
        <v>113</v>
      </c>
      <c r="AV15" s="38" t="s">
        <v>98</v>
      </c>
      <c r="AW15" s="38" t="s">
        <v>99</v>
      </c>
      <c r="AY15" s="80" t="s">
        <v>131</v>
      </c>
    </row>
    <row r="16" spans="2:51" x14ac:dyDescent="0.25">
      <c r="B16" s="39">
        <v>2.2083333333333299</v>
      </c>
      <c r="C16" s="39">
        <v>0.25</v>
      </c>
      <c r="D16" s="118">
        <v>17</v>
      </c>
      <c r="E16" s="40">
        <f t="shared" si="0"/>
        <v>11.971830985915494</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120</v>
      </c>
      <c r="P16" s="119">
        <v>119</v>
      </c>
      <c r="Q16" s="119">
        <v>32321035</v>
      </c>
      <c r="R16" s="45">
        <f t="shared" si="3"/>
        <v>4487</v>
      </c>
      <c r="S16" s="46">
        <f t="shared" si="4"/>
        <v>107.688</v>
      </c>
      <c r="T16" s="46">
        <f t="shared" si="5"/>
        <v>4.4870000000000001</v>
      </c>
      <c r="U16" s="120">
        <v>9.5</v>
      </c>
      <c r="V16" s="120">
        <f t="shared" si="6"/>
        <v>9.5</v>
      </c>
      <c r="W16" s="121" t="s">
        <v>125</v>
      </c>
      <c r="X16" s="123">
        <v>0</v>
      </c>
      <c r="Y16" s="123">
        <v>0</v>
      </c>
      <c r="Z16" s="123">
        <v>1129</v>
      </c>
      <c r="AA16" s="123">
        <v>0</v>
      </c>
      <c r="AB16" s="123">
        <v>1110</v>
      </c>
      <c r="AC16" s="47" t="s">
        <v>90</v>
      </c>
      <c r="AD16" s="47" t="s">
        <v>90</v>
      </c>
      <c r="AE16" s="47" t="s">
        <v>90</v>
      </c>
      <c r="AF16" s="122" t="s">
        <v>90</v>
      </c>
      <c r="AG16" s="136">
        <v>36133460</v>
      </c>
      <c r="AH16" s="48">
        <f t="shared" si="8"/>
        <v>640</v>
      </c>
      <c r="AI16" s="49">
        <f t="shared" si="7"/>
        <v>142.6342767996434</v>
      </c>
      <c r="AJ16" s="102">
        <v>0</v>
      </c>
      <c r="AK16" s="102">
        <v>0</v>
      </c>
      <c r="AL16" s="102">
        <v>1</v>
      </c>
      <c r="AM16" s="102">
        <v>0</v>
      </c>
      <c r="AN16" s="102">
        <v>1</v>
      </c>
      <c r="AO16" s="102">
        <v>0</v>
      </c>
      <c r="AP16" s="123">
        <v>8077421</v>
      </c>
      <c r="AQ16" s="123">
        <f t="shared" ref="AQ16:AQ34" si="10">AP16-AP15</f>
        <v>0</v>
      </c>
      <c r="AR16" s="52">
        <v>0.84</v>
      </c>
      <c r="AS16" s="51" t="s">
        <v>101</v>
      </c>
      <c r="AV16" s="38" t="s">
        <v>102</v>
      </c>
      <c r="AW16" s="38" t="s">
        <v>103</v>
      </c>
      <c r="AY16" s="80" t="s">
        <v>132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138</v>
      </c>
      <c r="P17" s="119">
        <v>144</v>
      </c>
      <c r="Q17" s="119">
        <v>32326846</v>
      </c>
      <c r="R17" s="45">
        <f t="shared" si="3"/>
        <v>5811</v>
      </c>
      <c r="S17" s="46">
        <f t="shared" si="4"/>
        <v>139.464</v>
      </c>
      <c r="T17" s="46">
        <f t="shared" si="5"/>
        <v>5.8109999999999999</v>
      </c>
      <c r="U17" s="120">
        <v>9.3000000000000007</v>
      </c>
      <c r="V17" s="120">
        <f t="shared" si="6"/>
        <v>9.3000000000000007</v>
      </c>
      <c r="W17" s="121" t="s">
        <v>140</v>
      </c>
      <c r="X17" s="123">
        <v>0</v>
      </c>
      <c r="Y17" s="123">
        <v>1016</v>
      </c>
      <c r="Z17" s="123">
        <v>1196</v>
      </c>
      <c r="AA17" s="123">
        <v>1185</v>
      </c>
      <c r="AB17" s="123">
        <v>1198</v>
      </c>
      <c r="AC17" s="47" t="s">
        <v>90</v>
      </c>
      <c r="AD17" s="47" t="s">
        <v>90</v>
      </c>
      <c r="AE17" s="47" t="s">
        <v>90</v>
      </c>
      <c r="AF17" s="122" t="s">
        <v>90</v>
      </c>
      <c r="AG17" s="136">
        <v>36134708</v>
      </c>
      <c r="AH17" s="48">
        <f t="shared" si="8"/>
        <v>1248</v>
      </c>
      <c r="AI17" s="49">
        <f t="shared" si="7"/>
        <v>214.76510067114094</v>
      </c>
      <c r="AJ17" s="102">
        <v>0</v>
      </c>
      <c r="AK17" s="102">
        <v>1</v>
      </c>
      <c r="AL17" s="102">
        <v>1</v>
      </c>
      <c r="AM17" s="102">
        <v>1</v>
      </c>
      <c r="AN17" s="102">
        <v>1</v>
      </c>
      <c r="AO17" s="102">
        <v>0</v>
      </c>
      <c r="AP17" s="123">
        <v>8077421</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141</v>
      </c>
      <c r="P18" s="119">
        <v>150</v>
      </c>
      <c r="Q18" s="119">
        <v>32333389</v>
      </c>
      <c r="R18" s="45">
        <f t="shared" si="3"/>
        <v>6543</v>
      </c>
      <c r="S18" s="46">
        <f t="shared" si="4"/>
        <v>157.03200000000001</v>
      </c>
      <c r="T18" s="46">
        <f t="shared" si="5"/>
        <v>6.5430000000000001</v>
      </c>
      <c r="U18" s="120">
        <v>8.9</v>
      </c>
      <c r="V18" s="120">
        <f t="shared" si="6"/>
        <v>8.9</v>
      </c>
      <c r="W18" s="121" t="s">
        <v>140</v>
      </c>
      <c r="X18" s="123">
        <v>0</v>
      </c>
      <c r="Y18" s="123">
        <v>1091</v>
      </c>
      <c r="Z18" s="123">
        <v>1196</v>
      </c>
      <c r="AA18" s="123">
        <v>1185</v>
      </c>
      <c r="AB18" s="163">
        <v>1198</v>
      </c>
      <c r="AC18" s="47" t="s">
        <v>90</v>
      </c>
      <c r="AD18" s="47" t="s">
        <v>90</v>
      </c>
      <c r="AE18" s="47" t="s">
        <v>90</v>
      </c>
      <c r="AF18" s="122" t="s">
        <v>90</v>
      </c>
      <c r="AG18" s="136">
        <v>36136142</v>
      </c>
      <c r="AH18" s="48">
        <f t="shared" si="8"/>
        <v>1434</v>
      </c>
      <c r="AI18" s="49">
        <f t="shared" si="7"/>
        <v>219.16552040348463</v>
      </c>
      <c r="AJ18" s="102">
        <v>0</v>
      </c>
      <c r="AK18" s="102">
        <v>1</v>
      </c>
      <c r="AL18" s="102">
        <v>1</v>
      </c>
      <c r="AM18" s="102">
        <v>1</v>
      </c>
      <c r="AN18" s="102">
        <v>1</v>
      </c>
      <c r="AO18" s="102">
        <v>0</v>
      </c>
      <c r="AP18" s="123">
        <v>8077421</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139</v>
      </c>
      <c r="P19" s="119">
        <v>150</v>
      </c>
      <c r="Q19" s="119">
        <v>32339299</v>
      </c>
      <c r="R19" s="45">
        <f t="shared" si="3"/>
        <v>5910</v>
      </c>
      <c r="S19" s="46">
        <f t="shared" si="4"/>
        <v>141.84</v>
      </c>
      <c r="T19" s="46">
        <f t="shared" si="5"/>
        <v>5.91</v>
      </c>
      <c r="U19" s="120">
        <v>8.3000000000000007</v>
      </c>
      <c r="V19" s="120">
        <f t="shared" si="6"/>
        <v>8.3000000000000007</v>
      </c>
      <c r="W19" s="121" t="s">
        <v>140</v>
      </c>
      <c r="X19" s="123">
        <v>0</v>
      </c>
      <c r="Y19" s="123">
        <v>1082</v>
      </c>
      <c r="Z19" s="123">
        <v>1196</v>
      </c>
      <c r="AA19" s="123">
        <v>1185</v>
      </c>
      <c r="AB19" s="123">
        <v>1198</v>
      </c>
      <c r="AC19" s="47" t="s">
        <v>90</v>
      </c>
      <c r="AD19" s="47" t="s">
        <v>90</v>
      </c>
      <c r="AE19" s="47" t="s">
        <v>90</v>
      </c>
      <c r="AF19" s="122" t="s">
        <v>90</v>
      </c>
      <c r="AG19" s="136">
        <v>36137456</v>
      </c>
      <c r="AH19" s="48">
        <f t="shared" si="8"/>
        <v>1314</v>
      </c>
      <c r="AI19" s="49">
        <f t="shared" si="7"/>
        <v>222.33502538071065</v>
      </c>
      <c r="AJ19" s="102">
        <v>0</v>
      </c>
      <c r="AK19" s="102">
        <v>1</v>
      </c>
      <c r="AL19" s="102">
        <v>1</v>
      </c>
      <c r="AM19" s="102">
        <v>1</v>
      </c>
      <c r="AN19" s="102">
        <v>1</v>
      </c>
      <c r="AO19" s="102">
        <v>0</v>
      </c>
      <c r="AP19" s="123">
        <v>8077421</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138</v>
      </c>
      <c r="P20" s="119">
        <v>155</v>
      </c>
      <c r="Q20" s="119">
        <v>32345736</v>
      </c>
      <c r="R20" s="45">
        <f t="shared" si="3"/>
        <v>6437</v>
      </c>
      <c r="S20" s="46">
        <f t="shared" si="4"/>
        <v>154.488</v>
      </c>
      <c r="T20" s="46">
        <f t="shared" si="5"/>
        <v>6.4370000000000003</v>
      </c>
      <c r="U20" s="120">
        <v>7.4</v>
      </c>
      <c r="V20" s="120">
        <f t="shared" si="6"/>
        <v>7.4</v>
      </c>
      <c r="W20" s="121" t="s">
        <v>140</v>
      </c>
      <c r="X20" s="123">
        <v>0</v>
      </c>
      <c r="Y20" s="123">
        <v>1126</v>
      </c>
      <c r="Z20" s="123">
        <v>1196</v>
      </c>
      <c r="AA20" s="123">
        <v>1185</v>
      </c>
      <c r="AB20" s="123">
        <v>1198</v>
      </c>
      <c r="AC20" s="47" t="s">
        <v>90</v>
      </c>
      <c r="AD20" s="47" t="s">
        <v>90</v>
      </c>
      <c r="AE20" s="47" t="s">
        <v>90</v>
      </c>
      <c r="AF20" s="122" t="s">
        <v>90</v>
      </c>
      <c r="AG20" s="136">
        <v>36138492</v>
      </c>
      <c r="AH20" s="48">
        <f>IF(ISBLANK(AG20),"-",AG20-AG19)</f>
        <v>1036</v>
      </c>
      <c r="AI20" s="49">
        <f t="shared" si="7"/>
        <v>160.94453938169954</v>
      </c>
      <c r="AJ20" s="102">
        <v>0</v>
      </c>
      <c r="AK20" s="102">
        <v>1</v>
      </c>
      <c r="AL20" s="102">
        <v>1</v>
      </c>
      <c r="AM20" s="102">
        <v>1</v>
      </c>
      <c r="AN20" s="102">
        <v>1</v>
      </c>
      <c r="AO20" s="102">
        <v>0</v>
      </c>
      <c r="AP20" s="123">
        <v>8077421</v>
      </c>
      <c r="AQ20" s="123">
        <f t="shared" si="10"/>
        <v>0</v>
      </c>
      <c r="AR20" s="52">
        <v>1.02</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150</v>
      </c>
      <c r="Q21" s="119">
        <v>32352083</v>
      </c>
      <c r="R21" s="45">
        <f>Q21-Q20</f>
        <v>6347</v>
      </c>
      <c r="S21" s="46">
        <f t="shared" si="4"/>
        <v>152.328</v>
      </c>
      <c r="T21" s="46">
        <f t="shared" si="5"/>
        <v>6.3470000000000004</v>
      </c>
      <c r="U21" s="120">
        <v>6.8</v>
      </c>
      <c r="V21" s="120">
        <f t="shared" si="6"/>
        <v>6.8</v>
      </c>
      <c r="W21" s="121" t="s">
        <v>140</v>
      </c>
      <c r="X21" s="123">
        <v>0</v>
      </c>
      <c r="Y21" s="123">
        <v>1084</v>
      </c>
      <c r="Z21" s="123">
        <v>1196</v>
      </c>
      <c r="AA21" s="123">
        <v>1185</v>
      </c>
      <c r="AB21" s="123">
        <v>1198</v>
      </c>
      <c r="AC21" s="47" t="s">
        <v>90</v>
      </c>
      <c r="AD21" s="47" t="s">
        <v>90</v>
      </c>
      <c r="AE21" s="47" t="s">
        <v>90</v>
      </c>
      <c r="AF21" s="122" t="s">
        <v>90</v>
      </c>
      <c r="AG21" s="136">
        <v>36140292</v>
      </c>
      <c r="AH21" s="48">
        <f t="shared" si="8"/>
        <v>1800</v>
      </c>
      <c r="AI21" s="49">
        <f t="shared" si="7"/>
        <v>283.59855049629743</v>
      </c>
      <c r="AJ21" s="102">
        <v>0</v>
      </c>
      <c r="AK21" s="102">
        <v>1</v>
      </c>
      <c r="AL21" s="102">
        <v>1</v>
      </c>
      <c r="AM21" s="102">
        <v>1</v>
      </c>
      <c r="AN21" s="102">
        <v>1</v>
      </c>
      <c r="AO21" s="102">
        <v>0</v>
      </c>
      <c r="AP21" s="123">
        <v>8077421</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151</v>
      </c>
      <c r="Q22" s="119">
        <v>32358241</v>
      </c>
      <c r="R22" s="45">
        <f t="shared" si="3"/>
        <v>6158</v>
      </c>
      <c r="S22" s="46">
        <f t="shared" si="4"/>
        <v>147.792</v>
      </c>
      <c r="T22" s="46">
        <f t="shared" si="5"/>
        <v>6.1580000000000004</v>
      </c>
      <c r="U22" s="120">
        <v>6.1</v>
      </c>
      <c r="V22" s="120">
        <f t="shared" si="6"/>
        <v>6.1</v>
      </c>
      <c r="W22" s="121" t="s">
        <v>140</v>
      </c>
      <c r="X22" s="123">
        <v>0</v>
      </c>
      <c r="Y22" s="123">
        <v>1068</v>
      </c>
      <c r="Z22" s="123">
        <v>1196</v>
      </c>
      <c r="AA22" s="123">
        <v>1185</v>
      </c>
      <c r="AB22" s="123">
        <v>1198</v>
      </c>
      <c r="AC22" s="47" t="s">
        <v>90</v>
      </c>
      <c r="AD22" s="47" t="s">
        <v>90</v>
      </c>
      <c r="AE22" s="47" t="s">
        <v>90</v>
      </c>
      <c r="AF22" s="122" t="s">
        <v>90</v>
      </c>
      <c r="AG22" s="136">
        <v>36141654</v>
      </c>
      <c r="AH22" s="48">
        <f t="shared" si="8"/>
        <v>1362</v>
      </c>
      <c r="AI22" s="49">
        <f t="shared" si="7"/>
        <v>221.17570639818121</v>
      </c>
      <c r="AJ22" s="102">
        <v>0</v>
      </c>
      <c r="AK22" s="102">
        <v>1</v>
      </c>
      <c r="AL22" s="102">
        <v>1</v>
      </c>
      <c r="AM22" s="102">
        <v>1</v>
      </c>
      <c r="AN22" s="102">
        <v>1</v>
      </c>
      <c r="AO22" s="102">
        <v>0</v>
      </c>
      <c r="AP22" s="123">
        <v>8077421</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135</v>
      </c>
      <c r="P23" s="119">
        <v>142</v>
      </c>
      <c r="Q23" s="119">
        <v>32364365</v>
      </c>
      <c r="R23" s="45">
        <f t="shared" si="3"/>
        <v>6124</v>
      </c>
      <c r="S23" s="46">
        <f t="shared" si="4"/>
        <v>146.976</v>
      </c>
      <c r="T23" s="46">
        <f t="shared" si="5"/>
        <v>6.1239999999999997</v>
      </c>
      <c r="U23" s="120">
        <v>5.8</v>
      </c>
      <c r="V23" s="120">
        <f t="shared" si="6"/>
        <v>5.8</v>
      </c>
      <c r="W23" s="121" t="s">
        <v>140</v>
      </c>
      <c r="X23" s="123">
        <v>0</v>
      </c>
      <c r="Y23" s="123">
        <v>1042</v>
      </c>
      <c r="Z23" s="123">
        <v>1196</v>
      </c>
      <c r="AA23" s="123">
        <v>1185</v>
      </c>
      <c r="AB23" s="123">
        <v>1198</v>
      </c>
      <c r="AC23" s="47" t="s">
        <v>90</v>
      </c>
      <c r="AD23" s="47" t="s">
        <v>90</v>
      </c>
      <c r="AE23" s="47" t="s">
        <v>90</v>
      </c>
      <c r="AF23" s="122" t="s">
        <v>90</v>
      </c>
      <c r="AG23" s="136">
        <v>36143036</v>
      </c>
      <c r="AH23" s="48">
        <f t="shared" si="8"/>
        <v>1382</v>
      </c>
      <c r="AI23" s="49">
        <f t="shared" si="7"/>
        <v>225.66949706074462</v>
      </c>
      <c r="AJ23" s="102">
        <v>0</v>
      </c>
      <c r="AK23" s="102">
        <v>1</v>
      </c>
      <c r="AL23" s="102">
        <v>1</v>
      </c>
      <c r="AM23" s="102">
        <v>1</v>
      </c>
      <c r="AN23" s="102">
        <v>1</v>
      </c>
      <c r="AO23" s="102">
        <v>0</v>
      </c>
      <c r="AP23" s="123">
        <v>8077421</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133</v>
      </c>
      <c r="P24" s="119">
        <v>144</v>
      </c>
      <c r="Q24" s="119">
        <v>32370392</v>
      </c>
      <c r="R24" s="45">
        <f t="shared" si="3"/>
        <v>6027</v>
      </c>
      <c r="S24" s="46">
        <f t="shared" si="4"/>
        <v>144.648</v>
      </c>
      <c r="T24" s="46">
        <f t="shared" si="5"/>
        <v>6.0270000000000001</v>
      </c>
      <c r="U24" s="120">
        <v>5.4</v>
      </c>
      <c r="V24" s="120">
        <f t="shared" si="6"/>
        <v>5.4</v>
      </c>
      <c r="W24" s="121" t="s">
        <v>140</v>
      </c>
      <c r="X24" s="123">
        <v>0</v>
      </c>
      <c r="Y24" s="123">
        <v>1032</v>
      </c>
      <c r="Z24" s="123">
        <v>1196</v>
      </c>
      <c r="AA24" s="123">
        <v>1185</v>
      </c>
      <c r="AB24" s="123">
        <v>1198</v>
      </c>
      <c r="AC24" s="47" t="s">
        <v>90</v>
      </c>
      <c r="AD24" s="47" t="s">
        <v>90</v>
      </c>
      <c r="AE24" s="47" t="s">
        <v>90</v>
      </c>
      <c r="AF24" s="122" t="s">
        <v>90</v>
      </c>
      <c r="AG24" s="136">
        <v>36144412</v>
      </c>
      <c r="AH24" s="48">
        <f t="shared" si="8"/>
        <v>1376</v>
      </c>
      <c r="AI24" s="49">
        <f t="shared" si="7"/>
        <v>228.30595652895303</v>
      </c>
      <c r="AJ24" s="102">
        <v>0</v>
      </c>
      <c r="AK24" s="102">
        <v>1</v>
      </c>
      <c r="AL24" s="102">
        <v>1</v>
      </c>
      <c r="AM24" s="102">
        <v>1</v>
      </c>
      <c r="AN24" s="102">
        <v>1</v>
      </c>
      <c r="AO24" s="102">
        <v>0</v>
      </c>
      <c r="AP24" s="123">
        <v>8077421</v>
      </c>
      <c r="AQ24" s="123">
        <f t="shared" si="10"/>
        <v>0</v>
      </c>
      <c r="AR24" s="52">
        <v>0.95</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136</v>
      </c>
      <c r="P25" s="119">
        <v>141</v>
      </c>
      <c r="Q25" s="119">
        <v>32376119</v>
      </c>
      <c r="R25" s="45">
        <f t="shared" si="3"/>
        <v>5727</v>
      </c>
      <c r="S25" s="46">
        <f t="shared" si="4"/>
        <v>137.44800000000001</v>
      </c>
      <c r="T25" s="46">
        <f t="shared" si="5"/>
        <v>5.7270000000000003</v>
      </c>
      <c r="U25" s="120">
        <v>5.0999999999999996</v>
      </c>
      <c r="V25" s="120">
        <f t="shared" si="6"/>
        <v>5.0999999999999996</v>
      </c>
      <c r="W25" s="121" t="s">
        <v>140</v>
      </c>
      <c r="X25" s="123">
        <v>0</v>
      </c>
      <c r="Y25" s="123">
        <v>999</v>
      </c>
      <c r="Z25" s="123">
        <v>1196</v>
      </c>
      <c r="AA25" s="123">
        <v>1185</v>
      </c>
      <c r="AB25" s="123">
        <v>1198</v>
      </c>
      <c r="AC25" s="47" t="s">
        <v>90</v>
      </c>
      <c r="AD25" s="47" t="s">
        <v>90</v>
      </c>
      <c r="AE25" s="47" t="s">
        <v>90</v>
      </c>
      <c r="AF25" s="122" t="s">
        <v>90</v>
      </c>
      <c r="AG25" s="136">
        <v>36145716</v>
      </c>
      <c r="AH25" s="48">
        <f t="shared" si="8"/>
        <v>1304</v>
      </c>
      <c r="AI25" s="49">
        <f t="shared" si="7"/>
        <v>227.69338222455036</v>
      </c>
      <c r="AJ25" s="102">
        <v>0</v>
      </c>
      <c r="AK25" s="102">
        <v>1</v>
      </c>
      <c r="AL25" s="102">
        <v>1</v>
      </c>
      <c r="AM25" s="102">
        <v>1</v>
      </c>
      <c r="AN25" s="102">
        <v>1</v>
      </c>
      <c r="AO25" s="102">
        <v>0</v>
      </c>
      <c r="AP25" s="123">
        <v>8077421</v>
      </c>
      <c r="AQ25" s="123">
        <f t="shared" si="10"/>
        <v>0</v>
      </c>
      <c r="AR25" s="50"/>
      <c r="AS25" s="51" t="s">
        <v>113</v>
      </c>
      <c r="AV25" s="57" t="s">
        <v>74</v>
      </c>
      <c r="AW25" s="57">
        <v>10.36</v>
      </c>
      <c r="AY25" s="105"/>
    </row>
    <row r="26" spans="1:51" x14ac:dyDescent="0.25">
      <c r="B26" s="39">
        <v>2.625</v>
      </c>
      <c r="C26" s="39">
        <v>0.66666666666666696</v>
      </c>
      <c r="D26" s="118">
        <v>5</v>
      </c>
      <c r="E26" s="40">
        <f t="shared" si="0"/>
        <v>3.5211267605633805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134</v>
      </c>
      <c r="P26" s="119">
        <v>140</v>
      </c>
      <c r="Q26" s="119">
        <v>32381963</v>
      </c>
      <c r="R26" s="45">
        <f t="shared" si="3"/>
        <v>5844</v>
      </c>
      <c r="S26" s="46">
        <f t="shared" si="4"/>
        <v>140.256</v>
      </c>
      <c r="T26" s="46">
        <f t="shared" si="5"/>
        <v>5.8440000000000003</v>
      </c>
      <c r="U26" s="120">
        <v>5</v>
      </c>
      <c r="V26" s="120">
        <f t="shared" si="6"/>
        <v>5</v>
      </c>
      <c r="W26" s="121" t="s">
        <v>140</v>
      </c>
      <c r="X26" s="123">
        <v>0</v>
      </c>
      <c r="Y26" s="123">
        <v>989</v>
      </c>
      <c r="Z26" s="123">
        <v>1196</v>
      </c>
      <c r="AA26" s="123">
        <v>1185</v>
      </c>
      <c r="AB26" s="123">
        <v>1198</v>
      </c>
      <c r="AC26" s="47" t="s">
        <v>90</v>
      </c>
      <c r="AD26" s="47" t="s">
        <v>90</v>
      </c>
      <c r="AE26" s="47" t="s">
        <v>90</v>
      </c>
      <c r="AF26" s="122" t="s">
        <v>90</v>
      </c>
      <c r="AG26" s="136">
        <v>36147060</v>
      </c>
      <c r="AH26" s="48">
        <f t="shared" si="8"/>
        <v>1344</v>
      </c>
      <c r="AI26" s="49">
        <f t="shared" si="7"/>
        <v>229.97946611909649</v>
      </c>
      <c r="AJ26" s="102">
        <v>0</v>
      </c>
      <c r="AK26" s="102">
        <v>1</v>
      </c>
      <c r="AL26" s="102">
        <v>1</v>
      </c>
      <c r="AM26" s="102">
        <v>1</v>
      </c>
      <c r="AN26" s="102">
        <v>1</v>
      </c>
      <c r="AO26" s="102">
        <v>0</v>
      </c>
      <c r="AP26" s="123">
        <v>8077421</v>
      </c>
      <c r="AQ26" s="123">
        <f t="shared" si="10"/>
        <v>0</v>
      </c>
      <c r="AR26" s="50"/>
      <c r="AS26" s="51" t="s">
        <v>113</v>
      </c>
      <c r="AV26" s="57" t="s">
        <v>114</v>
      </c>
      <c r="AW26" s="57">
        <v>1.01325</v>
      </c>
      <c r="AY26" s="105"/>
    </row>
    <row r="27" spans="1:51" x14ac:dyDescent="0.25">
      <c r="B27" s="39">
        <v>2.6666666666666701</v>
      </c>
      <c r="C27" s="39">
        <v>0.70833333333333404</v>
      </c>
      <c r="D27" s="118">
        <v>3</v>
      </c>
      <c r="E27" s="40">
        <f t="shared" si="0"/>
        <v>2.1126760563380285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131</v>
      </c>
      <c r="P27" s="119">
        <v>141</v>
      </c>
      <c r="Q27" s="119">
        <v>32387624</v>
      </c>
      <c r="R27" s="45">
        <f t="shared" si="3"/>
        <v>5661</v>
      </c>
      <c r="S27" s="46">
        <f t="shared" si="4"/>
        <v>135.864</v>
      </c>
      <c r="T27" s="46">
        <f t="shared" si="5"/>
        <v>5.6609999999999996</v>
      </c>
      <c r="U27" s="120">
        <v>4.5999999999999996</v>
      </c>
      <c r="V27" s="120">
        <f t="shared" si="6"/>
        <v>4.5999999999999996</v>
      </c>
      <c r="W27" s="121" t="s">
        <v>140</v>
      </c>
      <c r="X27" s="123">
        <v>0</v>
      </c>
      <c r="Y27" s="123">
        <v>1048</v>
      </c>
      <c r="Z27" s="123">
        <v>1196</v>
      </c>
      <c r="AA27" s="123">
        <v>1185</v>
      </c>
      <c r="AB27" s="123">
        <v>1198</v>
      </c>
      <c r="AC27" s="47" t="s">
        <v>90</v>
      </c>
      <c r="AD27" s="47" t="s">
        <v>90</v>
      </c>
      <c r="AE27" s="47" t="s">
        <v>90</v>
      </c>
      <c r="AF27" s="122" t="s">
        <v>90</v>
      </c>
      <c r="AG27" s="136">
        <v>36148364</v>
      </c>
      <c r="AH27" s="48">
        <f t="shared" si="8"/>
        <v>1304</v>
      </c>
      <c r="AI27" s="49">
        <f t="shared" si="7"/>
        <v>230.34799505387741</v>
      </c>
      <c r="AJ27" s="102">
        <v>0</v>
      </c>
      <c r="AK27" s="102">
        <v>1</v>
      </c>
      <c r="AL27" s="102">
        <v>1</v>
      </c>
      <c r="AM27" s="102">
        <v>1</v>
      </c>
      <c r="AN27" s="102">
        <v>1</v>
      </c>
      <c r="AO27" s="102">
        <v>0</v>
      </c>
      <c r="AP27" s="123">
        <v>8077421</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137</v>
      </c>
      <c r="P28" s="119">
        <v>137</v>
      </c>
      <c r="Q28" s="119">
        <v>32393407</v>
      </c>
      <c r="R28" s="45">
        <f t="shared" si="3"/>
        <v>5783</v>
      </c>
      <c r="S28" s="46">
        <f t="shared" si="4"/>
        <v>138.792</v>
      </c>
      <c r="T28" s="46">
        <f t="shared" si="5"/>
        <v>5.7830000000000004</v>
      </c>
      <c r="U28" s="120">
        <v>4.3</v>
      </c>
      <c r="V28" s="120">
        <f t="shared" si="6"/>
        <v>4.3</v>
      </c>
      <c r="W28" s="121" t="s">
        <v>140</v>
      </c>
      <c r="X28" s="123">
        <v>0</v>
      </c>
      <c r="Y28" s="123">
        <v>990</v>
      </c>
      <c r="Z28" s="123">
        <v>1175</v>
      </c>
      <c r="AA28" s="123">
        <v>1185</v>
      </c>
      <c r="AB28" s="123">
        <v>1198</v>
      </c>
      <c r="AC28" s="47" t="s">
        <v>90</v>
      </c>
      <c r="AD28" s="47" t="s">
        <v>90</v>
      </c>
      <c r="AE28" s="47" t="s">
        <v>90</v>
      </c>
      <c r="AF28" s="122" t="s">
        <v>90</v>
      </c>
      <c r="AG28" s="136">
        <v>36149684</v>
      </c>
      <c r="AH28" s="48">
        <f t="shared" si="8"/>
        <v>1320</v>
      </c>
      <c r="AI28" s="49">
        <f t="shared" si="7"/>
        <v>228.25523084904029</v>
      </c>
      <c r="AJ28" s="102">
        <v>0</v>
      </c>
      <c r="AK28" s="102">
        <v>1</v>
      </c>
      <c r="AL28" s="102">
        <v>1</v>
      </c>
      <c r="AM28" s="102">
        <v>1</v>
      </c>
      <c r="AN28" s="102">
        <v>1</v>
      </c>
      <c r="AO28" s="102">
        <v>0</v>
      </c>
      <c r="AP28" s="123">
        <v>8077421</v>
      </c>
      <c r="AQ28" s="123">
        <f t="shared" si="10"/>
        <v>0</v>
      </c>
      <c r="AR28" s="52">
        <v>1.01</v>
      </c>
      <c r="AS28" s="51" t="s">
        <v>113</v>
      </c>
      <c r="AV28" s="57" t="s">
        <v>116</v>
      </c>
      <c r="AW28" s="57">
        <v>101.325</v>
      </c>
      <c r="AY28" s="105"/>
    </row>
    <row r="29" spans="1:51" x14ac:dyDescent="0.25">
      <c r="B29" s="39">
        <v>2.75</v>
      </c>
      <c r="C29" s="39">
        <v>0.79166666666666896</v>
      </c>
      <c r="D29" s="118">
        <v>7</v>
      </c>
      <c r="E29" s="40">
        <f t="shared" si="0"/>
        <v>4.9295774647887329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137</v>
      </c>
      <c r="P29" s="119">
        <v>136</v>
      </c>
      <c r="Q29" s="119">
        <v>32399075</v>
      </c>
      <c r="R29" s="45">
        <f t="shared" si="3"/>
        <v>5668</v>
      </c>
      <c r="S29" s="46">
        <f t="shared" si="4"/>
        <v>136.03200000000001</v>
      </c>
      <c r="T29" s="46">
        <f t="shared" si="5"/>
        <v>5.6680000000000001</v>
      </c>
      <c r="U29" s="120">
        <v>4.2</v>
      </c>
      <c r="V29" s="120">
        <f t="shared" si="6"/>
        <v>4.2</v>
      </c>
      <c r="W29" s="121" t="s">
        <v>140</v>
      </c>
      <c r="X29" s="123">
        <v>0</v>
      </c>
      <c r="Y29" s="123">
        <v>916</v>
      </c>
      <c r="Z29" s="123">
        <v>1175</v>
      </c>
      <c r="AA29" s="123">
        <v>1185</v>
      </c>
      <c r="AB29" s="123">
        <v>1179</v>
      </c>
      <c r="AC29" s="47" t="s">
        <v>90</v>
      </c>
      <c r="AD29" s="47" t="s">
        <v>90</v>
      </c>
      <c r="AE29" s="47" t="s">
        <v>90</v>
      </c>
      <c r="AF29" s="122" t="s">
        <v>90</v>
      </c>
      <c r="AG29" s="136">
        <v>36150988</v>
      </c>
      <c r="AH29" s="48">
        <f t="shared" si="8"/>
        <v>1304</v>
      </c>
      <c r="AI29" s="49">
        <f t="shared" si="7"/>
        <v>230.06351446718418</v>
      </c>
      <c r="AJ29" s="102">
        <v>0</v>
      </c>
      <c r="AK29" s="102">
        <v>1</v>
      </c>
      <c r="AL29" s="102">
        <v>1</v>
      </c>
      <c r="AM29" s="102">
        <v>1</v>
      </c>
      <c r="AN29" s="102">
        <v>1</v>
      </c>
      <c r="AO29" s="102">
        <v>0</v>
      </c>
      <c r="AP29" s="123">
        <v>8077421</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117</v>
      </c>
      <c r="P30" s="119">
        <v>124</v>
      </c>
      <c r="Q30" s="119">
        <v>32404479</v>
      </c>
      <c r="R30" s="45">
        <f t="shared" si="3"/>
        <v>5404</v>
      </c>
      <c r="S30" s="46">
        <f t="shared" si="4"/>
        <v>129.696</v>
      </c>
      <c r="T30" s="46">
        <f t="shared" si="5"/>
        <v>5.4039999999999999</v>
      </c>
      <c r="U30" s="120">
        <v>3.5</v>
      </c>
      <c r="V30" s="120">
        <f t="shared" si="6"/>
        <v>3.5</v>
      </c>
      <c r="W30" s="121" t="s">
        <v>152</v>
      </c>
      <c r="X30" s="123">
        <v>0</v>
      </c>
      <c r="Y30" s="123">
        <v>1050</v>
      </c>
      <c r="Z30" s="123">
        <v>1196</v>
      </c>
      <c r="AA30" s="123">
        <v>0</v>
      </c>
      <c r="AB30" s="123">
        <v>1198</v>
      </c>
      <c r="AC30" s="47" t="s">
        <v>90</v>
      </c>
      <c r="AD30" s="47" t="s">
        <v>90</v>
      </c>
      <c r="AE30" s="47" t="s">
        <v>90</v>
      </c>
      <c r="AF30" s="122" t="s">
        <v>90</v>
      </c>
      <c r="AG30" s="136">
        <v>36152052</v>
      </c>
      <c r="AH30" s="48">
        <f t="shared" si="8"/>
        <v>1064</v>
      </c>
      <c r="AI30" s="49">
        <f t="shared" si="7"/>
        <v>196.89119170984455</v>
      </c>
      <c r="AJ30" s="102">
        <v>0</v>
      </c>
      <c r="AK30" s="102">
        <v>1</v>
      </c>
      <c r="AL30" s="102">
        <v>1</v>
      </c>
      <c r="AM30" s="102">
        <v>0</v>
      </c>
      <c r="AN30" s="102">
        <v>1</v>
      </c>
      <c r="AO30" s="102">
        <v>0</v>
      </c>
      <c r="AP30" s="123">
        <v>8077421</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118</v>
      </c>
      <c r="P31" s="119">
        <v>125</v>
      </c>
      <c r="Q31" s="119">
        <v>32409702</v>
      </c>
      <c r="R31" s="45">
        <f t="shared" si="3"/>
        <v>5223</v>
      </c>
      <c r="S31" s="46">
        <f t="shared" si="4"/>
        <v>125.352</v>
      </c>
      <c r="T31" s="46">
        <f t="shared" si="5"/>
        <v>5.2229999999999999</v>
      </c>
      <c r="U31" s="120">
        <v>3</v>
      </c>
      <c r="V31" s="120">
        <f t="shared" si="6"/>
        <v>3</v>
      </c>
      <c r="W31" s="121" t="s">
        <v>152</v>
      </c>
      <c r="X31" s="123">
        <v>0</v>
      </c>
      <c r="Y31" s="123">
        <v>1007</v>
      </c>
      <c r="Z31" s="123">
        <v>1196</v>
      </c>
      <c r="AA31" s="123">
        <v>0</v>
      </c>
      <c r="AB31" s="123">
        <v>1198</v>
      </c>
      <c r="AC31" s="47" t="s">
        <v>90</v>
      </c>
      <c r="AD31" s="47" t="s">
        <v>90</v>
      </c>
      <c r="AE31" s="47" t="s">
        <v>90</v>
      </c>
      <c r="AF31" s="122" t="s">
        <v>90</v>
      </c>
      <c r="AG31" s="136">
        <v>36153084</v>
      </c>
      <c r="AH31" s="48">
        <f t="shared" si="8"/>
        <v>1032</v>
      </c>
      <c r="AI31" s="49">
        <f t="shared" si="7"/>
        <v>197.58759333716256</v>
      </c>
      <c r="AJ31" s="102">
        <v>0</v>
      </c>
      <c r="AK31" s="102">
        <v>1</v>
      </c>
      <c r="AL31" s="102">
        <v>1</v>
      </c>
      <c r="AM31" s="102">
        <v>0</v>
      </c>
      <c r="AN31" s="102">
        <v>1</v>
      </c>
      <c r="AO31" s="102">
        <v>0</v>
      </c>
      <c r="AP31" s="123">
        <v>8077421</v>
      </c>
      <c r="AQ31" s="123">
        <f t="shared" si="10"/>
        <v>0</v>
      </c>
      <c r="AR31" s="50"/>
      <c r="AS31" s="51" t="s">
        <v>113</v>
      </c>
      <c r="AV31" s="58" t="s">
        <v>29</v>
      </c>
      <c r="AW31" s="58" t="s">
        <v>74</v>
      </c>
      <c r="AY31" s="105"/>
    </row>
    <row r="32" spans="1:51" x14ac:dyDescent="0.25">
      <c r="B32" s="39">
        <v>2.875</v>
      </c>
      <c r="C32" s="39">
        <v>0.91666666666667096</v>
      </c>
      <c r="D32" s="118">
        <v>17</v>
      </c>
      <c r="E32" s="40">
        <f t="shared" si="0"/>
        <v>11.971830985915494</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119</v>
      </c>
      <c r="P32" s="119">
        <v>119</v>
      </c>
      <c r="Q32" s="119">
        <v>32414665</v>
      </c>
      <c r="R32" s="45">
        <f t="shared" si="3"/>
        <v>4963</v>
      </c>
      <c r="S32" s="46">
        <f t="shared" si="4"/>
        <v>119.11199999999999</v>
      </c>
      <c r="T32" s="46">
        <f t="shared" si="5"/>
        <v>4.9630000000000001</v>
      </c>
      <c r="U32" s="120">
        <v>2.9</v>
      </c>
      <c r="V32" s="120">
        <f t="shared" si="6"/>
        <v>2.9</v>
      </c>
      <c r="W32" s="121" t="s">
        <v>152</v>
      </c>
      <c r="X32" s="123">
        <v>0</v>
      </c>
      <c r="Y32" s="123">
        <v>994</v>
      </c>
      <c r="Z32" s="123">
        <v>1165</v>
      </c>
      <c r="AA32" s="123">
        <v>0</v>
      </c>
      <c r="AB32" s="123">
        <v>1169</v>
      </c>
      <c r="AC32" s="47" t="s">
        <v>90</v>
      </c>
      <c r="AD32" s="47" t="s">
        <v>90</v>
      </c>
      <c r="AE32" s="47" t="s">
        <v>90</v>
      </c>
      <c r="AF32" s="122" t="s">
        <v>90</v>
      </c>
      <c r="AG32" s="136">
        <v>36154060</v>
      </c>
      <c r="AH32" s="48">
        <f t="shared" si="8"/>
        <v>976</v>
      </c>
      <c r="AI32" s="49">
        <f t="shared" si="7"/>
        <v>196.65524884142656</v>
      </c>
      <c r="AJ32" s="102">
        <v>0</v>
      </c>
      <c r="AK32" s="102">
        <v>1</v>
      </c>
      <c r="AL32" s="102">
        <v>1</v>
      </c>
      <c r="AM32" s="102">
        <v>0</v>
      </c>
      <c r="AN32" s="102">
        <v>1</v>
      </c>
      <c r="AO32" s="102">
        <v>0</v>
      </c>
      <c r="AP32" s="123">
        <v>8077421</v>
      </c>
      <c r="AQ32" s="123">
        <f t="shared" si="10"/>
        <v>0</v>
      </c>
      <c r="AR32" s="52">
        <v>0.88</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9</v>
      </c>
      <c r="E33" s="40">
        <f t="shared" si="0"/>
        <v>6.3380281690140849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126</v>
      </c>
      <c r="P33" s="119">
        <v>98</v>
      </c>
      <c r="Q33" s="119">
        <v>32418921</v>
      </c>
      <c r="R33" s="45">
        <f t="shared" si="3"/>
        <v>4256</v>
      </c>
      <c r="S33" s="46">
        <f t="shared" si="4"/>
        <v>102.14400000000001</v>
      </c>
      <c r="T33" s="46">
        <f t="shared" si="5"/>
        <v>4.2560000000000002</v>
      </c>
      <c r="U33" s="120">
        <v>3.8</v>
      </c>
      <c r="V33" s="120">
        <f t="shared" si="6"/>
        <v>3.8</v>
      </c>
      <c r="W33" s="121" t="s">
        <v>125</v>
      </c>
      <c r="X33" s="123">
        <v>0</v>
      </c>
      <c r="Y33" s="123">
        <v>0</v>
      </c>
      <c r="Z33" s="123">
        <v>1101</v>
      </c>
      <c r="AA33" s="123">
        <v>0</v>
      </c>
      <c r="AB33" s="123">
        <v>1109</v>
      </c>
      <c r="AC33" s="47" t="s">
        <v>90</v>
      </c>
      <c r="AD33" s="47" t="s">
        <v>90</v>
      </c>
      <c r="AE33" s="47" t="s">
        <v>90</v>
      </c>
      <c r="AF33" s="122" t="s">
        <v>90</v>
      </c>
      <c r="AG33" s="136">
        <v>36154828</v>
      </c>
      <c r="AH33" s="48">
        <f t="shared" si="8"/>
        <v>768</v>
      </c>
      <c r="AI33" s="49">
        <f t="shared" si="7"/>
        <v>180.45112781954887</v>
      </c>
      <c r="AJ33" s="102">
        <v>0</v>
      </c>
      <c r="AK33" s="102">
        <v>0</v>
      </c>
      <c r="AL33" s="102">
        <v>1</v>
      </c>
      <c r="AM33" s="102">
        <v>0</v>
      </c>
      <c r="AN33" s="102">
        <v>1</v>
      </c>
      <c r="AO33" s="102">
        <v>0.35</v>
      </c>
      <c r="AP33" s="123">
        <v>8078326</v>
      </c>
      <c r="AQ33" s="123">
        <f t="shared" si="10"/>
        <v>905</v>
      </c>
      <c r="AR33" s="50"/>
      <c r="AS33" s="51" t="s">
        <v>113</v>
      </c>
      <c r="AY33" s="105"/>
    </row>
    <row r="34" spans="2:51" x14ac:dyDescent="0.25">
      <c r="B34" s="39">
        <v>2.9583333333333299</v>
      </c>
      <c r="C34" s="39">
        <v>1</v>
      </c>
      <c r="D34" s="118">
        <v>10</v>
      </c>
      <c r="E34" s="40">
        <f t="shared" si="0"/>
        <v>7.042253521126761</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117</v>
      </c>
      <c r="P34" s="119">
        <v>95</v>
      </c>
      <c r="Q34" s="119">
        <v>32422970</v>
      </c>
      <c r="R34" s="45">
        <f t="shared" si="3"/>
        <v>4049</v>
      </c>
      <c r="S34" s="46">
        <f t="shared" si="4"/>
        <v>97.176000000000002</v>
      </c>
      <c r="T34" s="46">
        <f t="shared" si="5"/>
        <v>4.0490000000000004</v>
      </c>
      <c r="U34" s="120">
        <v>4.9000000000000004</v>
      </c>
      <c r="V34" s="120">
        <f t="shared" si="6"/>
        <v>4.9000000000000004</v>
      </c>
      <c r="W34" s="121" t="s">
        <v>125</v>
      </c>
      <c r="X34" s="123">
        <v>0</v>
      </c>
      <c r="Y34" s="123">
        <v>0</v>
      </c>
      <c r="Z34" s="123">
        <v>1069</v>
      </c>
      <c r="AA34" s="123">
        <v>0</v>
      </c>
      <c r="AB34" s="123">
        <v>1109</v>
      </c>
      <c r="AC34" s="47" t="s">
        <v>90</v>
      </c>
      <c r="AD34" s="47" t="s">
        <v>90</v>
      </c>
      <c r="AE34" s="47" t="s">
        <v>90</v>
      </c>
      <c r="AF34" s="122" t="s">
        <v>90</v>
      </c>
      <c r="AG34" s="136">
        <v>36155532</v>
      </c>
      <c r="AH34" s="48">
        <f t="shared" si="8"/>
        <v>704</v>
      </c>
      <c r="AI34" s="49">
        <f t="shared" si="7"/>
        <v>173.87009138058778</v>
      </c>
      <c r="AJ34" s="102">
        <v>0</v>
      </c>
      <c r="AK34" s="102">
        <v>0</v>
      </c>
      <c r="AL34" s="102">
        <v>1</v>
      </c>
      <c r="AM34" s="102">
        <v>0</v>
      </c>
      <c r="AN34" s="102">
        <v>1</v>
      </c>
      <c r="AO34" s="102">
        <v>0.35</v>
      </c>
      <c r="AP34" s="123">
        <v>8079248</v>
      </c>
      <c r="AQ34" s="123">
        <f t="shared" si="10"/>
        <v>922</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125.04166666666667</v>
      </c>
      <c r="Q35" s="63">
        <f>Q34-Q10</f>
        <v>124341</v>
      </c>
      <c r="R35" s="64">
        <f>SUM(R11:R34)</f>
        <v>124341</v>
      </c>
      <c r="S35" s="124">
        <f>AVERAGE(S11:S34)</f>
        <v>124.34099999999999</v>
      </c>
      <c r="T35" s="124">
        <f>SUM(T11:T34)</f>
        <v>124.34100000000001</v>
      </c>
      <c r="U35" s="98"/>
      <c r="V35" s="98"/>
      <c r="W35" s="56"/>
      <c r="X35" s="90"/>
      <c r="Y35" s="91"/>
      <c r="Z35" s="91"/>
      <c r="AA35" s="91"/>
      <c r="AB35" s="92"/>
      <c r="AC35" s="90"/>
      <c r="AD35" s="91"/>
      <c r="AE35" s="92"/>
      <c r="AF35" s="93"/>
      <c r="AG35" s="65">
        <f>AG34-AG10</f>
        <v>25436</v>
      </c>
      <c r="AH35" s="66">
        <f>SUM(AH11:AH34)</f>
        <v>25436</v>
      </c>
      <c r="AI35" s="67">
        <f>$AH$35/$T35</f>
        <v>204.56647445331788</v>
      </c>
      <c r="AJ35" s="93"/>
      <c r="AK35" s="94"/>
      <c r="AL35" s="94"/>
      <c r="AM35" s="94"/>
      <c r="AN35" s="95"/>
      <c r="AO35" s="68"/>
      <c r="AP35" s="69">
        <f>AP34-AP10</f>
        <v>6427</v>
      </c>
      <c r="AQ35" s="70">
        <f>SUM(AQ11:AQ34)</f>
        <v>6427</v>
      </c>
      <c r="AR35" s="71">
        <f>AVERAGE(AR11:AR34)</f>
        <v>0.93499999999999994</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267</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70" t="s">
        <v>263</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143</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264</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266</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268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265</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198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189</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166</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156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2" t="s">
        <v>149</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269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169</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153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155</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154</v>
      </c>
      <c r="C61" s="112"/>
      <c r="D61" s="110"/>
      <c r="E61" s="88"/>
      <c r="F61" s="110"/>
      <c r="G61" s="110"/>
      <c r="H61" s="110"/>
      <c r="I61" s="110"/>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2"/>
      <c r="D64" s="110"/>
      <c r="E64" s="110"/>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2"/>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25"/>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17"/>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6"/>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110"/>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2"/>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25"/>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17"/>
      <c r="J72" s="111"/>
      <c r="K72" s="111"/>
      <c r="L72" s="111"/>
      <c r="M72" s="111"/>
      <c r="N72" s="111"/>
      <c r="O72" s="111"/>
      <c r="P72" s="111"/>
      <c r="Q72" s="111"/>
      <c r="R72" s="111"/>
      <c r="S72" s="114"/>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110"/>
      <c r="E81" s="110"/>
      <c r="F81" s="110"/>
      <c r="G81" s="110"/>
      <c r="H81" s="110"/>
      <c r="I81" s="110"/>
      <c r="J81" s="111"/>
      <c r="K81" s="111"/>
      <c r="L81" s="111"/>
      <c r="M81" s="111"/>
      <c r="N81" s="111"/>
      <c r="O81" s="111"/>
      <c r="P81" s="111"/>
      <c r="Q81" s="111"/>
      <c r="R81" s="111"/>
      <c r="S81" s="111"/>
      <c r="T81" s="114"/>
      <c r="U81" s="78"/>
      <c r="V81" s="78"/>
      <c r="W81" s="106"/>
      <c r="X81" s="106"/>
      <c r="Y81" s="106"/>
      <c r="Z81" s="8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88"/>
      <c r="E82" s="110"/>
      <c r="F82" s="110"/>
      <c r="G82" s="110"/>
      <c r="H82" s="110"/>
      <c r="I82" s="88"/>
      <c r="J82" s="111"/>
      <c r="K82" s="111"/>
      <c r="L82" s="111"/>
      <c r="M82" s="111"/>
      <c r="N82" s="111"/>
      <c r="O82" s="111"/>
      <c r="P82" s="111"/>
      <c r="Q82" s="111"/>
      <c r="R82" s="111"/>
      <c r="S82" s="86"/>
      <c r="T82" s="86"/>
      <c r="U82" s="86"/>
      <c r="V82" s="86"/>
      <c r="W82" s="86"/>
      <c r="X82" s="86"/>
      <c r="Y82" s="86"/>
      <c r="Z82" s="79"/>
      <c r="AA82" s="86"/>
      <c r="AB82" s="86"/>
      <c r="AC82" s="86"/>
      <c r="AD82" s="86"/>
      <c r="AE82" s="86"/>
      <c r="AF82" s="86"/>
      <c r="AG82" s="86"/>
      <c r="AH82" s="86"/>
      <c r="AI82" s="86"/>
      <c r="AJ82" s="86"/>
      <c r="AK82" s="86"/>
      <c r="AL82" s="86"/>
      <c r="AM82" s="86"/>
      <c r="AN82" s="86"/>
      <c r="AO82" s="86"/>
      <c r="AP82" s="86"/>
      <c r="AQ82" s="86"/>
      <c r="AR82" s="86"/>
      <c r="AS82" s="86"/>
      <c r="AT82" s="86"/>
      <c r="AU82" s="86"/>
      <c r="AV82" s="105"/>
      <c r="AW82" s="101"/>
      <c r="AX82" s="101"/>
      <c r="AY82" s="101"/>
    </row>
    <row r="83" spans="1:51" x14ac:dyDescent="0.25">
      <c r="B83" s="89"/>
      <c r="C83" s="116"/>
      <c r="D83" s="88"/>
      <c r="E83" s="110"/>
      <c r="F83" s="110"/>
      <c r="G83" s="110"/>
      <c r="H83" s="110"/>
      <c r="I83" s="88"/>
      <c r="J83" s="86"/>
      <c r="K83" s="86"/>
      <c r="L83" s="86"/>
      <c r="M83" s="86"/>
      <c r="N83" s="86"/>
      <c r="O83" s="86"/>
      <c r="P83" s="86"/>
      <c r="Q83" s="86"/>
      <c r="R83" s="86"/>
      <c r="S83" s="86"/>
      <c r="T83" s="86"/>
      <c r="U83" s="86"/>
      <c r="V83" s="86"/>
      <c r="W83" s="79"/>
      <c r="X83" s="79"/>
      <c r="Y83" s="79"/>
      <c r="Z83" s="106"/>
      <c r="AA83" s="79"/>
      <c r="AB83" s="79"/>
      <c r="AC83" s="79"/>
      <c r="AD83" s="79"/>
      <c r="AE83" s="79"/>
      <c r="AF83" s="79"/>
      <c r="AG83" s="79"/>
      <c r="AH83" s="79"/>
      <c r="AI83" s="79"/>
      <c r="AJ83" s="79"/>
      <c r="AK83" s="79"/>
      <c r="AL83" s="79"/>
      <c r="AM83" s="79"/>
      <c r="AN83" s="79"/>
      <c r="AO83" s="79"/>
      <c r="AP83" s="79"/>
      <c r="AQ83" s="79"/>
      <c r="AR83" s="79"/>
      <c r="AS83" s="79"/>
      <c r="AT83" s="79"/>
      <c r="AU83" s="79"/>
      <c r="AV83" s="105"/>
      <c r="AW83" s="101"/>
      <c r="AX83" s="101"/>
      <c r="AY83" s="101"/>
    </row>
    <row r="84" spans="1:51" x14ac:dyDescent="0.25">
      <c r="B84" s="89"/>
      <c r="C84" s="116"/>
      <c r="D84" s="110"/>
      <c r="E84" s="88"/>
      <c r="F84" s="110"/>
      <c r="G84" s="110"/>
      <c r="H84" s="110"/>
      <c r="I84" s="110"/>
      <c r="J84" s="86"/>
      <c r="K84" s="86"/>
      <c r="L84" s="86"/>
      <c r="M84" s="86"/>
      <c r="N84" s="86"/>
      <c r="O84" s="86"/>
      <c r="P84" s="86"/>
      <c r="Q84" s="86"/>
      <c r="R84" s="86"/>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88"/>
      <c r="F85" s="88"/>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110"/>
      <c r="F86" s="88"/>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86"/>
      <c r="D87" s="110"/>
      <c r="E87" s="110"/>
      <c r="F87" s="110"/>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16"/>
      <c r="D88" s="86"/>
      <c r="E88" s="110"/>
      <c r="F88" s="110"/>
      <c r="G88" s="110"/>
      <c r="H88" s="110"/>
      <c r="I88" s="86"/>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32"/>
      <c r="D89" s="79"/>
      <c r="E89" s="127"/>
      <c r="F89" s="127"/>
      <c r="G89" s="127"/>
      <c r="H89" s="127"/>
      <c r="I89" s="79"/>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U89" s="101"/>
      <c r="AV89" s="105"/>
      <c r="AW89" s="101"/>
      <c r="AX89" s="101"/>
      <c r="AY89" s="131"/>
    </row>
    <row r="90" spans="1:51" s="131" customFormat="1" x14ac:dyDescent="0.25">
      <c r="B90" s="129"/>
      <c r="C90" s="135"/>
      <c r="D90" s="127"/>
      <c r="E90" s="79"/>
      <c r="F90" s="127"/>
      <c r="G90" s="127"/>
      <c r="H90" s="127"/>
      <c r="I90" s="127"/>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T90" s="19"/>
      <c r="AV90" s="105"/>
      <c r="AY90" s="101"/>
    </row>
    <row r="91" spans="1:51" x14ac:dyDescent="0.25">
      <c r="A91" s="106"/>
      <c r="B91" s="129"/>
      <c r="C91" s="130"/>
      <c r="D91" s="127"/>
      <c r="E91" s="79"/>
      <c r="F91" s="79"/>
      <c r="G91" s="127"/>
      <c r="H91" s="127"/>
      <c r="I91" s="107"/>
      <c r="J91" s="107"/>
      <c r="K91" s="107"/>
      <c r="L91" s="107"/>
      <c r="M91" s="107"/>
      <c r="N91" s="107"/>
      <c r="O91" s="108"/>
      <c r="P91" s="103"/>
      <c r="R91" s="105"/>
      <c r="AS91" s="101"/>
      <c r="AT91" s="101"/>
      <c r="AU91" s="101"/>
      <c r="AV91" s="101"/>
      <c r="AW91" s="101"/>
      <c r="AX91" s="101"/>
      <c r="AY91" s="101"/>
    </row>
    <row r="92" spans="1:51" x14ac:dyDescent="0.25">
      <c r="A92" s="106"/>
      <c r="B92" s="12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79"/>
      <c r="AS97" s="101"/>
      <c r="AT97" s="101"/>
      <c r="AU97" s="101"/>
      <c r="AV97" s="101"/>
      <c r="AW97" s="101"/>
      <c r="AX97" s="101"/>
      <c r="AY97" s="101"/>
    </row>
    <row r="98" spans="1:51" x14ac:dyDescent="0.25">
      <c r="A98" s="106"/>
      <c r="I98" s="107"/>
      <c r="J98" s="107"/>
      <c r="K98" s="107"/>
      <c r="L98" s="107"/>
      <c r="M98" s="107"/>
      <c r="N98" s="107"/>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R119" s="103"/>
      <c r="S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T122" s="103"/>
      <c r="AS122" s="101"/>
      <c r="AT122" s="101"/>
      <c r="AU122" s="101"/>
      <c r="AV122" s="101"/>
      <c r="AW122" s="101"/>
      <c r="AX122" s="101"/>
      <c r="AY122" s="101"/>
    </row>
    <row r="123" spans="15:51" x14ac:dyDescent="0.25">
      <c r="O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U125" s="103"/>
      <c r="AS125" s="101"/>
      <c r="AT125" s="101"/>
      <c r="AU125" s="101"/>
      <c r="AV125" s="101"/>
      <c r="AW125" s="101"/>
      <c r="AX125" s="101"/>
      <c r="AY125" s="101"/>
    </row>
    <row r="126" spans="15:51" x14ac:dyDescent="0.25">
      <c r="O126" s="11"/>
      <c r="P126" s="103"/>
      <c r="T126" s="103"/>
      <c r="U126" s="103"/>
      <c r="AS126" s="101"/>
      <c r="AT126" s="101"/>
      <c r="AU126" s="101"/>
      <c r="AV126" s="101"/>
      <c r="AW126" s="101"/>
      <c r="AX126" s="101"/>
    </row>
    <row r="137" spans="45:51" x14ac:dyDescent="0.25">
      <c r="AY137" s="101"/>
    </row>
    <row r="138" spans="45:51" x14ac:dyDescent="0.25">
      <c r="AS138" s="101"/>
      <c r="AT138" s="101"/>
      <c r="AU138" s="101"/>
      <c r="AV138" s="101"/>
      <c r="AW138" s="101"/>
      <c r="AX138" s="101"/>
    </row>
  </sheetData>
  <protectedRanges>
    <protectedRange sqref="N82:R82 B95 S84:T90 B87:B92 S80:T81 N85:R90 T72:T79 T56:T63 T46:T53" name="Range2_12_5_1_1"/>
    <protectedRange sqref="N10 L10 L6 D6 D8 AD8 AF8 O8:U8 AJ8:AR8 AF10 AR11:AR34 L24:N31 N12:N23 N32:N34 N11:P11 O12:P34 E11:E34 R11:V34 G11:G34 AC17:AF34 X11:AF16" name="Range1_16_3_1_1"/>
    <protectedRange sqref="I87 J85:M90 J82:M82 I90"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1:H91 F90 E89" name="Range2_2_2_9_2_1_1"/>
    <protectedRange sqref="D87 D90:D91" name="Range2_1_1_1_1_1_9_2_1_1"/>
    <protectedRange sqref="AG11:AG34" name="Range1_18_1_1_1"/>
    <protectedRange sqref="C88 C90" name="Range2_4_1_1_1"/>
    <protectedRange sqref="AS16:AS34" name="Range1_1_1_1"/>
    <protectedRange sqref="P3:U5" name="Range1_16_1_1_1_1"/>
    <protectedRange sqref="C91 C89 C86" name="Range2_1_3_1_1"/>
    <protectedRange sqref="H11:H34" name="Range1_1_1_1_1_1_1"/>
    <protectedRange sqref="B93:B94 J83:R84 D88:D89 I88:I89 Z81:Z82 S82:Y83 AA82:AU83 E90:E91 G92:H93 F91" name="Range2_2_1_10_1_1_1_2"/>
    <protectedRange sqref="C87" name="Range2_2_1_10_2_1_1_1"/>
    <protectedRange sqref="N80:R81 G88:H88 D84 F87 E86" name="Range2_12_1_6_1_1"/>
    <protectedRange sqref="D79:D80 I84:I86 I80:M81 G89:H90 G82:H84 E87:E88 F88:F89 F81:F83 E80:E82" name="Range2_2_12_1_7_1_1"/>
    <protectedRange sqref="D85:D86" name="Range2_1_1_1_1_11_1_2_1_1"/>
    <protectedRange sqref="E83 G85:H85 F84" name="Range2_2_2_9_1_1_1_1"/>
    <protectedRange sqref="D81" name="Range2_1_1_1_1_1_9_1_1_1_1"/>
    <protectedRange sqref="C85 C80" name="Range2_1_1_2_1_1"/>
    <protectedRange sqref="C84" name="Range2_1_2_2_1_1"/>
    <protectedRange sqref="C83" name="Range2_3_2_1_1"/>
    <protectedRange sqref="F79:F80 E79 G81:H81" name="Range2_2_12_1_1_1_1_1"/>
    <protectedRange sqref="C79" name="Range2_1_4_2_1_1_1"/>
    <protectedRange sqref="C81:C82" name="Range2_5_1_1_1"/>
    <protectedRange sqref="E84:E85 F85:F86 G86:H87 I82:I83" name="Range2_2_1_1_1_1"/>
    <protectedRange sqref="D82:D83" name="Range2_1_1_1_1_1_1_1_1"/>
    <protectedRange sqref="AS11:AS15" name="Range1_4_1_1_1_1"/>
    <protectedRange sqref="J11:J15 J26:J34" name="Range1_1_2_1_10_1_1_1_1"/>
    <protectedRange sqref="R97"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9:T71" name="Range2_12_5_1_1_3"/>
    <protectedRange sqref="T65:T68" name="Range2_12_5_1_1_2_2"/>
    <protectedRange sqref="T64" name="Range2_12_5_1_1_2_1_1"/>
    <protectedRange sqref="S64" name="Range2_12_4_1_1_1_4_2_2_1_1"/>
    <protectedRange sqref="B84:B86" name="Range2_12_5_1_1_2"/>
    <protectedRange sqref="B83" name="Range2_12_5_1_1_2_1_4_1_1_1_2_1_1_1_1_1_1_1"/>
    <protectedRange sqref="F78 G80:H80" name="Range2_2_12_1_1_1_1_1_1"/>
    <protectedRange sqref="D78:E78" name="Range2_2_12_1_7_1_1_2_1"/>
    <protectedRange sqref="C78" name="Range2_1_1_2_1_1_1"/>
    <protectedRange sqref="B81:B82" name="Range2_12_5_1_1_2_1"/>
    <protectedRange sqref="B80" name="Range2_12_5_1_1_2_1_2_1"/>
    <protectedRange sqref="B79" name="Range2_12_5_1_1_2_1_2_2"/>
    <protectedRange sqref="S76:S79" name="Range2_12_5_1_1_5"/>
    <protectedRange sqref="N76:R79" name="Range2_12_1_6_1_1_1"/>
    <protectedRange sqref="J76:M79" name="Range2_2_12_1_7_1_1_2"/>
    <protectedRange sqref="S73:S75" name="Range2_12_2_1_1_1_2_1_1_1"/>
    <protectedRange sqref="Q74:R75" name="Range2_12_1_4_1_1_1_1_1_1_1_1_1_1_1_1_1_1_1"/>
    <protectedRange sqref="N74:P75" name="Range2_12_1_2_1_1_1_1_1_1_1_1_1_1_1_1_1_1_1_1"/>
    <protectedRange sqref="J74:M75" name="Range2_2_12_1_4_1_1_1_1_1_1_1_1_1_1_1_1_1_1_1_1"/>
    <protectedRange sqref="Q73:R73" name="Range2_12_1_6_1_1_1_2_3_1_1_3_1_1_1_1_1_1_1"/>
    <protectedRange sqref="N73:P73" name="Range2_12_1_2_3_1_1_1_2_3_1_1_3_1_1_1_1_1_1_1"/>
    <protectedRange sqref="J73:M73" name="Range2_2_12_1_4_3_1_1_1_3_3_1_1_3_1_1_1_1_1_1_1"/>
    <protectedRange sqref="S71:S72" name="Range2_12_4_1_1_1_4_2_2_2_1"/>
    <protectedRange sqref="Q71:R72" name="Range2_12_1_6_1_1_1_2_3_2_1_1_3_2"/>
    <protectedRange sqref="N71:P72" name="Range2_12_1_2_3_1_1_1_2_3_2_1_1_3_2"/>
    <protectedRange sqref="K71:M72" name="Range2_2_12_1_4_3_1_1_1_3_3_2_1_1_3_2"/>
    <protectedRange sqref="J71:J72" name="Range2_2_12_1_4_3_1_1_1_3_2_1_2_2_2"/>
    <protectedRange sqref="I71" name="Range2_2_12_1_4_3_1_1_1_3_3_1_1_3_1_1_1_1_1_1_2_2"/>
    <protectedRange sqref="I73:I79" name="Range2_2_12_1_7_1_1_2_2_1_1"/>
    <protectedRange sqref="I72" name="Range2_2_12_1_4_3_1_1_1_3_3_1_1_3_1_1_1_1_1_1_2_1_1"/>
    <protectedRange sqref="G79:H79" name="Range2_2_12_1_3_1_2_1_1_1_2_1_1_1_1_1_1_2_1_1_1_1_1_1_1_1_1"/>
    <protectedRange sqref="F77 G76:H78" name="Range2_2_12_1_3_3_1_1_1_2_1_1_1_1_1_1_1_1_1_1_1_1_1_1_1_1"/>
    <protectedRange sqref="G73:H73" name="Range2_2_12_1_3_1_2_1_1_1_2_1_1_1_1_1_1_2_1_1_1_1_1_2_1"/>
    <protectedRange sqref="F73:F76" name="Range2_2_12_1_3_1_2_1_1_1_3_1_1_1_1_1_3_1_1_1_1_1_1_1_1_1"/>
    <protectedRange sqref="G74:H75" name="Range2_2_12_1_3_1_2_1_1_1_1_2_1_1_1_1_1_1_1_1_1_1_1"/>
    <protectedRange sqref="D73:E74" name="Range2_2_12_1_3_1_2_1_1_1_3_1_1_1_1_1_1_1_2_1_1_1_1_1_1_1"/>
    <protectedRange sqref="B77" name="Range2_12_5_1_1_2_1_4_1_1_1_2_1_1_1_1_1_1_1_1_1_2_1_1_1_1_1"/>
    <protectedRange sqref="B78" name="Range2_12_5_1_1_2_1_2_2_1_1_1_1_1"/>
    <protectedRange sqref="D77:E77" name="Range2_2_12_1_7_1_1_2_1_1"/>
    <protectedRange sqref="C77" name="Range2_1_1_2_1_1_1_1"/>
    <protectedRange sqref="D76" name="Range2_2_12_1_7_1_1_2_1_1_1_1_1_1"/>
    <protectedRange sqref="E76" name="Range2_2_12_1_1_1_1_1_1_1_1_1_1_1_1"/>
    <protectedRange sqref="C76" name="Range2_1_4_2_1_1_1_1_1_1_1_1_1"/>
    <protectedRange sqref="D75:E75" name="Range2_2_12_1_3_1_2_1_1_1_3_1_1_1_1_1_1_1_2_1_1_1_1_1_1_1_1"/>
    <protectedRange sqref="B76" name="Range2_12_5_1_1_2_1_2_2_1_1_1_1"/>
    <protectedRange sqref="S65:S70" name="Range2_12_5_1_1_5_1"/>
    <protectedRange sqref="N67:R70" name="Range2_12_1_6_1_1_1_1"/>
    <protectedRange sqref="J69:M70 L67:M68" name="Range2_2_12_1_7_1_1_2_2"/>
    <protectedRange sqref="I69:I70" name="Range2_2_12_1_7_1_1_2_2_1_1_1"/>
    <protectedRange sqref="B75" name="Range2_12_5_1_1_2_1_2_2_1_1_1_1_2_1_1_1"/>
    <protectedRange sqref="B74" name="Range2_12_5_1_1_2_1_2_2_1_1_1_1_2_1_1_1_2"/>
    <protectedRange sqref="B73" name="Range2_12_5_1_1_2_1_2_2_1_1_1_1_2_1_1_1_2_1_1"/>
    <protectedRange sqref="G50:H51" name="Range2_2_12_1_3_1_1_1_1_1_4_1_1_2"/>
    <protectedRange sqref="E50:F51" name="Range2_2_12_1_7_1_1_3_1_1_2"/>
    <protectedRange sqref="S50:S53 S56:S63" name="Range2_12_5_1_1_2_3_1_1"/>
    <protectedRange sqref="Q50:R53" name="Range2_12_1_6_1_1_1_1_2_1_2"/>
    <protectedRange sqref="N50:P53" name="Range2_12_1_2_3_1_1_1_1_2_1_2"/>
    <protectedRange sqref="I50:M51 L52:M53" name="Range2_2_12_1_4_3_1_1_1_1_2_1_2"/>
    <protectedRange sqref="D50:D51" name="Range2_2_12_1_3_1_2_1_1_1_2_1_2_1_2"/>
    <protectedRange sqref="Q56:R59" name="Range2_12_1_6_1_1_1_1_2_1_1_1"/>
    <protectedRange sqref="N56:P59" name="Range2_12_1_2_3_1_1_1_1_2_1_1_1"/>
    <protectedRange sqref="L56:M59" name="Range2_2_12_1_4_3_1_1_1_1_2_1_1_1"/>
    <protectedRange sqref="B72" name="Range2_12_5_1_1_2_1_2_2_1_1_1_1_2_1_1_1_2_1_1_1_2"/>
    <protectedRange sqref="N60:R66" name="Range2_12_1_6_1_1_1_1_1"/>
    <protectedRange sqref="J62:M63 L64:M66 L60:M61" name="Range2_2_12_1_7_1_1_2_2_1"/>
    <protectedRange sqref="G62:H63" name="Range2_2_12_1_3_1_2_1_1_1_2_1_1_1_1_1_1_2_1_1_1_1"/>
    <protectedRange sqref="I62:I63" name="Range2_2_12_1_4_3_1_1_1_2_1_2_1_1_3_1_1_1_1_1_1_1_1"/>
    <protectedRange sqref="D62:E63" name="Range2_2_12_1_3_1_2_1_1_1_2_1_1_1_1_3_1_1_1_1_1_1_1"/>
    <protectedRange sqref="F62:F63" name="Range2_2_12_1_3_1_2_1_1_1_3_1_1_1_1_1_3_1_1_1_1_1_1_1"/>
    <protectedRange sqref="G72:H72" name="Range2_2_12_1_3_1_2_1_1_1_1_2_1_1_1_1_1_1_2_1_1_2"/>
    <protectedRange sqref="F72" name="Range2_2_12_1_3_1_2_1_1_1_1_2_1_1_1_1_1_1_1_1_1_1_1_2"/>
    <protectedRange sqref="D72:E72" name="Range2_2_12_1_3_1_2_1_1_1_2_1_1_1_1_3_1_1_1_1_1_1_1_1_1_1_2"/>
    <protectedRange sqref="G71:H71" name="Range2_2_12_1_3_1_2_1_1_1_1_2_1_1_1_1_1_1_2_1_1_1_1"/>
    <protectedRange sqref="F71" name="Range2_2_12_1_3_1_2_1_1_1_1_2_1_1_1_1_1_1_1_1_1_1_1_1_1"/>
    <protectedRange sqref="D71:E71" name="Range2_2_12_1_3_1_2_1_1_1_2_1_1_1_1_3_1_1_1_1_1_1_1_1_1_1_1_1"/>
    <protectedRange sqref="D70" name="Range2_2_12_1_7_1_1_1_1"/>
    <protectedRange sqref="E70:F70" name="Range2_2_12_1_1_1_1_1_2_1"/>
    <protectedRange sqref="C70" name="Range2_1_4_2_1_1_1_1_1"/>
    <protectedRange sqref="G70:H70" name="Range2_2_12_1_3_1_2_1_1_1_2_1_1_1_1_1_1_2_1_1_1_1_1_1_1_1_1_1_1"/>
    <protectedRange sqref="F69:H69" name="Range2_2_12_1_3_3_1_1_1_2_1_1_1_1_1_1_1_1_1_1_1_1_1_1_1_1_1_2"/>
    <protectedRange sqref="D69:E69" name="Range2_2_12_1_7_1_1_2_1_1_1_2"/>
    <protectedRange sqref="C69" name="Range2_1_1_2_1_1_1_1_1_2"/>
    <protectedRange sqref="B70" name="Range2_12_5_1_1_2_1_4_1_1_1_2_1_1_1_1_1_1_1_1_1_2_1_1_1_1_2_1_1_1_2_1_1_1_2_2_2_1"/>
    <protectedRange sqref="B71" name="Range2_12_5_1_1_2_1_2_2_1_1_1_1_2_1_1_1_2_1_1_1_2_2_2_1"/>
    <protectedRange sqref="J68:K68" name="Range2_2_12_1_4_3_1_1_1_3_3_1_1_3_1_1_1_1_1_1_1_1"/>
    <protectedRange sqref="K66:K67" name="Range2_2_12_1_4_3_1_1_1_3_3_2_1_1_3_2_1"/>
    <protectedRange sqref="J66:J67" name="Range2_2_12_1_4_3_1_1_1_3_2_1_2_2_2_1"/>
    <protectedRange sqref="I66" name="Range2_2_12_1_4_3_1_1_1_3_3_1_1_3_1_1_1_1_1_1_2_2_2"/>
    <protectedRange sqref="I68" name="Range2_2_12_1_7_1_1_2_2_1_1_2"/>
    <protectedRange sqref="I67" name="Range2_2_12_1_4_3_1_1_1_3_3_1_1_3_1_1_1_1_1_1_2_1_1_1"/>
    <protectedRange sqref="G68:H68" name="Range2_2_12_1_3_1_2_1_1_1_2_1_1_1_1_1_1_2_1_1_1_1_1_2_1_1"/>
    <protectedRange sqref="F68" name="Range2_2_12_1_3_1_2_1_1_1_3_1_1_1_1_1_3_1_1_1_1_1_1_1_1_1_2"/>
    <protectedRange sqref="D68:E68" name="Range2_2_12_1_3_1_2_1_1_1_3_1_1_1_1_1_1_1_2_1_1_1_1_1_1_1_2"/>
    <protectedRange sqref="J64:K65" name="Range2_2_12_1_7_1_1_2_2_2"/>
    <protectedRange sqref="I64:I65" name="Range2_2_12_1_7_1_1_2_2_1_1_1_2"/>
    <protectedRange sqref="G67:H67" name="Range2_2_12_1_3_1_2_1_1_1_1_2_1_1_1_1_1_1_2_1_1_2_1"/>
    <protectedRange sqref="F67" name="Range2_2_12_1_3_1_2_1_1_1_1_2_1_1_1_1_1_1_1_1_1_1_1_2_1"/>
    <protectedRange sqref="D67:E67" name="Range2_2_12_1_3_1_2_1_1_1_2_1_1_1_1_3_1_1_1_1_1_1_1_1_1_1_2_1"/>
    <protectedRange sqref="G66:H66" name="Range2_2_12_1_3_1_2_1_1_1_1_2_1_1_1_1_1_1_2_1_1_1_1_1"/>
    <protectedRange sqref="F66" name="Range2_2_12_1_3_1_2_1_1_1_1_2_1_1_1_1_1_1_1_1_1_1_1_1_1_1"/>
    <protectedRange sqref="D66:E66" name="Range2_2_12_1_3_1_2_1_1_1_2_1_1_1_1_3_1_1_1_1_1_1_1_1_1_1_1_1_1"/>
    <protectedRange sqref="D65" name="Range2_2_12_1_7_1_1_1_1_1"/>
    <protectedRange sqref="E65:F65" name="Range2_2_12_1_1_1_1_1_2_1_1"/>
    <protectedRange sqref="C65" name="Range2_1_4_2_1_1_1_1_1_1"/>
    <protectedRange sqref="G65:H65" name="Range2_2_12_1_3_1_2_1_1_1_2_1_1_1_1_1_1_2_1_1_1_1_1_1_1_1_1_1_1_1"/>
    <protectedRange sqref="F64:H64" name="Range2_2_12_1_3_3_1_1_1_2_1_1_1_1_1_1_1_1_1_1_1_1_1_1_1_1_1_2_1"/>
    <protectedRange sqref="D64:E64" name="Range2_2_12_1_7_1_1_2_1_1_1_2_1"/>
    <protectedRange sqref="C64" name="Range2_1_1_2_1_1_1_1_1_2_1"/>
    <protectedRange sqref="B66" name="Range2_12_5_1_1_2_1_4_1_1_1_2_1_1_1_1_1_1_1_1_1_2_1_1_1_1_2_1_1_1_2_1_1_1_2_2_2_1_1"/>
    <protectedRange sqref="B67" name="Range2_12_5_1_1_2_1_2_2_1_1_1_1_2_1_1_1_2_1_1_1_2_2_2_1_1"/>
    <protectedRange sqref="B63" name="Range2_12_5_1_1_2_1_4_1_1_1_2_1_1_1_1_1_1_1_1_1_2_1_1_1_1_2_1_1_1_2_1_1_1_2_2_2_1_1_1"/>
    <protectedRange sqref="B64"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9"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G44:H49" name="Range2_2_12_1_3_1_1_1_1_1_4_1_1_1"/>
    <protectedRange sqref="E44:F49" name="Range2_2_12_1_7_1_1_3_1_1_1"/>
    <protectedRange sqref="Q44:R49" name="Range2_12_1_6_1_1_1_1_2_1_1"/>
    <protectedRange sqref="N44:P49" name="Range2_12_1_2_3_1_1_1_1_2_1_1"/>
    <protectedRange sqref="I44:M49" name="Range2_2_12_1_4_3_1_1_1_1_2_1_1"/>
    <protectedRange sqref="D44:D49" name="Range2_2_12_1_3_1_2_1_1_1_2_1_2_1_1"/>
    <protectedRange sqref="C42" name="Range2_1_2_1_1_1_1_1_1_2"/>
    <protectedRange sqref="Q11:Q34" name="Range1_16_3_1_1_1"/>
    <protectedRange sqref="T54:T55" name="Range2_12_5_1_1_1"/>
    <protectedRange sqref="S54:S55" name="Range2_12_5_1_1_2_3_1_1_1"/>
    <protectedRange sqref="Q54:R55" name="Range2_12_1_6_1_1_1_1_2_1_1_1_1"/>
    <protectedRange sqref="N54:P55" name="Range2_12_1_2_3_1_1_1_1_2_1_1_1_1"/>
    <protectedRange sqref="L54:M55" name="Range2_2_12_1_4_3_1_1_1_1_2_1_1_1_1"/>
    <protectedRange sqref="J52:K53" name="Range2_2_12_1_7_1_1_2_2_3"/>
    <protectedRange sqref="G52:H53" name="Range2_2_12_1_3_1_2_1_1_1_2_1_1_1_1_1_1_2_1_1_1"/>
    <protectedRange sqref="I52:I53" name="Range2_2_12_1_4_3_1_1_1_2_1_2_1_1_3_1_1_1_1_1_1_1"/>
    <protectedRange sqref="D52:E53" name="Range2_2_12_1_3_1_2_1_1_1_2_1_1_1_1_3_1_1_1_1_1_1"/>
    <protectedRange sqref="F52:F53" name="Range2_2_12_1_3_1_2_1_1_1_3_1_1_1_1_1_3_1_1_1_1_1_1"/>
    <protectedRange sqref="AG10" name="Range1_18_1_1_1_1"/>
    <protectedRange sqref="Q10" name="Range1_17_1_1_1_2"/>
    <protectedRange sqref="F11:F34" name="Range1_16_3_1_1_2"/>
    <protectedRange sqref="W11:W29 W33:W34" name="Range1_16_3_1_1_4"/>
    <protectedRange sqref="AB17 AB19:AB34 X17:AA34" name="Range1_16_3_1_1_6"/>
    <protectedRange sqref="G54:H60" name="Range2_2_12_1_3_1_1_1_1_1_4_1_1_1_1_2"/>
    <protectedRange sqref="E54:F60" name="Range2_2_12_1_7_1_1_3_1_1_1_1_2"/>
    <protectedRange sqref="I54:K60" name="Range2_2_12_1_4_3_1_1_1_1_2_1_1_1_2"/>
    <protectedRange sqref="D54:D60" name="Range2_2_12_1_3_1_2_1_1_1_2_1_2_1_1_1_2"/>
    <protectedRange sqref="J61:K61" name="Range2_2_12_1_7_1_1_2_2_1_2"/>
    <protectedRange sqref="I61" name="Range2_2_12_1_7_1_1_2_2_1_1_1_1_1"/>
    <protectedRange sqref="G61:H61" name="Range2_2_12_1_3_3_1_1_1_2_1_1_1_1_1_1_1_1_1_1_1_1_1_1_1_1_1_1_1"/>
    <protectedRange sqref="F61" name="Range2_2_12_1_3_1_2_1_1_1_3_1_1_1_1_1_3_1_1_1_1_1_1_1_1_1_1_1"/>
    <protectedRange sqref="D61" name="Range2_2_12_1_7_1_1_2_1_1_1_1_1_1_1_1"/>
    <protectedRange sqref="E61" name="Range2_2_12_1_1_1_1_1_1_1_1_1_1_1_1_1_1"/>
    <protectedRange sqref="C61" name="Range2_1_4_2_1_1_1_1_1_1_1_1_1_1_1"/>
    <protectedRange sqref="B41" name="Range2_12_5_1_1_1_1_1_2_2"/>
    <protectedRange sqref="B42" name="Range2_12_5_1_1_1_1_1_2_1_1"/>
    <protectedRange sqref="B43" name="Range2_12_5_1_1_1_2_1_1_1_1_1_1_1"/>
    <protectedRange sqref="B47:B48" name="Range2_12_5_1_1_1_2_2_1_1_1_1_1_1_1_1_1_1_1_2_1_1_1_1"/>
    <protectedRange sqref="B44" name="Range2_12_5_1_1_1_2_2_1_1_1_1_1_1_1_1_1_1_1_2_1_1_1_2_1_1_2"/>
    <protectedRange sqref="B45" name="Range2_12_5_1_1_1_2_2_1_1_1_1_1"/>
    <protectedRange sqref="B46" name="Range2_12_5_1_1_1_2_2_1_1_1_1_1_1_1_1_1_1_1_2_1_1_1_1_1_1_1"/>
    <protectedRange sqref="B49" name="Range2_12_5_1_1_1_2_2_1_1_1_1_1_1_1_1_1_1_1_2_1_1_1_2"/>
    <protectedRange sqref="B50" name="Range2_12_5_1_1_1_2_2_1_1_1_1_1_1_1_1_1_1_1_2_1_1_1_2_1_1_1_2_1"/>
    <protectedRange sqref="B51" name="Range2_12_5_1_1_1_2_2_1_1_1_1_1_1_1_1_1_1_1_2_1_1_1_2_1_2_1_1"/>
    <protectedRange sqref="W30:W32" name="Range1_16_3_1_1_4_1"/>
    <protectedRange sqref="B52 B56:B57" name="Range2_12_5_1_1_1_2_2_1_1_1_1_1_1_1_1_1_1_1_2_1_1_1_2_1_1_1_1"/>
    <protectedRange sqref="B54" name="Range2_12_5_1_1_1_2_2_1_1_1_1_1_1_1_1_1_1_1_2_1_1_1_3_1_1_1"/>
    <protectedRange sqref="B55" name="Range2_12_5_1_1_1_2_2_1_1_1_1_1_1_1_1_1_1_1_2_1_1_1_3_3_1_1_1"/>
    <protectedRange sqref="B53" name="Range2_12_5_1_1_1_2_2_1_1_1_1_1_1_1_1_1_1_1_2_1_1_1_2_1_1_2_1_1_1"/>
    <protectedRange sqref="B60" name="Range2_12_5_1_1_2_1_4_1_1_1_2_1_1_1_1_1_1_1_1_1_2_1_1_1_1_2_1_1_1_2_1_1_1_2_2_2_1_1_1_1_1_1_1_1_1_1"/>
    <protectedRange sqref="B61" name="Range2_12_5_1_1_2_1_2_2_1_1_1_1_2_1_1_1_2_1_1_1_2_2_2_1_1_1_1_1_1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X17:AB18 AB19:AB22">
    <cfRule type="containsText" dxfId="695" priority="17" operator="containsText" text="N/A">
      <formula>NOT(ISERROR(SEARCH("N/A",X11)))</formula>
    </cfRule>
    <cfRule type="cellIs" dxfId="694" priority="35" operator="equal">
      <formula>0</formula>
    </cfRule>
  </conditionalFormatting>
  <conditionalFormatting sqref="AC17:AE34 X11:AE16 X17:AB18 AB19:AB22">
    <cfRule type="cellIs" dxfId="693" priority="34" operator="greaterThanOrEqual">
      <formula>1185</formula>
    </cfRule>
  </conditionalFormatting>
  <conditionalFormatting sqref="AC17:AE34 X11:AE16 X17:AB18 AB19:AB22">
    <cfRule type="cellIs" dxfId="692" priority="33" operator="between">
      <formula>0.1</formula>
      <formula>1184</formula>
    </cfRule>
  </conditionalFormatting>
  <conditionalFormatting sqref="X8 AJ16:AJ34 AJ11:AO15 AO12:AO34">
    <cfRule type="cellIs" dxfId="691" priority="32" operator="equal">
      <formula>0</formula>
    </cfRule>
  </conditionalFormatting>
  <conditionalFormatting sqref="X8 AJ16:AJ34 AJ11:AO15 AO12:AO34">
    <cfRule type="cellIs" dxfId="690" priority="31" operator="greaterThan">
      <formula>1179</formula>
    </cfRule>
  </conditionalFormatting>
  <conditionalFormatting sqref="X8 AJ16:AJ34 AJ11:AO15 AO12:AO34">
    <cfRule type="cellIs" dxfId="689" priority="30" operator="greaterThan">
      <formula>99</formula>
    </cfRule>
  </conditionalFormatting>
  <conditionalFormatting sqref="X8 AJ16:AJ34 AJ11:AO15 AO12:AO34">
    <cfRule type="cellIs" dxfId="688" priority="29" operator="greaterThan">
      <formula>0.99</formula>
    </cfRule>
  </conditionalFormatting>
  <conditionalFormatting sqref="AB8">
    <cfRule type="cellIs" dxfId="687" priority="28" operator="equal">
      <formula>0</formula>
    </cfRule>
  </conditionalFormatting>
  <conditionalFormatting sqref="AB8">
    <cfRule type="cellIs" dxfId="686" priority="27" operator="greaterThan">
      <formula>1179</formula>
    </cfRule>
  </conditionalFormatting>
  <conditionalFormatting sqref="AB8">
    <cfRule type="cellIs" dxfId="685" priority="26" operator="greaterThan">
      <formula>99</formula>
    </cfRule>
  </conditionalFormatting>
  <conditionalFormatting sqref="AB8">
    <cfRule type="cellIs" dxfId="684" priority="25" operator="greaterThan">
      <formula>0.99</formula>
    </cfRule>
  </conditionalFormatting>
  <conditionalFormatting sqref="AQ11:AQ34">
    <cfRule type="cellIs" dxfId="683" priority="24" operator="equal">
      <formula>0</formula>
    </cfRule>
  </conditionalFormatting>
  <conditionalFormatting sqref="AQ11:AQ34">
    <cfRule type="cellIs" dxfId="682" priority="23" operator="greaterThan">
      <formula>1179</formula>
    </cfRule>
  </conditionalFormatting>
  <conditionalFormatting sqref="AQ11:AQ34">
    <cfRule type="cellIs" dxfId="681" priority="22" operator="greaterThan">
      <formula>99</formula>
    </cfRule>
  </conditionalFormatting>
  <conditionalFormatting sqref="AQ11:AQ34">
    <cfRule type="cellIs" dxfId="680" priority="21" operator="greaterThan">
      <formula>0.99</formula>
    </cfRule>
  </conditionalFormatting>
  <conditionalFormatting sqref="AI11:AI34">
    <cfRule type="cellIs" dxfId="679" priority="20" operator="greaterThan">
      <formula>$AI$8</formula>
    </cfRule>
  </conditionalFormatting>
  <conditionalFormatting sqref="AH11:AH34">
    <cfRule type="cellIs" dxfId="678" priority="18" operator="greaterThan">
      <formula>$AH$8</formula>
    </cfRule>
    <cfRule type="cellIs" dxfId="677" priority="19" operator="greaterThan">
      <formula>$AH$8</formula>
    </cfRule>
  </conditionalFormatting>
  <conditionalFormatting sqref="AP11:AP34">
    <cfRule type="cellIs" dxfId="676" priority="16" operator="equal">
      <formula>0</formula>
    </cfRule>
  </conditionalFormatting>
  <conditionalFormatting sqref="AP11:AP34">
    <cfRule type="cellIs" dxfId="675" priority="15" operator="greaterThan">
      <formula>1179</formula>
    </cfRule>
  </conditionalFormatting>
  <conditionalFormatting sqref="AP11:AP34">
    <cfRule type="cellIs" dxfId="674" priority="14" operator="greaterThan">
      <formula>99</formula>
    </cfRule>
  </conditionalFormatting>
  <conditionalFormatting sqref="AP11:AP34">
    <cfRule type="cellIs" dxfId="673" priority="13" operator="greaterThan">
      <formula>0.99</formula>
    </cfRule>
  </conditionalFormatting>
  <conditionalFormatting sqref="X19:AA22 X23:AB34">
    <cfRule type="containsText" dxfId="672" priority="9" operator="containsText" text="N/A">
      <formula>NOT(ISERROR(SEARCH("N/A",X19)))</formula>
    </cfRule>
    <cfRule type="cellIs" dxfId="671" priority="12" operator="equal">
      <formula>0</formula>
    </cfRule>
  </conditionalFormatting>
  <conditionalFormatting sqref="X19:AA22 X23:AB34">
    <cfRule type="cellIs" dxfId="670" priority="11" operator="greaterThanOrEqual">
      <formula>1185</formula>
    </cfRule>
  </conditionalFormatting>
  <conditionalFormatting sqref="X19:AA22 X23:AB34">
    <cfRule type="cellIs" dxfId="669" priority="10" operator="between">
      <formula>0.1</formula>
      <formula>1184</formula>
    </cfRule>
  </conditionalFormatting>
  <conditionalFormatting sqref="AL16:AN34">
    <cfRule type="cellIs" dxfId="668" priority="8" operator="equal">
      <formula>0</formula>
    </cfRule>
  </conditionalFormatting>
  <conditionalFormatting sqref="AL16:AN34">
    <cfRule type="cellIs" dxfId="667" priority="7" operator="greaterThan">
      <formula>1179</formula>
    </cfRule>
  </conditionalFormatting>
  <conditionalFormatting sqref="AL16:AN34">
    <cfRule type="cellIs" dxfId="666" priority="6" operator="greaterThan">
      <formula>99</formula>
    </cfRule>
  </conditionalFormatting>
  <conditionalFormatting sqref="AL16:AN34">
    <cfRule type="cellIs" dxfId="665" priority="5" operator="greaterThan">
      <formula>0.99</formula>
    </cfRule>
  </conditionalFormatting>
  <conditionalFormatting sqref="AK16:AK34">
    <cfRule type="cellIs" dxfId="664" priority="4" operator="equal">
      <formula>0</formula>
    </cfRule>
  </conditionalFormatting>
  <conditionalFormatting sqref="AK16:AK34">
    <cfRule type="cellIs" dxfId="663" priority="3" operator="greaterThan">
      <formula>1179</formula>
    </cfRule>
  </conditionalFormatting>
  <conditionalFormatting sqref="AK16:AK34">
    <cfRule type="cellIs" dxfId="662" priority="2" operator="greaterThan">
      <formula>99</formula>
    </cfRule>
  </conditionalFormatting>
  <conditionalFormatting sqref="AK16:AK34">
    <cfRule type="cellIs" dxfId="66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7"/>
  <sheetViews>
    <sheetView showGridLines="0" zoomScaleNormal="100" workbookViewId="0">
      <selection activeCell="B57" sqref="B57:B61"/>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42106</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25176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11'!$Q$34</f>
        <v>32422970</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11'!$AG$34</f>
        <v>36155532</v>
      </c>
      <c r="AH10" s="190"/>
      <c r="AI10" s="206"/>
      <c r="AJ10" s="154" t="s">
        <v>84</v>
      </c>
      <c r="AK10" s="154" t="s">
        <v>84</v>
      </c>
      <c r="AL10" s="154" t="s">
        <v>84</v>
      </c>
      <c r="AM10" s="154" t="s">
        <v>84</v>
      </c>
      <c r="AN10" s="154" t="s">
        <v>84</v>
      </c>
      <c r="AO10" s="154" t="s">
        <v>84</v>
      </c>
      <c r="AP10" s="145">
        <f>'APR 11'!AP34</f>
        <v>8079248</v>
      </c>
      <c r="AQ10" s="208"/>
      <c r="AR10" s="155" t="s">
        <v>85</v>
      </c>
      <c r="AS10" s="190"/>
      <c r="AV10" s="38" t="s">
        <v>86</v>
      </c>
      <c r="AW10" s="38" t="s">
        <v>87</v>
      </c>
      <c r="AY10" s="80"/>
    </row>
    <row r="11" spans="2:51" x14ac:dyDescent="0.25">
      <c r="B11" s="39">
        <v>2</v>
      </c>
      <c r="C11" s="39">
        <v>4.1666666666666664E-2</v>
      </c>
      <c r="D11" s="118">
        <v>11</v>
      </c>
      <c r="E11" s="40">
        <f>D11/1.42</f>
        <v>7.746478873239437</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120</v>
      </c>
      <c r="P11" s="119">
        <v>89</v>
      </c>
      <c r="Q11" s="119">
        <v>32426787</v>
      </c>
      <c r="R11" s="45">
        <f>Q11-Q10</f>
        <v>3817</v>
      </c>
      <c r="S11" s="46">
        <f>R11*24/1000</f>
        <v>91.608000000000004</v>
      </c>
      <c r="T11" s="46">
        <f>R11/1000</f>
        <v>3.8170000000000002</v>
      </c>
      <c r="U11" s="120">
        <v>6.1</v>
      </c>
      <c r="V11" s="120">
        <f>U11</f>
        <v>6.1</v>
      </c>
      <c r="W11" s="121" t="s">
        <v>125</v>
      </c>
      <c r="X11" s="123">
        <v>0</v>
      </c>
      <c r="Y11" s="123">
        <v>0</v>
      </c>
      <c r="Z11" s="123">
        <v>1046</v>
      </c>
      <c r="AA11" s="123">
        <v>0</v>
      </c>
      <c r="AB11" s="123">
        <v>1059</v>
      </c>
      <c r="AC11" s="47" t="s">
        <v>90</v>
      </c>
      <c r="AD11" s="47" t="s">
        <v>90</v>
      </c>
      <c r="AE11" s="47" t="s">
        <v>90</v>
      </c>
      <c r="AF11" s="122" t="s">
        <v>90</v>
      </c>
      <c r="AG11" s="136">
        <v>36156164</v>
      </c>
      <c r="AH11" s="48">
        <f>IF(ISBLANK(AG11),"-",AG11-AG10)</f>
        <v>632</v>
      </c>
      <c r="AI11" s="49">
        <f>AH11/T11</f>
        <v>165.57505894681685</v>
      </c>
      <c r="AJ11" s="102">
        <v>0</v>
      </c>
      <c r="AK11" s="102">
        <v>0</v>
      </c>
      <c r="AL11" s="102">
        <v>1</v>
      </c>
      <c r="AM11" s="102">
        <v>0</v>
      </c>
      <c r="AN11" s="102">
        <v>1</v>
      </c>
      <c r="AO11" s="102">
        <v>0.4</v>
      </c>
      <c r="AP11" s="123">
        <v>8080338</v>
      </c>
      <c r="AQ11" s="123">
        <f>AP11-AP10</f>
        <v>1090</v>
      </c>
      <c r="AR11" s="50"/>
      <c r="AS11" s="51" t="s">
        <v>113</v>
      </c>
      <c r="AV11" s="38" t="s">
        <v>88</v>
      </c>
      <c r="AW11" s="38" t="s">
        <v>91</v>
      </c>
      <c r="AY11" s="80" t="s">
        <v>126</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116</v>
      </c>
      <c r="P12" s="119">
        <v>86</v>
      </c>
      <c r="Q12" s="119">
        <v>32430542</v>
      </c>
      <c r="R12" s="45">
        <f t="shared" ref="R12:R34" si="3">Q12-Q11</f>
        <v>3755</v>
      </c>
      <c r="S12" s="46">
        <f t="shared" ref="S12:S34" si="4">R12*24/1000</f>
        <v>90.12</v>
      </c>
      <c r="T12" s="46">
        <f t="shared" ref="T12:T34" si="5">R12/1000</f>
        <v>3.7549999999999999</v>
      </c>
      <c r="U12" s="120">
        <v>7.3</v>
      </c>
      <c r="V12" s="120">
        <f t="shared" ref="V12:V34" si="6">U12</f>
        <v>7.3</v>
      </c>
      <c r="W12" s="121" t="s">
        <v>125</v>
      </c>
      <c r="X12" s="123">
        <v>0</v>
      </c>
      <c r="Y12" s="123">
        <v>0</v>
      </c>
      <c r="Z12" s="123">
        <v>1038</v>
      </c>
      <c r="AA12" s="123">
        <v>0</v>
      </c>
      <c r="AB12" s="123">
        <v>1029</v>
      </c>
      <c r="AC12" s="47" t="s">
        <v>90</v>
      </c>
      <c r="AD12" s="47" t="s">
        <v>90</v>
      </c>
      <c r="AE12" s="47" t="s">
        <v>90</v>
      </c>
      <c r="AF12" s="122" t="s">
        <v>90</v>
      </c>
      <c r="AG12" s="136">
        <v>36156758</v>
      </c>
      <c r="AH12" s="48">
        <f>IF(ISBLANK(AG12),"-",AG12-AG11)</f>
        <v>594</v>
      </c>
      <c r="AI12" s="49">
        <f t="shared" ref="AI12:AI34" si="7">AH12/T12</f>
        <v>158.18908122503331</v>
      </c>
      <c r="AJ12" s="102">
        <v>0</v>
      </c>
      <c r="AK12" s="102">
        <v>0</v>
      </c>
      <c r="AL12" s="102">
        <v>1</v>
      </c>
      <c r="AM12" s="102">
        <v>0</v>
      </c>
      <c r="AN12" s="102">
        <v>1</v>
      </c>
      <c r="AO12" s="102">
        <v>0.4</v>
      </c>
      <c r="AP12" s="123">
        <v>8081444</v>
      </c>
      <c r="AQ12" s="123">
        <f>AP12-AP11</f>
        <v>1106</v>
      </c>
      <c r="AR12" s="52">
        <v>0.77</v>
      </c>
      <c r="AS12" s="51" t="s">
        <v>113</v>
      </c>
      <c r="AV12" s="38" t="s">
        <v>92</v>
      </c>
      <c r="AW12" s="38" t="s">
        <v>93</v>
      </c>
      <c r="AY12" s="80" t="s">
        <v>128</v>
      </c>
    </row>
    <row r="13" spans="2:51" x14ac:dyDescent="0.25">
      <c r="B13" s="39">
        <v>2.0833333333333299</v>
      </c>
      <c r="C13" s="39">
        <v>0.125</v>
      </c>
      <c r="D13" s="118">
        <v>14</v>
      </c>
      <c r="E13" s="40">
        <f t="shared" si="0"/>
        <v>9.8591549295774659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113</v>
      </c>
      <c r="P13" s="119">
        <v>83</v>
      </c>
      <c r="Q13" s="119">
        <v>32434190</v>
      </c>
      <c r="R13" s="45">
        <f t="shared" si="3"/>
        <v>3648</v>
      </c>
      <c r="S13" s="46">
        <f t="shared" si="4"/>
        <v>87.552000000000007</v>
      </c>
      <c r="T13" s="46">
        <f t="shared" si="5"/>
        <v>3.6480000000000001</v>
      </c>
      <c r="U13" s="120">
        <v>8.5</v>
      </c>
      <c r="V13" s="120">
        <f t="shared" si="6"/>
        <v>8.5</v>
      </c>
      <c r="W13" s="121" t="s">
        <v>125</v>
      </c>
      <c r="X13" s="123">
        <v>0</v>
      </c>
      <c r="Y13" s="123">
        <v>0</v>
      </c>
      <c r="Z13" s="123">
        <v>1011</v>
      </c>
      <c r="AA13" s="123">
        <v>0</v>
      </c>
      <c r="AB13" s="123">
        <v>1028</v>
      </c>
      <c r="AC13" s="47" t="s">
        <v>90</v>
      </c>
      <c r="AD13" s="47" t="s">
        <v>90</v>
      </c>
      <c r="AE13" s="47" t="s">
        <v>90</v>
      </c>
      <c r="AF13" s="122" t="s">
        <v>90</v>
      </c>
      <c r="AG13" s="136">
        <v>36157310</v>
      </c>
      <c r="AH13" s="48">
        <f>IF(ISBLANK(AG13),"-",AG13-AG12)</f>
        <v>552</v>
      </c>
      <c r="AI13" s="49">
        <f t="shared" si="7"/>
        <v>151.31578947368419</v>
      </c>
      <c r="AJ13" s="102">
        <v>0</v>
      </c>
      <c r="AK13" s="102">
        <v>0</v>
      </c>
      <c r="AL13" s="102">
        <v>1</v>
      </c>
      <c r="AM13" s="102">
        <v>0</v>
      </c>
      <c r="AN13" s="102">
        <v>1</v>
      </c>
      <c r="AO13" s="102">
        <v>0.4</v>
      </c>
      <c r="AP13" s="123">
        <v>8082608</v>
      </c>
      <c r="AQ13" s="123">
        <f>AP13-AP12</f>
        <v>1164</v>
      </c>
      <c r="AR13" s="50"/>
      <c r="AS13" s="51" t="s">
        <v>113</v>
      </c>
      <c r="AV13" s="38" t="s">
        <v>94</v>
      </c>
      <c r="AW13" s="38" t="s">
        <v>95</v>
      </c>
      <c r="AY13" s="80" t="s">
        <v>127</v>
      </c>
    </row>
    <row r="14" spans="2:51" x14ac:dyDescent="0.25">
      <c r="B14" s="39">
        <v>2.125</v>
      </c>
      <c r="C14" s="39">
        <v>0.16666666666666666</v>
      </c>
      <c r="D14" s="118">
        <v>20</v>
      </c>
      <c r="E14" s="40">
        <f t="shared" si="0"/>
        <v>14.084507042253522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109</v>
      </c>
      <c r="P14" s="119">
        <v>84</v>
      </c>
      <c r="Q14" s="119">
        <v>32437796</v>
      </c>
      <c r="R14" s="45">
        <f t="shared" si="3"/>
        <v>3606</v>
      </c>
      <c r="S14" s="46">
        <f t="shared" si="4"/>
        <v>86.543999999999997</v>
      </c>
      <c r="T14" s="46">
        <f t="shared" si="5"/>
        <v>3.6059999999999999</v>
      </c>
      <c r="U14" s="120">
        <v>9.5</v>
      </c>
      <c r="V14" s="120">
        <f t="shared" si="6"/>
        <v>9.5</v>
      </c>
      <c r="W14" s="121" t="s">
        <v>125</v>
      </c>
      <c r="X14" s="123">
        <v>0</v>
      </c>
      <c r="Y14" s="123">
        <v>0</v>
      </c>
      <c r="Z14" s="123">
        <v>954</v>
      </c>
      <c r="AA14" s="123">
        <v>0</v>
      </c>
      <c r="AB14" s="123">
        <v>988</v>
      </c>
      <c r="AC14" s="47" t="s">
        <v>90</v>
      </c>
      <c r="AD14" s="47" t="s">
        <v>90</v>
      </c>
      <c r="AE14" s="47" t="s">
        <v>90</v>
      </c>
      <c r="AF14" s="122" t="s">
        <v>90</v>
      </c>
      <c r="AG14" s="136">
        <v>36157826</v>
      </c>
      <c r="AH14" s="48">
        <f t="shared" ref="AH14:AH34" si="8">IF(ISBLANK(AG14),"-",AG14-AG13)</f>
        <v>516</v>
      </c>
      <c r="AI14" s="49">
        <f t="shared" si="7"/>
        <v>143.09484193011647</v>
      </c>
      <c r="AJ14" s="102">
        <v>0</v>
      </c>
      <c r="AK14" s="102">
        <v>0</v>
      </c>
      <c r="AL14" s="102">
        <v>1</v>
      </c>
      <c r="AM14" s="102">
        <v>0</v>
      </c>
      <c r="AN14" s="102">
        <v>1</v>
      </c>
      <c r="AO14" s="102">
        <v>0.4</v>
      </c>
      <c r="AP14" s="123">
        <v>8083680</v>
      </c>
      <c r="AQ14" s="123">
        <f>AP14-AP13</f>
        <v>1072</v>
      </c>
      <c r="AR14" s="50"/>
      <c r="AS14" s="51" t="s">
        <v>113</v>
      </c>
      <c r="AT14" s="53"/>
      <c r="AV14" s="38" t="s">
        <v>96</v>
      </c>
      <c r="AW14" s="38" t="s">
        <v>97</v>
      </c>
      <c r="AY14" s="80" t="s">
        <v>130</v>
      </c>
    </row>
    <row r="15" spans="2:51" x14ac:dyDescent="0.25">
      <c r="B15" s="39">
        <v>2.1666666666666701</v>
      </c>
      <c r="C15" s="39">
        <v>0.20833333333333301</v>
      </c>
      <c r="D15" s="118">
        <v>24</v>
      </c>
      <c r="E15" s="40">
        <f t="shared" si="0"/>
        <v>16.901408450704228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90</v>
      </c>
      <c r="P15" s="119">
        <v>88</v>
      </c>
      <c r="Q15" s="119">
        <v>32441349</v>
      </c>
      <c r="R15" s="45">
        <f t="shared" si="3"/>
        <v>3553</v>
      </c>
      <c r="S15" s="46">
        <f t="shared" si="4"/>
        <v>85.272000000000006</v>
      </c>
      <c r="T15" s="46">
        <f t="shared" si="5"/>
        <v>3.5529999999999999</v>
      </c>
      <c r="U15" s="120">
        <v>9.5</v>
      </c>
      <c r="V15" s="120">
        <f t="shared" si="6"/>
        <v>9.5</v>
      </c>
      <c r="W15" s="121" t="s">
        <v>125</v>
      </c>
      <c r="X15" s="123">
        <v>0</v>
      </c>
      <c r="Y15" s="123">
        <v>0</v>
      </c>
      <c r="Z15" s="123">
        <v>912</v>
      </c>
      <c r="AA15" s="123">
        <v>0</v>
      </c>
      <c r="AB15" s="123">
        <v>988</v>
      </c>
      <c r="AC15" s="47" t="s">
        <v>90</v>
      </c>
      <c r="AD15" s="47" t="s">
        <v>90</v>
      </c>
      <c r="AE15" s="47" t="s">
        <v>90</v>
      </c>
      <c r="AF15" s="122" t="s">
        <v>90</v>
      </c>
      <c r="AG15" s="136">
        <v>36158314</v>
      </c>
      <c r="AH15" s="48">
        <f t="shared" si="8"/>
        <v>488</v>
      </c>
      <c r="AI15" s="49">
        <f t="shared" si="7"/>
        <v>137.34871939206306</v>
      </c>
      <c r="AJ15" s="102">
        <v>0</v>
      </c>
      <c r="AK15" s="102">
        <v>0</v>
      </c>
      <c r="AL15" s="102">
        <v>1</v>
      </c>
      <c r="AM15" s="102">
        <v>0</v>
      </c>
      <c r="AN15" s="102">
        <v>1</v>
      </c>
      <c r="AO15" s="102">
        <v>0</v>
      </c>
      <c r="AP15" s="123">
        <v>8083680</v>
      </c>
      <c r="AQ15" s="123">
        <f>AP15-AP14</f>
        <v>0</v>
      </c>
      <c r="AR15" s="50"/>
      <c r="AS15" s="51" t="s">
        <v>113</v>
      </c>
      <c r="AV15" s="38" t="s">
        <v>98</v>
      </c>
      <c r="AW15" s="38" t="s">
        <v>99</v>
      </c>
      <c r="AY15" s="80" t="s">
        <v>131</v>
      </c>
    </row>
    <row r="16" spans="2:51" x14ac:dyDescent="0.25">
      <c r="B16" s="39">
        <v>2.2083333333333299</v>
      </c>
      <c r="C16" s="39">
        <v>0.25</v>
      </c>
      <c r="D16" s="118">
        <v>20</v>
      </c>
      <c r="E16" s="40">
        <f t="shared" si="0"/>
        <v>14.084507042253522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116</v>
      </c>
      <c r="P16" s="119">
        <v>112</v>
      </c>
      <c r="Q16" s="119">
        <v>32445332</v>
      </c>
      <c r="R16" s="45">
        <f t="shared" si="3"/>
        <v>3983</v>
      </c>
      <c r="S16" s="46">
        <f t="shared" si="4"/>
        <v>95.591999999999999</v>
      </c>
      <c r="T16" s="46">
        <f t="shared" si="5"/>
        <v>3.9830000000000001</v>
      </c>
      <c r="U16" s="120">
        <v>9.5</v>
      </c>
      <c r="V16" s="120">
        <f t="shared" si="6"/>
        <v>9.5</v>
      </c>
      <c r="W16" s="121" t="s">
        <v>125</v>
      </c>
      <c r="X16" s="123">
        <v>0</v>
      </c>
      <c r="Y16" s="123">
        <v>0</v>
      </c>
      <c r="Z16" s="123">
        <v>1056</v>
      </c>
      <c r="AA16" s="123">
        <v>0</v>
      </c>
      <c r="AB16" s="123">
        <v>1108</v>
      </c>
      <c r="AC16" s="47" t="s">
        <v>90</v>
      </c>
      <c r="AD16" s="47" t="s">
        <v>90</v>
      </c>
      <c r="AE16" s="47" t="s">
        <v>90</v>
      </c>
      <c r="AF16" s="122" t="s">
        <v>90</v>
      </c>
      <c r="AG16" s="136">
        <v>36158924</v>
      </c>
      <c r="AH16" s="48">
        <f t="shared" si="8"/>
        <v>610</v>
      </c>
      <c r="AI16" s="49">
        <f t="shared" si="7"/>
        <v>153.15089128797388</v>
      </c>
      <c r="AJ16" s="102">
        <v>0</v>
      </c>
      <c r="AK16" s="102">
        <v>0</v>
      </c>
      <c r="AL16" s="102">
        <v>1</v>
      </c>
      <c r="AM16" s="102">
        <v>0</v>
      </c>
      <c r="AN16" s="102">
        <v>1</v>
      </c>
      <c r="AO16" s="102">
        <v>0</v>
      </c>
      <c r="AP16" s="123">
        <v>8083680</v>
      </c>
      <c r="AQ16" s="123">
        <f t="shared" ref="AQ16:AQ34" si="10">AP16-AP15</f>
        <v>0</v>
      </c>
      <c r="AR16" s="52">
        <v>0.52</v>
      </c>
      <c r="AS16" s="51" t="s">
        <v>101</v>
      </c>
      <c r="AV16" s="38" t="s">
        <v>102</v>
      </c>
      <c r="AW16" s="38" t="s">
        <v>103</v>
      </c>
      <c r="AY16" s="80" t="s">
        <v>132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144</v>
      </c>
      <c r="P17" s="119">
        <v>139</v>
      </c>
      <c r="Q17" s="119">
        <v>32451147</v>
      </c>
      <c r="R17" s="45">
        <f t="shared" si="3"/>
        <v>5815</v>
      </c>
      <c r="S17" s="46">
        <f t="shared" si="4"/>
        <v>139.56</v>
      </c>
      <c r="T17" s="46">
        <f t="shared" si="5"/>
        <v>5.8150000000000004</v>
      </c>
      <c r="U17" s="120">
        <v>9.5</v>
      </c>
      <c r="V17" s="120">
        <f t="shared" si="6"/>
        <v>9.5</v>
      </c>
      <c r="W17" s="121" t="s">
        <v>147</v>
      </c>
      <c r="X17" s="123">
        <v>0</v>
      </c>
      <c r="Y17" s="123">
        <v>0</v>
      </c>
      <c r="Z17" s="123">
        <v>1196</v>
      </c>
      <c r="AA17" s="123">
        <v>1185</v>
      </c>
      <c r="AB17" s="123">
        <v>1199</v>
      </c>
      <c r="AC17" s="47" t="s">
        <v>90</v>
      </c>
      <c r="AD17" s="47" t="s">
        <v>90</v>
      </c>
      <c r="AE17" s="47" t="s">
        <v>90</v>
      </c>
      <c r="AF17" s="122" t="s">
        <v>90</v>
      </c>
      <c r="AG17" s="136">
        <v>36160148</v>
      </c>
      <c r="AH17" s="48">
        <f t="shared" si="8"/>
        <v>1224</v>
      </c>
      <c r="AI17" s="49">
        <f t="shared" si="7"/>
        <v>210.49011177987961</v>
      </c>
      <c r="AJ17" s="102">
        <v>0</v>
      </c>
      <c r="AK17" s="102">
        <v>0</v>
      </c>
      <c r="AL17" s="102">
        <v>1</v>
      </c>
      <c r="AM17" s="102">
        <v>1</v>
      </c>
      <c r="AN17" s="102">
        <v>1</v>
      </c>
      <c r="AO17" s="102">
        <v>0</v>
      </c>
      <c r="AP17" s="123">
        <v>8083680</v>
      </c>
      <c r="AQ17" s="123">
        <f t="shared" si="10"/>
        <v>0</v>
      </c>
      <c r="AR17" s="50"/>
      <c r="AS17" s="51" t="s">
        <v>101</v>
      </c>
      <c r="AT17" s="53"/>
      <c r="AV17" s="38" t="s">
        <v>104</v>
      </c>
      <c r="AW17" s="38" t="s">
        <v>105</v>
      </c>
      <c r="AY17" s="105"/>
    </row>
    <row r="18" spans="1:51" x14ac:dyDescent="0.25">
      <c r="B18" s="39">
        <v>2.2916666666666701</v>
      </c>
      <c r="C18" s="39">
        <v>0.33333333333333298</v>
      </c>
      <c r="D18" s="118">
        <v>12</v>
      </c>
      <c r="E18" s="40">
        <f t="shared" si="0"/>
        <v>8.4507042253521139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137</v>
      </c>
      <c r="P18" s="119">
        <v>146</v>
      </c>
      <c r="Q18" s="119">
        <v>32457141</v>
      </c>
      <c r="R18" s="45">
        <f t="shared" si="3"/>
        <v>5994</v>
      </c>
      <c r="S18" s="46">
        <f t="shared" si="4"/>
        <v>143.85599999999999</v>
      </c>
      <c r="T18" s="46">
        <f t="shared" si="5"/>
        <v>5.9939999999999998</v>
      </c>
      <c r="U18" s="120">
        <v>9.3000000000000007</v>
      </c>
      <c r="V18" s="120">
        <f t="shared" si="6"/>
        <v>9.3000000000000007</v>
      </c>
      <c r="W18" s="121" t="s">
        <v>140</v>
      </c>
      <c r="X18" s="123">
        <v>0</v>
      </c>
      <c r="Y18" s="123">
        <v>1041</v>
      </c>
      <c r="Z18" s="123">
        <v>1165</v>
      </c>
      <c r="AA18" s="123">
        <v>1185</v>
      </c>
      <c r="AB18" s="123">
        <v>1169</v>
      </c>
      <c r="AC18" s="47" t="s">
        <v>90</v>
      </c>
      <c r="AD18" s="47" t="s">
        <v>90</v>
      </c>
      <c r="AE18" s="47" t="s">
        <v>90</v>
      </c>
      <c r="AF18" s="122" t="s">
        <v>90</v>
      </c>
      <c r="AG18" s="136">
        <v>36161416</v>
      </c>
      <c r="AH18" s="48">
        <f t="shared" si="8"/>
        <v>1268</v>
      </c>
      <c r="AI18" s="49">
        <f t="shared" si="7"/>
        <v>211.5448782115449</v>
      </c>
      <c r="AJ18" s="102">
        <v>0</v>
      </c>
      <c r="AK18" s="102">
        <v>1</v>
      </c>
      <c r="AL18" s="102">
        <v>1</v>
      </c>
      <c r="AM18" s="102">
        <v>1</v>
      </c>
      <c r="AN18" s="102">
        <v>1</v>
      </c>
      <c r="AO18" s="102">
        <v>0</v>
      </c>
      <c r="AP18" s="123">
        <v>8083680</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140</v>
      </c>
      <c r="P19" s="119">
        <v>138</v>
      </c>
      <c r="Q19" s="119">
        <v>32463337</v>
      </c>
      <c r="R19" s="45">
        <f t="shared" si="3"/>
        <v>6196</v>
      </c>
      <c r="S19" s="46">
        <f t="shared" si="4"/>
        <v>148.70400000000001</v>
      </c>
      <c r="T19" s="46">
        <f t="shared" si="5"/>
        <v>6.1959999999999997</v>
      </c>
      <c r="U19" s="120">
        <v>8.6999999999999993</v>
      </c>
      <c r="V19" s="120">
        <f t="shared" si="6"/>
        <v>8.6999999999999993</v>
      </c>
      <c r="W19" s="121" t="s">
        <v>140</v>
      </c>
      <c r="X19" s="123">
        <v>0</v>
      </c>
      <c r="Y19" s="123">
        <v>1063</v>
      </c>
      <c r="Z19" s="123">
        <v>1196</v>
      </c>
      <c r="AA19" s="123">
        <v>1185</v>
      </c>
      <c r="AB19" s="123">
        <v>1198</v>
      </c>
      <c r="AC19" s="47" t="s">
        <v>90</v>
      </c>
      <c r="AD19" s="47" t="s">
        <v>90</v>
      </c>
      <c r="AE19" s="47" t="s">
        <v>90</v>
      </c>
      <c r="AF19" s="122" t="s">
        <v>90</v>
      </c>
      <c r="AG19" s="136">
        <v>36162772</v>
      </c>
      <c r="AH19" s="48">
        <f t="shared" si="8"/>
        <v>1356</v>
      </c>
      <c r="AI19" s="49">
        <f t="shared" si="7"/>
        <v>218.85087153001939</v>
      </c>
      <c r="AJ19" s="102">
        <v>0</v>
      </c>
      <c r="AK19" s="102">
        <v>1</v>
      </c>
      <c r="AL19" s="102">
        <v>1</v>
      </c>
      <c r="AM19" s="102">
        <v>1</v>
      </c>
      <c r="AN19" s="102">
        <v>1</v>
      </c>
      <c r="AO19" s="102">
        <v>0</v>
      </c>
      <c r="AP19" s="123">
        <v>8083680</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138</v>
      </c>
      <c r="P20" s="119">
        <v>153</v>
      </c>
      <c r="Q20" s="119">
        <v>32469738</v>
      </c>
      <c r="R20" s="45">
        <f t="shared" si="3"/>
        <v>6401</v>
      </c>
      <c r="S20" s="46">
        <f t="shared" si="4"/>
        <v>153.624</v>
      </c>
      <c r="T20" s="46">
        <f t="shared" si="5"/>
        <v>6.4009999999999998</v>
      </c>
      <c r="U20" s="120">
        <v>8</v>
      </c>
      <c r="V20" s="120">
        <f t="shared" si="6"/>
        <v>8</v>
      </c>
      <c r="W20" s="121" t="s">
        <v>140</v>
      </c>
      <c r="X20" s="123">
        <v>0</v>
      </c>
      <c r="Y20" s="123">
        <v>1098</v>
      </c>
      <c r="Z20" s="123">
        <v>1196</v>
      </c>
      <c r="AA20" s="123">
        <v>1185</v>
      </c>
      <c r="AB20" s="123">
        <v>1198</v>
      </c>
      <c r="AC20" s="47" t="s">
        <v>90</v>
      </c>
      <c r="AD20" s="47" t="s">
        <v>90</v>
      </c>
      <c r="AE20" s="47" t="s">
        <v>90</v>
      </c>
      <c r="AF20" s="122" t="s">
        <v>90</v>
      </c>
      <c r="AG20" s="136">
        <v>36164192</v>
      </c>
      <c r="AH20" s="48">
        <f>IF(ISBLANK(AG20),"-",AG20-AG19)</f>
        <v>1420</v>
      </c>
      <c r="AI20" s="49">
        <f t="shared" si="7"/>
        <v>221.84033744727387</v>
      </c>
      <c r="AJ20" s="102">
        <v>0</v>
      </c>
      <c r="AK20" s="102">
        <v>1</v>
      </c>
      <c r="AL20" s="102">
        <v>1</v>
      </c>
      <c r="AM20" s="102">
        <v>1</v>
      </c>
      <c r="AN20" s="102">
        <v>1</v>
      </c>
      <c r="AO20" s="102">
        <v>0</v>
      </c>
      <c r="AP20" s="123">
        <v>8083680</v>
      </c>
      <c r="AQ20" s="123">
        <f t="shared" si="10"/>
        <v>0</v>
      </c>
      <c r="AR20" s="52">
        <v>0.42</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139</v>
      </c>
      <c r="P21" s="119">
        <v>150</v>
      </c>
      <c r="Q21" s="119">
        <v>32475967</v>
      </c>
      <c r="R21" s="45">
        <f>Q21-Q20</f>
        <v>6229</v>
      </c>
      <c r="S21" s="46">
        <f t="shared" si="4"/>
        <v>149.49600000000001</v>
      </c>
      <c r="T21" s="46">
        <f t="shared" si="5"/>
        <v>6.2290000000000001</v>
      </c>
      <c r="U21" s="120">
        <v>7.3</v>
      </c>
      <c r="V21" s="120">
        <f t="shared" si="6"/>
        <v>7.3</v>
      </c>
      <c r="W21" s="121" t="s">
        <v>140</v>
      </c>
      <c r="X21" s="123">
        <v>0</v>
      </c>
      <c r="Y21" s="123">
        <v>1066</v>
      </c>
      <c r="Z21" s="123">
        <v>1196</v>
      </c>
      <c r="AA21" s="123">
        <v>1185</v>
      </c>
      <c r="AB21" s="123">
        <v>1198</v>
      </c>
      <c r="AC21" s="47" t="s">
        <v>90</v>
      </c>
      <c r="AD21" s="47" t="s">
        <v>90</v>
      </c>
      <c r="AE21" s="47" t="s">
        <v>90</v>
      </c>
      <c r="AF21" s="122" t="s">
        <v>90</v>
      </c>
      <c r="AG21" s="136">
        <v>36165572</v>
      </c>
      <c r="AH21" s="48">
        <f t="shared" si="8"/>
        <v>1380</v>
      </c>
      <c r="AI21" s="49">
        <f t="shared" si="7"/>
        <v>221.54438914753572</v>
      </c>
      <c r="AJ21" s="102">
        <v>0</v>
      </c>
      <c r="AK21" s="102">
        <v>1</v>
      </c>
      <c r="AL21" s="102">
        <v>1</v>
      </c>
      <c r="AM21" s="102">
        <v>1</v>
      </c>
      <c r="AN21" s="102">
        <v>1</v>
      </c>
      <c r="AO21" s="102">
        <v>0</v>
      </c>
      <c r="AP21" s="123">
        <v>8083680</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143</v>
      </c>
      <c r="P22" s="119">
        <v>148</v>
      </c>
      <c r="Q22" s="119">
        <v>32482151</v>
      </c>
      <c r="R22" s="45">
        <f t="shared" si="3"/>
        <v>6184</v>
      </c>
      <c r="S22" s="46">
        <f t="shared" si="4"/>
        <v>148.416</v>
      </c>
      <c r="T22" s="46">
        <f t="shared" si="5"/>
        <v>6.1840000000000002</v>
      </c>
      <c r="U22" s="120">
        <v>6.9</v>
      </c>
      <c r="V22" s="120">
        <f t="shared" si="6"/>
        <v>6.9</v>
      </c>
      <c r="W22" s="121" t="s">
        <v>140</v>
      </c>
      <c r="X22" s="123">
        <v>0</v>
      </c>
      <c r="Y22" s="123">
        <v>1029</v>
      </c>
      <c r="Z22" s="123">
        <v>1196</v>
      </c>
      <c r="AA22" s="123">
        <v>1185</v>
      </c>
      <c r="AB22" s="123">
        <v>1198</v>
      </c>
      <c r="AC22" s="47" t="s">
        <v>90</v>
      </c>
      <c r="AD22" s="47" t="s">
        <v>90</v>
      </c>
      <c r="AE22" s="47" t="s">
        <v>90</v>
      </c>
      <c r="AF22" s="122" t="s">
        <v>90</v>
      </c>
      <c r="AG22" s="136">
        <v>36166944</v>
      </c>
      <c r="AH22" s="48">
        <f t="shared" si="8"/>
        <v>1372</v>
      </c>
      <c r="AI22" s="49">
        <f t="shared" si="7"/>
        <v>221.86287192755498</v>
      </c>
      <c r="AJ22" s="102">
        <v>0</v>
      </c>
      <c r="AK22" s="102">
        <v>1</v>
      </c>
      <c r="AL22" s="102">
        <v>1</v>
      </c>
      <c r="AM22" s="102">
        <v>1</v>
      </c>
      <c r="AN22" s="102">
        <v>1</v>
      </c>
      <c r="AO22" s="102">
        <v>0</v>
      </c>
      <c r="AP22" s="123">
        <v>8083680</v>
      </c>
      <c r="AQ22" s="123">
        <f t="shared" si="10"/>
        <v>0</v>
      </c>
      <c r="AR22" s="50"/>
      <c r="AS22" s="51" t="s">
        <v>101</v>
      </c>
      <c r="AV22" s="54" t="s">
        <v>110</v>
      </c>
      <c r="AY22" s="105"/>
    </row>
    <row r="23" spans="1:51" x14ac:dyDescent="0.25">
      <c r="A23" s="101" t="s">
        <v>129</v>
      </c>
      <c r="B23" s="39">
        <v>2.5</v>
      </c>
      <c r="C23" s="39">
        <v>0.54166666666666696</v>
      </c>
      <c r="D23" s="118">
        <v>8</v>
      </c>
      <c r="E23" s="40">
        <f t="shared" si="0"/>
        <v>5.6338028169014089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143</v>
      </c>
      <c r="P23" s="119">
        <v>140</v>
      </c>
      <c r="Q23" s="119">
        <v>32488209</v>
      </c>
      <c r="R23" s="45">
        <f t="shared" si="3"/>
        <v>6058</v>
      </c>
      <c r="S23" s="46">
        <f t="shared" si="4"/>
        <v>145.392</v>
      </c>
      <c r="T23" s="46">
        <f t="shared" si="5"/>
        <v>6.0579999999999998</v>
      </c>
      <c r="U23" s="120">
        <v>6.7</v>
      </c>
      <c r="V23" s="120">
        <f t="shared" si="6"/>
        <v>6.7</v>
      </c>
      <c r="W23" s="121" t="s">
        <v>140</v>
      </c>
      <c r="X23" s="123">
        <v>0</v>
      </c>
      <c r="Y23" s="123">
        <v>990</v>
      </c>
      <c r="Z23" s="123">
        <v>1196</v>
      </c>
      <c r="AA23" s="123">
        <v>1185</v>
      </c>
      <c r="AB23" s="123">
        <v>1198</v>
      </c>
      <c r="AC23" s="47" t="s">
        <v>90</v>
      </c>
      <c r="AD23" s="47" t="s">
        <v>90</v>
      </c>
      <c r="AE23" s="47" t="s">
        <v>90</v>
      </c>
      <c r="AF23" s="122" t="s">
        <v>90</v>
      </c>
      <c r="AG23" s="136">
        <v>36168292</v>
      </c>
      <c r="AH23" s="48">
        <f t="shared" si="8"/>
        <v>1348</v>
      </c>
      <c r="AI23" s="49">
        <f t="shared" si="7"/>
        <v>222.51568174314957</v>
      </c>
      <c r="AJ23" s="102">
        <v>0</v>
      </c>
      <c r="AK23" s="102">
        <v>1</v>
      </c>
      <c r="AL23" s="102">
        <v>1</v>
      </c>
      <c r="AM23" s="102">
        <v>1</v>
      </c>
      <c r="AN23" s="102">
        <v>1</v>
      </c>
      <c r="AO23" s="102">
        <v>0</v>
      </c>
      <c r="AP23" s="123">
        <v>8083680</v>
      </c>
      <c r="AQ23" s="123">
        <f t="shared" si="10"/>
        <v>0</v>
      </c>
      <c r="AR23" s="50"/>
      <c r="AS23" s="51" t="s">
        <v>113</v>
      </c>
      <c r="AT23" s="53"/>
      <c r="AV23" s="55" t="s">
        <v>111</v>
      </c>
      <c r="AW23" s="56" t="s">
        <v>112</v>
      </c>
      <c r="AY23" s="105"/>
    </row>
    <row r="24" spans="1:51" x14ac:dyDescent="0.25">
      <c r="B24" s="39">
        <v>2.5416666666666701</v>
      </c>
      <c r="C24" s="39">
        <v>0.58333333333333404</v>
      </c>
      <c r="D24" s="118">
        <v>7</v>
      </c>
      <c r="E24" s="40">
        <f t="shared" si="0"/>
        <v>4.9295774647887329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136</v>
      </c>
      <c r="P24" s="119">
        <v>141</v>
      </c>
      <c r="Q24" s="119">
        <v>32494066</v>
      </c>
      <c r="R24" s="45">
        <f t="shared" si="3"/>
        <v>5857</v>
      </c>
      <c r="S24" s="46">
        <f t="shared" si="4"/>
        <v>140.56800000000001</v>
      </c>
      <c r="T24" s="46">
        <f t="shared" si="5"/>
        <v>5.8570000000000002</v>
      </c>
      <c r="U24" s="120">
        <v>6.6</v>
      </c>
      <c r="V24" s="120">
        <f t="shared" si="6"/>
        <v>6.6</v>
      </c>
      <c r="W24" s="121" t="s">
        <v>140</v>
      </c>
      <c r="X24" s="123">
        <v>0</v>
      </c>
      <c r="Y24" s="123">
        <v>1014</v>
      </c>
      <c r="Z24" s="123">
        <v>1196</v>
      </c>
      <c r="AA24" s="123">
        <v>1185</v>
      </c>
      <c r="AB24" s="123">
        <v>1198</v>
      </c>
      <c r="AC24" s="47" t="s">
        <v>90</v>
      </c>
      <c r="AD24" s="47" t="s">
        <v>90</v>
      </c>
      <c r="AE24" s="47" t="s">
        <v>90</v>
      </c>
      <c r="AF24" s="122" t="s">
        <v>90</v>
      </c>
      <c r="AG24" s="136">
        <v>36169620</v>
      </c>
      <c r="AH24" s="48">
        <f t="shared" si="8"/>
        <v>1328</v>
      </c>
      <c r="AI24" s="49">
        <f t="shared" si="7"/>
        <v>226.73723749359741</v>
      </c>
      <c r="AJ24" s="102">
        <v>0</v>
      </c>
      <c r="AK24" s="102">
        <v>1</v>
      </c>
      <c r="AL24" s="102">
        <v>1</v>
      </c>
      <c r="AM24" s="102">
        <v>1</v>
      </c>
      <c r="AN24" s="102">
        <v>1</v>
      </c>
      <c r="AO24" s="102">
        <v>0</v>
      </c>
      <c r="AP24" s="123">
        <v>8083680</v>
      </c>
      <c r="AQ24" s="123">
        <f t="shared" si="10"/>
        <v>0</v>
      </c>
      <c r="AR24" s="52">
        <v>0.49</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133</v>
      </c>
      <c r="P25" s="119">
        <v>134</v>
      </c>
      <c r="Q25" s="119">
        <v>32499885</v>
      </c>
      <c r="R25" s="45">
        <f t="shared" si="3"/>
        <v>5819</v>
      </c>
      <c r="S25" s="46">
        <f t="shared" si="4"/>
        <v>139.65600000000001</v>
      </c>
      <c r="T25" s="46">
        <f t="shared" si="5"/>
        <v>5.819</v>
      </c>
      <c r="U25" s="120">
        <v>6.2</v>
      </c>
      <c r="V25" s="120">
        <f t="shared" si="6"/>
        <v>6.2</v>
      </c>
      <c r="W25" s="121" t="s">
        <v>140</v>
      </c>
      <c r="X25" s="123">
        <v>0</v>
      </c>
      <c r="Y25" s="123">
        <v>1025</v>
      </c>
      <c r="Z25" s="123">
        <v>1195</v>
      </c>
      <c r="AA25" s="123">
        <v>1185</v>
      </c>
      <c r="AB25" s="123">
        <v>1198</v>
      </c>
      <c r="AC25" s="47" t="s">
        <v>90</v>
      </c>
      <c r="AD25" s="47" t="s">
        <v>90</v>
      </c>
      <c r="AE25" s="47" t="s">
        <v>90</v>
      </c>
      <c r="AF25" s="122" t="s">
        <v>90</v>
      </c>
      <c r="AG25" s="136">
        <v>36170956</v>
      </c>
      <c r="AH25" s="48">
        <f t="shared" si="8"/>
        <v>1336</v>
      </c>
      <c r="AI25" s="49">
        <f t="shared" si="7"/>
        <v>229.59271352466061</v>
      </c>
      <c r="AJ25" s="102">
        <v>0</v>
      </c>
      <c r="AK25" s="102">
        <v>1</v>
      </c>
      <c r="AL25" s="102">
        <v>1</v>
      </c>
      <c r="AM25" s="102">
        <v>1</v>
      </c>
      <c r="AN25" s="102">
        <v>1</v>
      </c>
      <c r="AO25" s="102">
        <v>0</v>
      </c>
      <c r="AP25" s="123">
        <v>8083680</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130</v>
      </c>
      <c r="P26" s="119">
        <v>139</v>
      </c>
      <c r="Q26" s="119">
        <v>32505782</v>
      </c>
      <c r="R26" s="45">
        <f t="shared" si="3"/>
        <v>5897</v>
      </c>
      <c r="S26" s="46">
        <f t="shared" si="4"/>
        <v>141.52799999999999</v>
      </c>
      <c r="T26" s="46">
        <f t="shared" si="5"/>
        <v>5.8970000000000002</v>
      </c>
      <c r="U26" s="120">
        <v>6</v>
      </c>
      <c r="V26" s="120">
        <f t="shared" si="6"/>
        <v>6</v>
      </c>
      <c r="W26" s="121" t="s">
        <v>140</v>
      </c>
      <c r="X26" s="123">
        <v>0</v>
      </c>
      <c r="Y26" s="123">
        <v>1005</v>
      </c>
      <c r="Z26" s="123">
        <v>1195</v>
      </c>
      <c r="AA26" s="123">
        <v>1185</v>
      </c>
      <c r="AB26" s="123">
        <v>1198</v>
      </c>
      <c r="AC26" s="47" t="s">
        <v>90</v>
      </c>
      <c r="AD26" s="47" t="s">
        <v>90</v>
      </c>
      <c r="AE26" s="47" t="s">
        <v>90</v>
      </c>
      <c r="AF26" s="122" t="s">
        <v>90</v>
      </c>
      <c r="AG26" s="136">
        <v>36172311</v>
      </c>
      <c r="AH26" s="48">
        <f t="shared" si="8"/>
        <v>1355</v>
      </c>
      <c r="AI26" s="49">
        <f t="shared" si="7"/>
        <v>229.77785314566728</v>
      </c>
      <c r="AJ26" s="102">
        <v>0</v>
      </c>
      <c r="AK26" s="102">
        <v>1</v>
      </c>
      <c r="AL26" s="102">
        <v>1</v>
      </c>
      <c r="AM26" s="102">
        <v>1</v>
      </c>
      <c r="AN26" s="102">
        <v>1</v>
      </c>
      <c r="AO26" s="102">
        <v>0</v>
      </c>
      <c r="AP26" s="123">
        <v>8083680</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127</v>
      </c>
      <c r="P27" s="119">
        <v>134</v>
      </c>
      <c r="Q27" s="119">
        <v>32511396</v>
      </c>
      <c r="R27" s="45">
        <f t="shared" si="3"/>
        <v>5614</v>
      </c>
      <c r="S27" s="46">
        <f t="shared" si="4"/>
        <v>134.73599999999999</v>
      </c>
      <c r="T27" s="46">
        <f t="shared" si="5"/>
        <v>5.6139999999999999</v>
      </c>
      <c r="U27" s="120">
        <v>5.5</v>
      </c>
      <c r="V27" s="120">
        <f t="shared" si="6"/>
        <v>5.5</v>
      </c>
      <c r="W27" s="121" t="s">
        <v>140</v>
      </c>
      <c r="X27" s="123">
        <v>0</v>
      </c>
      <c r="Y27" s="123">
        <v>1063</v>
      </c>
      <c r="Z27" s="123">
        <v>1196</v>
      </c>
      <c r="AA27" s="123">
        <v>1185</v>
      </c>
      <c r="AB27" s="123">
        <v>1189</v>
      </c>
      <c r="AC27" s="47" t="s">
        <v>90</v>
      </c>
      <c r="AD27" s="47" t="s">
        <v>90</v>
      </c>
      <c r="AE27" s="47" t="s">
        <v>90</v>
      </c>
      <c r="AF27" s="122" t="s">
        <v>90</v>
      </c>
      <c r="AG27" s="136">
        <v>36173588</v>
      </c>
      <c r="AH27" s="48">
        <f t="shared" si="8"/>
        <v>1277</v>
      </c>
      <c r="AI27" s="49">
        <f t="shared" si="7"/>
        <v>227.46704666904168</v>
      </c>
      <c r="AJ27" s="102">
        <v>0</v>
      </c>
      <c r="AK27" s="102">
        <v>1</v>
      </c>
      <c r="AL27" s="102">
        <v>1</v>
      </c>
      <c r="AM27" s="102">
        <v>1</v>
      </c>
      <c r="AN27" s="102">
        <v>1</v>
      </c>
      <c r="AO27" s="102">
        <v>0</v>
      </c>
      <c r="AP27" s="123">
        <v>8083680</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130</v>
      </c>
      <c r="P28" s="119">
        <v>133</v>
      </c>
      <c r="Q28" s="119">
        <v>32517301</v>
      </c>
      <c r="R28" s="45">
        <f t="shared" si="3"/>
        <v>5905</v>
      </c>
      <c r="S28" s="46">
        <f t="shared" si="4"/>
        <v>141.72</v>
      </c>
      <c r="T28" s="46">
        <f t="shared" si="5"/>
        <v>5.9050000000000002</v>
      </c>
      <c r="U28" s="120">
        <v>5.0999999999999996</v>
      </c>
      <c r="V28" s="120">
        <f t="shared" si="6"/>
        <v>5.0999999999999996</v>
      </c>
      <c r="W28" s="121" t="s">
        <v>140</v>
      </c>
      <c r="X28" s="123">
        <v>0</v>
      </c>
      <c r="Y28" s="123">
        <v>1018</v>
      </c>
      <c r="Z28" s="123">
        <v>1176</v>
      </c>
      <c r="AA28" s="123">
        <v>1185</v>
      </c>
      <c r="AB28" s="123">
        <v>1169</v>
      </c>
      <c r="AC28" s="47" t="s">
        <v>90</v>
      </c>
      <c r="AD28" s="47" t="s">
        <v>90</v>
      </c>
      <c r="AE28" s="47" t="s">
        <v>90</v>
      </c>
      <c r="AF28" s="122" t="s">
        <v>90</v>
      </c>
      <c r="AG28" s="136">
        <v>36174940</v>
      </c>
      <c r="AH28" s="48">
        <f t="shared" si="8"/>
        <v>1352</v>
      </c>
      <c r="AI28" s="49">
        <f t="shared" si="7"/>
        <v>228.95850973751058</v>
      </c>
      <c r="AJ28" s="102">
        <v>0</v>
      </c>
      <c r="AK28" s="102">
        <v>1</v>
      </c>
      <c r="AL28" s="102">
        <v>1</v>
      </c>
      <c r="AM28" s="102">
        <v>1</v>
      </c>
      <c r="AN28" s="102">
        <v>1</v>
      </c>
      <c r="AO28" s="102">
        <v>0</v>
      </c>
      <c r="AP28" s="123">
        <v>8083680</v>
      </c>
      <c r="AQ28" s="123">
        <f t="shared" si="10"/>
        <v>0</v>
      </c>
      <c r="AR28" s="52">
        <v>0.42</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136</v>
      </c>
      <c r="P29" s="119">
        <v>137</v>
      </c>
      <c r="Q29" s="119">
        <v>32522793</v>
      </c>
      <c r="R29" s="45">
        <f t="shared" si="3"/>
        <v>5492</v>
      </c>
      <c r="S29" s="46">
        <f t="shared" si="4"/>
        <v>131.80799999999999</v>
      </c>
      <c r="T29" s="46">
        <f t="shared" si="5"/>
        <v>5.492</v>
      </c>
      <c r="U29" s="120">
        <v>4.8</v>
      </c>
      <c r="V29" s="120">
        <f t="shared" si="6"/>
        <v>4.8</v>
      </c>
      <c r="W29" s="121" t="s">
        <v>140</v>
      </c>
      <c r="X29" s="123">
        <v>0</v>
      </c>
      <c r="Y29" s="123">
        <v>1012</v>
      </c>
      <c r="Z29" s="123">
        <v>1176</v>
      </c>
      <c r="AA29" s="123">
        <v>1185</v>
      </c>
      <c r="AB29" s="123">
        <v>1159</v>
      </c>
      <c r="AC29" s="47" t="s">
        <v>90</v>
      </c>
      <c r="AD29" s="47" t="s">
        <v>90</v>
      </c>
      <c r="AE29" s="47" t="s">
        <v>90</v>
      </c>
      <c r="AF29" s="122" t="s">
        <v>90</v>
      </c>
      <c r="AG29" s="136">
        <v>36176172</v>
      </c>
      <c r="AH29" s="48">
        <f t="shared" si="8"/>
        <v>1232</v>
      </c>
      <c r="AI29" s="49">
        <f t="shared" si="7"/>
        <v>224.32629278951202</v>
      </c>
      <c r="AJ29" s="102">
        <v>0</v>
      </c>
      <c r="AK29" s="102">
        <v>1</v>
      </c>
      <c r="AL29" s="102">
        <v>1</v>
      </c>
      <c r="AM29" s="102">
        <v>1</v>
      </c>
      <c r="AN29" s="102">
        <v>1</v>
      </c>
      <c r="AO29" s="102">
        <v>0</v>
      </c>
      <c r="AP29" s="123">
        <v>8083680</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115</v>
      </c>
      <c r="P30" s="119">
        <v>127</v>
      </c>
      <c r="Q30" s="119">
        <v>32528145</v>
      </c>
      <c r="R30" s="45">
        <f t="shared" si="3"/>
        <v>5352</v>
      </c>
      <c r="S30" s="46">
        <f t="shared" si="4"/>
        <v>128.44800000000001</v>
      </c>
      <c r="T30" s="46">
        <f t="shared" si="5"/>
        <v>5.3520000000000003</v>
      </c>
      <c r="U30" s="120">
        <v>4</v>
      </c>
      <c r="V30" s="120">
        <f t="shared" si="6"/>
        <v>4</v>
      </c>
      <c r="W30" s="121" t="s">
        <v>152</v>
      </c>
      <c r="X30" s="123">
        <v>0</v>
      </c>
      <c r="Y30" s="123">
        <v>1062</v>
      </c>
      <c r="Z30" s="123">
        <v>1196</v>
      </c>
      <c r="AA30" s="123">
        <v>0</v>
      </c>
      <c r="AB30" s="123">
        <v>1199</v>
      </c>
      <c r="AC30" s="47" t="s">
        <v>90</v>
      </c>
      <c r="AD30" s="47" t="s">
        <v>90</v>
      </c>
      <c r="AE30" s="47" t="s">
        <v>90</v>
      </c>
      <c r="AF30" s="122" t="s">
        <v>90</v>
      </c>
      <c r="AG30" s="136">
        <v>36177244</v>
      </c>
      <c r="AH30" s="48">
        <f t="shared" si="8"/>
        <v>1072</v>
      </c>
      <c r="AI30" s="49">
        <f t="shared" si="7"/>
        <v>200.29895366218236</v>
      </c>
      <c r="AJ30" s="102">
        <v>0</v>
      </c>
      <c r="AK30" s="102">
        <v>1</v>
      </c>
      <c r="AL30" s="102">
        <v>1</v>
      </c>
      <c r="AM30" s="102">
        <v>0</v>
      </c>
      <c r="AN30" s="102">
        <v>1</v>
      </c>
      <c r="AO30" s="102">
        <v>0</v>
      </c>
      <c r="AP30" s="123">
        <v>8083680</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117</v>
      </c>
      <c r="P31" s="119">
        <v>121</v>
      </c>
      <c r="Q31" s="119">
        <v>32533402</v>
      </c>
      <c r="R31" s="45">
        <f t="shared" si="3"/>
        <v>5257</v>
      </c>
      <c r="S31" s="46">
        <f t="shared" si="4"/>
        <v>126.16800000000001</v>
      </c>
      <c r="T31" s="46">
        <f t="shared" si="5"/>
        <v>5.2569999999999997</v>
      </c>
      <c r="U31" s="120">
        <v>3.4</v>
      </c>
      <c r="V31" s="120">
        <f t="shared" si="6"/>
        <v>3.4</v>
      </c>
      <c r="W31" s="121" t="s">
        <v>152</v>
      </c>
      <c r="X31" s="123">
        <v>0</v>
      </c>
      <c r="Y31" s="123">
        <v>1011</v>
      </c>
      <c r="Z31" s="123">
        <v>1196</v>
      </c>
      <c r="AA31" s="123">
        <v>0</v>
      </c>
      <c r="AB31" s="123">
        <v>1199</v>
      </c>
      <c r="AC31" s="47" t="s">
        <v>90</v>
      </c>
      <c r="AD31" s="47" t="s">
        <v>90</v>
      </c>
      <c r="AE31" s="47" t="s">
        <v>90</v>
      </c>
      <c r="AF31" s="122" t="s">
        <v>90</v>
      </c>
      <c r="AG31" s="136">
        <v>36178292</v>
      </c>
      <c r="AH31" s="48">
        <f t="shared" si="8"/>
        <v>1048</v>
      </c>
      <c r="AI31" s="49">
        <f t="shared" si="7"/>
        <v>199.35324329465476</v>
      </c>
      <c r="AJ31" s="102">
        <v>0</v>
      </c>
      <c r="AK31" s="102">
        <v>1</v>
      </c>
      <c r="AL31" s="102">
        <v>1</v>
      </c>
      <c r="AM31" s="102">
        <v>0</v>
      </c>
      <c r="AN31" s="102">
        <v>1</v>
      </c>
      <c r="AO31" s="102">
        <v>0</v>
      </c>
      <c r="AP31" s="123">
        <v>8083680</v>
      </c>
      <c r="AQ31" s="123">
        <f t="shared" si="10"/>
        <v>0</v>
      </c>
      <c r="AR31" s="50"/>
      <c r="AS31" s="51" t="s">
        <v>113</v>
      </c>
      <c r="AV31" s="58" t="s">
        <v>29</v>
      </c>
      <c r="AW31" s="58" t="s">
        <v>74</v>
      </c>
      <c r="AY31" s="105"/>
    </row>
    <row r="32" spans="1:51" x14ac:dyDescent="0.25">
      <c r="B32" s="39">
        <v>2.875</v>
      </c>
      <c r="C32" s="39">
        <v>0.91666666666667096</v>
      </c>
      <c r="D32" s="118">
        <v>11</v>
      </c>
      <c r="E32" s="40">
        <f t="shared" si="0"/>
        <v>7.746478873239437</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113</v>
      </c>
      <c r="P32" s="119">
        <v>112</v>
      </c>
      <c r="Q32" s="119">
        <v>32538608</v>
      </c>
      <c r="R32" s="45">
        <f t="shared" si="3"/>
        <v>5206</v>
      </c>
      <c r="S32" s="46">
        <f t="shared" si="4"/>
        <v>124.944</v>
      </c>
      <c r="T32" s="46">
        <f t="shared" si="5"/>
        <v>5.2060000000000004</v>
      </c>
      <c r="U32" s="120">
        <v>3.3</v>
      </c>
      <c r="V32" s="120">
        <f t="shared" si="6"/>
        <v>3.3</v>
      </c>
      <c r="W32" s="121" t="s">
        <v>152</v>
      </c>
      <c r="X32" s="123">
        <v>0</v>
      </c>
      <c r="Y32" s="123">
        <v>1013</v>
      </c>
      <c r="Z32" s="123">
        <v>1186</v>
      </c>
      <c r="AA32" s="123">
        <v>0</v>
      </c>
      <c r="AB32" s="123">
        <v>1180</v>
      </c>
      <c r="AC32" s="47" t="s">
        <v>90</v>
      </c>
      <c r="AD32" s="47" t="s">
        <v>90</v>
      </c>
      <c r="AE32" s="47" t="s">
        <v>90</v>
      </c>
      <c r="AF32" s="122" t="s">
        <v>90</v>
      </c>
      <c r="AG32" s="136">
        <v>36179320</v>
      </c>
      <c r="AH32" s="48">
        <f t="shared" si="8"/>
        <v>1028</v>
      </c>
      <c r="AI32" s="49">
        <f t="shared" si="7"/>
        <v>197.46446407990777</v>
      </c>
      <c r="AJ32" s="102">
        <v>0</v>
      </c>
      <c r="AK32" s="102">
        <v>1</v>
      </c>
      <c r="AL32" s="102">
        <v>1</v>
      </c>
      <c r="AM32" s="102">
        <v>0</v>
      </c>
      <c r="AN32" s="102">
        <v>1</v>
      </c>
      <c r="AO32" s="102">
        <v>0</v>
      </c>
      <c r="AP32" s="123">
        <v>8083680</v>
      </c>
      <c r="AQ32" s="123">
        <f t="shared" si="10"/>
        <v>0</v>
      </c>
      <c r="AR32" s="52">
        <v>0.51</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10</v>
      </c>
      <c r="E33" s="40">
        <f t="shared" si="0"/>
        <v>7.042253521126761</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118</v>
      </c>
      <c r="P33" s="119">
        <v>101</v>
      </c>
      <c r="Q33" s="119">
        <v>32542593</v>
      </c>
      <c r="R33" s="45">
        <f t="shared" si="3"/>
        <v>3985</v>
      </c>
      <c r="S33" s="46">
        <f t="shared" si="4"/>
        <v>95.64</v>
      </c>
      <c r="T33" s="46">
        <f t="shared" si="5"/>
        <v>3.9849999999999999</v>
      </c>
      <c r="U33" s="120">
        <v>3.9</v>
      </c>
      <c r="V33" s="120">
        <f t="shared" si="6"/>
        <v>3.9</v>
      </c>
      <c r="W33" s="121" t="s">
        <v>125</v>
      </c>
      <c r="X33" s="123">
        <v>0</v>
      </c>
      <c r="Y33" s="123">
        <v>0</v>
      </c>
      <c r="Z33" s="123">
        <v>1095</v>
      </c>
      <c r="AA33" s="123">
        <v>0</v>
      </c>
      <c r="AB33" s="123">
        <v>1109</v>
      </c>
      <c r="AC33" s="47" t="s">
        <v>90</v>
      </c>
      <c r="AD33" s="47" t="s">
        <v>90</v>
      </c>
      <c r="AE33" s="47" t="s">
        <v>90</v>
      </c>
      <c r="AF33" s="122" t="s">
        <v>90</v>
      </c>
      <c r="AG33" s="136">
        <v>36180012</v>
      </c>
      <c r="AH33" s="48">
        <f t="shared" si="8"/>
        <v>692</v>
      </c>
      <c r="AI33" s="49">
        <f t="shared" si="7"/>
        <v>173.65119196988709</v>
      </c>
      <c r="AJ33" s="102">
        <v>0</v>
      </c>
      <c r="AK33" s="102">
        <v>0</v>
      </c>
      <c r="AL33" s="102">
        <v>1</v>
      </c>
      <c r="AM33" s="102">
        <v>0</v>
      </c>
      <c r="AN33" s="102">
        <v>1</v>
      </c>
      <c r="AO33" s="102">
        <v>0.3</v>
      </c>
      <c r="AP33" s="123">
        <v>8084337</v>
      </c>
      <c r="AQ33" s="123">
        <f t="shared" si="10"/>
        <v>657</v>
      </c>
      <c r="AR33" s="50"/>
      <c r="AS33" s="51" t="s">
        <v>113</v>
      </c>
      <c r="AY33" s="105"/>
    </row>
    <row r="34" spans="2:51" x14ac:dyDescent="0.25">
      <c r="B34" s="39">
        <v>2.9583333333333299</v>
      </c>
      <c r="C34" s="39">
        <v>1</v>
      </c>
      <c r="D34" s="118">
        <v>13</v>
      </c>
      <c r="E34" s="40">
        <f t="shared" si="0"/>
        <v>9.1549295774647899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111</v>
      </c>
      <c r="P34" s="119">
        <v>96</v>
      </c>
      <c r="Q34" s="119">
        <v>32546701</v>
      </c>
      <c r="R34" s="45">
        <f t="shared" si="3"/>
        <v>4108</v>
      </c>
      <c r="S34" s="46">
        <f t="shared" si="4"/>
        <v>98.591999999999999</v>
      </c>
      <c r="T34" s="46">
        <f t="shared" si="5"/>
        <v>4.1079999999999997</v>
      </c>
      <c r="U34" s="120">
        <v>4.9000000000000004</v>
      </c>
      <c r="V34" s="120">
        <f t="shared" si="6"/>
        <v>4.9000000000000004</v>
      </c>
      <c r="W34" s="121" t="s">
        <v>125</v>
      </c>
      <c r="X34" s="123">
        <v>0</v>
      </c>
      <c r="Y34" s="123">
        <v>0</v>
      </c>
      <c r="Z34" s="123">
        <v>999</v>
      </c>
      <c r="AA34" s="123">
        <v>0</v>
      </c>
      <c r="AB34" s="123">
        <v>1110</v>
      </c>
      <c r="AC34" s="47" t="s">
        <v>90</v>
      </c>
      <c r="AD34" s="47" t="s">
        <v>90</v>
      </c>
      <c r="AE34" s="47" t="s">
        <v>90</v>
      </c>
      <c r="AF34" s="122" t="s">
        <v>90</v>
      </c>
      <c r="AG34" s="136">
        <v>36180708</v>
      </c>
      <c r="AH34" s="48">
        <f t="shared" si="8"/>
        <v>696</v>
      </c>
      <c r="AI34" s="49">
        <f t="shared" si="7"/>
        <v>169.4255111976631</v>
      </c>
      <c r="AJ34" s="102">
        <v>0</v>
      </c>
      <c r="AK34" s="102">
        <v>0</v>
      </c>
      <c r="AL34" s="102">
        <v>1</v>
      </c>
      <c r="AM34" s="102">
        <v>0</v>
      </c>
      <c r="AN34" s="102">
        <v>1</v>
      </c>
      <c r="AO34" s="102">
        <v>0.3</v>
      </c>
      <c r="AP34" s="123">
        <v>8085203</v>
      </c>
      <c r="AQ34" s="123">
        <f t="shared" si="10"/>
        <v>866</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122.125</v>
      </c>
      <c r="Q35" s="63">
        <f>Q34-Q10</f>
        <v>123731</v>
      </c>
      <c r="R35" s="64">
        <f>SUM(R11:R34)</f>
        <v>123731</v>
      </c>
      <c r="S35" s="124">
        <f>AVERAGE(S11:S34)</f>
        <v>123.73099999999999</v>
      </c>
      <c r="T35" s="124">
        <f>SUM(T11:T34)</f>
        <v>123.73100000000004</v>
      </c>
      <c r="U35" s="98"/>
      <c r="V35" s="98"/>
      <c r="W35" s="56"/>
      <c r="X35" s="90"/>
      <c r="Y35" s="91"/>
      <c r="Z35" s="91"/>
      <c r="AA35" s="91"/>
      <c r="AB35" s="92"/>
      <c r="AC35" s="90"/>
      <c r="AD35" s="91"/>
      <c r="AE35" s="92"/>
      <c r="AF35" s="93"/>
      <c r="AG35" s="65">
        <f>AG34-AG10</f>
        <v>25176</v>
      </c>
      <c r="AH35" s="66">
        <f>SUM(AH11:AH34)</f>
        <v>25176</v>
      </c>
      <c r="AI35" s="67">
        <f>$AH$35/$T35</f>
        <v>203.47366464346035</v>
      </c>
      <c r="AJ35" s="93"/>
      <c r="AK35" s="94"/>
      <c r="AL35" s="94"/>
      <c r="AM35" s="94"/>
      <c r="AN35" s="95"/>
      <c r="AO35" s="68"/>
      <c r="AP35" s="69">
        <f>AP34-AP10</f>
        <v>5955</v>
      </c>
      <c r="AQ35" s="70">
        <f>SUM(AQ11:AQ34)</f>
        <v>5955</v>
      </c>
      <c r="AR35" s="71">
        <f>AVERAGE(AR11:AR34)</f>
        <v>0.52166666666666661</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270</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271</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272</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274</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275</v>
      </c>
      <c r="C48" s="110"/>
      <c r="D48" s="110"/>
      <c r="E48" s="110"/>
      <c r="F48" s="110"/>
      <c r="G48" s="110"/>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273</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198</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276</v>
      </c>
      <c r="C51" s="110"/>
      <c r="D51" s="110"/>
      <c r="E51" s="110"/>
      <c r="F51" s="110"/>
      <c r="G51" s="110"/>
      <c r="H51" s="110"/>
      <c r="I51" s="125"/>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277</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166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278</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156</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149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5" t="s">
        <v>153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9" t="s">
        <v>262</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279</v>
      </c>
      <c r="C60" s="112"/>
      <c r="D60" s="110"/>
      <c r="E60" s="88"/>
      <c r="F60" s="110"/>
      <c r="G60" s="110"/>
      <c r="H60" s="110"/>
      <c r="I60" s="110"/>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154</v>
      </c>
      <c r="C61" s="110"/>
      <c r="D61" s="110"/>
      <c r="E61" s="110"/>
      <c r="F61" s="110"/>
      <c r="G61" s="110"/>
      <c r="H61" s="110"/>
      <c r="I61" s="125"/>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2"/>
      <c r="D63" s="110"/>
      <c r="E63" s="110"/>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2"/>
      <c r="D64" s="110"/>
      <c r="E64" s="88"/>
      <c r="F64" s="110"/>
      <c r="G64" s="110"/>
      <c r="H64" s="110"/>
      <c r="I64" s="110"/>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88"/>
      <c r="H65" s="88"/>
      <c r="I65" s="125"/>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17"/>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116"/>
      <c r="C67" s="116"/>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5"/>
      <c r="C68" s="112"/>
      <c r="D68" s="110"/>
      <c r="E68" s="110"/>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2"/>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25"/>
      <c r="J70" s="111"/>
      <c r="K70" s="111"/>
      <c r="L70" s="111"/>
      <c r="M70" s="111"/>
      <c r="N70" s="111"/>
      <c r="O70" s="111"/>
      <c r="P70" s="111"/>
      <c r="Q70" s="111"/>
      <c r="R70" s="111"/>
      <c r="S70" s="114"/>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17"/>
      <c r="J71" s="111"/>
      <c r="K71" s="111"/>
      <c r="L71" s="111"/>
      <c r="M71" s="111"/>
      <c r="N71" s="111"/>
      <c r="O71" s="111"/>
      <c r="P71" s="111"/>
      <c r="Q71" s="111"/>
      <c r="R71" s="111"/>
      <c r="S71" s="114"/>
      <c r="T71" s="114"/>
      <c r="U71" s="114"/>
      <c r="V71" s="114"/>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6"/>
      <c r="D72" s="110"/>
      <c r="E72" s="88"/>
      <c r="F72" s="110"/>
      <c r="G72" s="110"/>
      <c r="H72" s="110"/>
      <c r="I72" s="110"/>
      <c r="J72" s="111"/>
      <c r="K72" s="111"/>
      <c r="L72" s="111"/>
      <c r="M72" s="111"/>
      <c r="N72" s="111"/>
      <c r="O72" s="111"/>
      <c r="P72" s="111"/>
      <c r="Q72" s="111"/>
      <c r="R72" s="111"/>
      <c r="S72" s="111"/>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78"/>
      <c r="V73" s="78"/>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2"/>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110"/>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09"/>
      <c r="D80" s="110"/>
      <c r="E80" s="110"/>
      <c r="F80" s="110"/>
      <c r="G80" s="110"/>
      <c r="H80" s="110"/>
      <c r="I80" s="110"/>
      <c r="J80" s="111"/>
      <c r="K80" s="111"/>
      <c r="L80" s="111"/>
      <c r="M80" s="111"/>
      <c r="N80" s="111"/>
      <c r="O80" s="111"/>
      <c r="P80" s="111"/>
      <c r="Q80" s="111"/>
      <c r="R80" s="111"/>
      <c r="S80" s="111"/>
      <c r="T80" s="114"/>
      <c r="U80" s="78"/>
      <c r="V80" s="78"/>
      <c r="W80" s="106"/>
      <c r="X80" s="106"/>
      <c r="Y80" s="106"/>
      <c r="Z80" s="8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88"/>
      <c r="E81" s="110"/>
      <c r="F81" s="110"/>
      <c r="G81" s="110"/>
      <c r="H81" s="110"/>
      <c r="I81" s="88"/>
      <c r="J81" s="111"/>
      <c r="K81" s="111"/>
      <c r="L81" s="111"/>
      <c r="M81" s="111"/>
      <c r="N81" s="111"/>
      <c r="O81" s="111"/>
      <c r="P81" s="111"/>
      <c r="Q81" s="111"/>
      <c r="R81" s="111"/>
      <c r="S81" s="86"/>
      <c r="T81" s="86"/>
      <c r="U81" s="86"/>
      <c r="V81" s="86"/>
      <c r="W81" s="86"/>
      <c r="X81" s="86"/>
      <c r="Y81" s="86"/>
      <c r="Z81" s="79"/>
      <c r="AA81" s="86"/>
      <c r="AB81" s="86"/>
      <c r="AC81" s="86"/>
      <c r="AD81" s="86"/>
      <c r="AE81" s="86"/>
      <c r="AF81" s="86"/>
      <c r="AG81" s="86"/>
      <c r="AH81" s="86"/>
      <c r="AI81" s="86"/>
      <c r="AJ81" s="86"/>
      <c r="AK81" s="86"/>
      <c r="AL81" s="86"/>
      <c r="AM81" s="86"/>
      <c r="AN81" s="86"/>
      <c r="AO81" s="86"/>
      <c r="AP81" s="86"/>
      <c r="AQ81" s="86"/>
      <c r="AR81" s="86"/>
      <c r="AS81" s="86"/>
      <c r="AT81" s="86"/>
      <c r="AU81" s="86"/>
      <c r="AV81" s="105"/>
      <c r="AW81" s="101"/>
      <c r="AX81" s="101"/>
      <c r="AY81" s="101"/>
    </row>
    <row r="82" spans="1:51" x14ac:dyDescent="0.25">
      <c r="B82" s="89"/>
      <c r="C82" s="116"/>
      <c r="D82" s="88"/>
      <c r="E82" s="110"/>
      <c r="F82" s="110"/>
      <c r="G82" s="110"/>
      <c r="H82" s="110"/>
      <c r="I82" s="88"/>
      <c r="J82" s="86"/>
      <c r="K82" s="86"/>
      <c r="L82" s="86"/>
      <c r="M82" s="86"/>
      <c r="N82" s="86"/>
      <c r="O82" s="86"/>
      <c r="P82" s="86"/>
      <c r="Q82" s="86"/>
      <c r="R82" s="86"/>
      <c r="S82" s="86"/>
      <c r="T82" s="86"/>
      <c r="U82" s="86"/>
      <c r="V82" s="86"/>
      <c r="W82" s="79"/>
      <c r="X82" s="79"/>
      <c r="Y82" s="79"/>
      <c r="Z82" s="106"/>
      <c r="AA82" s="79"/>
      <c r="AB82" s="79"/>
      <c r="AC82" s="79"/>
      <c r="AD82" s="79"/>
      <c r="AE82" s="79"/>
      <c r="AF82" s="79"/>
      <c r="AG82" s="79"/>
      <c r="AH82" s="79"/>
      <c r="AI82" s="79"/>
      <c r="AJ82" s="79"/>
      <c r="AK82" s="79"/>
      <c r="AL82" s="79"/>
      <c r="AM82" s="79"/>
      <c r="AN82" s="79"/>
      <c r="AO82" s="79"/>
      <c r="AP82" s="79"/>
      <c r="AQ82" s="79"/>
      <c r="AR82" s="79"/>
      <c r="AS82" s="79"/>
      <c r="AT82" s="79"/>
      <c r="AU82" s="79"/>
      <c r="AV82" s="105"/>
      <c r="AW82" s="101"/>
      <c r="AX82" s="101"/>
      <c r="AY82" s="101"/>
    </row>
    <row r="83" spans="1:51" x14ac:dyDescent="0.25">
      <c r="B83" s="89"/>
      <c r="C83" s="116"/>
      <c r="D83" s="110"/>
      <c r="E83" s="88"/>
      <c r="F83" s="110"/>
      <c r="G83" s="110"/>
      <c r="H83" s="110"/>
      <c r="I83" s="110"/>
      <c r="J83" s="86"/>
      <c r="K83" s="86"/>
      <c r="L83" s="86"/>
      <c r="M83" s="86"/>
      <c r="N83" s="86"/>
      <c r="O83" s="86"/>
      <c r="P83" s="86"/>
      <c r="Q83" s="86"/>
      <c r="R83" s="86"/>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88"/>
      <c r="F84" s="88"/>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110"/>
      <c r="F85" s="88"/>
      <c r="G85" s="88"/>
      <c r="H85" s="88"/>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126"/>
      <c r="C86" s="86"/>
      <c r="D86" s="110"/>
      <c r="E86" s="110"/>
      <c r="F86" s="110"/>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116"/>
      <c r="D87" s="86"/>
      <c r="E87" s="110"/>
      <c r="F87" s="110"/>
      <c r="G87" s="110"/>
      <c r="H87" s="110"/>
      <c r="I87" s="86"/>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9"/>
      <c r="C88" s="132"/>
      <c r="D88" s="79"/>
      <c r="E88" s="127"/>
      <c r="F88" s="127"/>
      <c r="G88" s="127"/>
      <c r="H88" s="127"/>
      <c r="I88" s="79"/>
      <c r="J88" s="128"/>
      <c r="K88" s="128"/>
      <c r="L88" s="128"/>
      <c r="M88" s="128"/>
      <c r="N88" s="128"/>
      <c r="O88" s="128"/>
      <c r="P88" s="128"/>
      <c r="Q88" s="128"/>
      <c r="R88" s="128"/>
      <c r="S88" s="128"/>
      <c r="T88" s="133"/>
      <c r="U88" s="134"/>
      <c r="V88" s="134"/>
      <c r="W88" s="106"/>
      <c r="X88" s="106"/>
      <c r="Y88" s="106"/>
      <c r="Z88" s="106"/>
      <c r="AA88" s="106"/>
      <c r="AB88" s="106"/>
      <c r="AC88" s="106"/>
      <c r="AD88" s="106"/>
      <c r="AE88" s="106"/>
      <c r="AM88" s="107"/>
      <c r="AN88" s="107"/>
      <c r="AO88" s="107"/>
      <c r="AP88" s="107"/>
      <c r="AQ88" s="107"/>
      <c r="AR88" s="107"/>
      <c r="AS88" s="108"/>
      <c r="AU88" s="101"/>
      <c r="AV88" s="105"/>
      <c r="AW88" s="101"/>
      <c r="AX88" s="101"/>
      <c r="AY88" s="131"/>
    </row>
    <row r="89" spans="1:51" s="131" customFormat="1" x14ac:dyDescent="0.25">
      <c r="B89" s="129"/>
      <c r="C89" s="135"/>
      <c r="D89" s="127"/>
      <c r="E89" s="79"/>
      <c r="F89" s="127"/>
      <c r="G89" s="127"/>
      <c r="H89" s="127"/>
      <c r="I89" s="127"/>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T89" s="19"/>
      <c r="AV89" s="105"/>
      <c r="AY89" s="101"/>
    </row>
    <row r="90" spans="1:51" x14ac:dyDescent="0.25">
      <c r="A90" s="106"/>
      <c r="B90" s="129"/>
      <c r="C90" s="130"/>
      <c r="D90" s="127"/>
      <c r="E90" s="79"/>
      <c r="F90" s="79"/>
      <c r="G90" s="127"/>
      <c r="H90" s="127"/>
      <c r="I90" s="107"/>
      <c r="J90" s="107"/>
      <c r="K90" s="107"/>
      <c r="L90" s="107"/>
      <c r="M90" s="107"/>
      <c r="N90" s="107"/>
      <c r="O90" s="108"/>
      <c r="P90" s="103"/>
      <c r="R90" s="105"/>
      <c r="AS90" s="101"/>
      <c r="AT90" s="101"/>
      <c r="AU90" s="101"/>
      <c r="AV90" s="101"/>
      <c r="AW90" s="101"/>
      <c r="AX90" s="101"/>
      <c r="AY90" s="101"/>
    </row>
    <row r="91" spans="1:51" x14ac:dyDescent="0.25">
      <c r="A91" s="106"/>
      <c r="B91" s="129"/>
      <c r="C91" s="131"/>
      <c r="D91" s="131"/>
      <c r="E91" s="131"/>
      <c r="F91" s="131"/>
      <c r="G91" s="79"/>
      <c r="H91" s="79"/>
      <c r="I91" s="107"/>
      <c r="J91" s="107"/>
      <c r="K91" s="107"/>
      <c r="L91" s="107"/>
      <c r="M91" s="107"/>
      <c r="N91" s="107"/>
      <c r="O91" s="108"/>
      <c r="P91" s="103"/>
      <c r="R91" s="103"/>
      <c r="AS91" s="101"/>
      <c r="AT91" s="101"/>
      <c r="AU91" s="101"/>
      <c r="AV91" s="101"/>
      <c r="AW91" s="101"/>
      <c r="AX91" s="101"/>
      <c r="AY91" s="101"/>
    </row>
    <row r="92" spans="1:51" x14ac:dyDescent="0.25">
      <c r="A92" s="106"/>
      <c r="B92" s="7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131"/>
      <c r="H93" s="131"/>
      <c r="I93" s="107"/>
      <c r="J93" s="107"/>
      <c r="K93" s="107"/>
      <c r="L93" s="107"/>
      <c r="M93" s="107"/>
      <c r="N93" s="107"/>
      <c r="O93" s="108"/>
      <c r="P93" s="103"/>
      <c r="R93" s="103"/>
      <c r="AS93" s="101"/>
      <c r="AT93" s="101"/>
      <c r="AU93" s="101"/>
      <c r="AV93" s="101"/>
      <c r="AW93" s="101"/>
      <c r="AX93" s="101"/>
      <c r="AY93" s="101"/>
    </row>
    <row r="94" spans="1:51" x14ac:dyDescent="0.25">
      <c r="A94" s="106"/>
      <c r="B94" s="12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79"/>
      <c r="AS96" s="101"/>
      <c r="AT96" s="101"/>
      <c r="AU96" s="101"/>
      <c r="AV96" s="101"/>
      <c r="AW96" s="101"/>
      <c r="AX96" s="101"/>
      <c r="AY96" s="101"/>
    </row>
    <row r="97" spans="1:51" x14ac:dyDescent="0.25">
      <c r="A97" s="106"/>
      <c r="I97" s="107"/>
      <c r="J97" s="107"/>
      <c r="K97" s="107"/>
      <c r="L97" s="107"/>
      <c r="M97" s="107"/>
      <c r="N97" s="107"/>
      <c r="O97" s="108"/>
      <c r="R97" s="103"/>
      <c r="AS97" s="101"/>
      <c r="AT97" s="101"/>
      <c r="AU97" s="101"/>
      <c r="AV97" s="101"/>
      <c r="AW97" s="101"/>
      <c r="AX97" s="101"/>
      <c r="AY97" s="101"/>
    </row>
    <row r="98" spans="1:51" x14ac:dyDescent="0.25">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Q108" s="103"/>
      <c r="AS108" s="101"/>
      <c r="AT108" s="101"/>
      <c r="AU108" s="101"/>
      <c r="AV108" s="101"/>
      <c r="AW108" s="101"/>
      <c r="AX108" s="101"/>
      <c r="AY108" s="101"/>
    </row>
    <row r="109" spans="1:51" x14ac:dyDescent="0.25">
      <c r="O109" s="11"/>
      <c r="P109" s="103"/>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R118" s="103"/>
      <c r="S118" s="103"/>
      <c r="AS118" s="101"/>
      <c r="AT118" s="101"/>
      <c r="AU118" s="101"/>
      <c r="AV118" s="101"/>
      <c r="AW118" s="101"/>
      <c r="AX118" s="101"/>
      <c r="AY118" s="101"/>
    </row>
    <row r="119" spans="15:51" x14ac:dyDescent="0.25">
      <c r="O119" s="11"/>
      <c r="P119" s="103"/>
      <c r="Q119" s="103"/>
      <c r="R119" s="103"/>
      <c r="S119" s="103"/>
      <c r="T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T121" s="103"/>
      <c r="AS121" s="101"/>
      <c r="AT121" s="101"/>
      <c r="AU121" s="101"/>
      <c r="AV121" s="101"/>
      <c r="AW121" s="101"/>
      <c r="AX121" s="101"/>
      <c r="AY121" s="101"/>
    </row>
    <row r="122" spans="15:51" x14ac:dyDescent="0.25">
      <c r="O122" s="103"/>
      <c r="Q122" s="103"/>
      <c r="R122" s="103"/>
      <c r="S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Q124" s="103"/>
      <c r="R124" s="103"/>
      <c r="S124" s="103"/>
      <c r="T124" s="103"/>
      <c r="U124" s="103"/>
      <c r="AS124" s="101"/>
      <c r="AT124" s="101"/>
      <c r="AU124" s="101"/>
      <c r="AV124" s="101"/>
      <c r="AW124" s="101"/>
      <c r="AX124" s="101"/>
      <c r="AY124" s="101"/>
    </row>
    <row r="125" spans="15:51" x14ac:dyDescent="0.25">
      <c r="O125" s="11"/>
      <c r="P125" s="103"/>
      <c r="T125" s="103"/>
      <c r="U125" s="103"/>
      <c r="AS125" s="101"/>
      <c r="AT125" s="101"/>
      <c r="AU125" s="101"/>
      <c r="AV125" s="101"/>
      <c r="AW125" s="101"/>
      <c r="AX125" s="101"/>
    </row>
    <row r="136" spans="45:51" x14ac:dyDescent="0.25">
      <c r="AY136" s="101"/>
    </row>
    <row r="137" spans="45:51" x14ac:dyDescent="0.25">
      <c r="AS137" s="101"/>
      <c r="AT137" s="101"/>
      <c r="AU137" s="101"/>
      <c r="AV137" s="101"/>
      <c r="AW137" s="101"/>
      <c r="AX137" s="101"/>
    </row>
  </sheetData>
  <protectedRanges>
    <protectedRange sqref="N81:R81 B94 S83:T89 B86:B91 S79:T80 N84:R89 T71:T78 T55:T62 T46:T52" name="Range2_12_5_1_1"/>
    <protectedRange sqref="N10 L10 L6 D6 D8 AD8 AF8 O8:U8 AJ8:AR8 AF10 AR11:AR34 L24:N31 N12:N23 N32:N34 N11:P11 O12:P34 E11:E34 R11:V34 G11:G34 AC17:AF34 X11:AF16" name="Range1_16_3_1_1"/>
    <protectedRange sqref="I86 J84:M89 J81:M81 I89"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0:H90 F89 E88" name="Range2_2_2_9_2_1_1"/>
    <protectedRange sqref="D86 D89:D90" name="Range2_1_1_1_1_1_9_2_1_1"/>
    <protectedRange sqref="AG11:AG34" name="Range1_18_1_1_1"/>
    <protectedRange sqref="C87 C89" name="Range2_4_1_1_1"/>
    <protectedRange sqref="AS16:AS34" name="Range1_1_1_1"/>
    <protectedRange sqref="P3:U5" name="Range1_16_1_1_1_1"/>
    <protectedRange sqref="C90 C88 C85" name="Range2_1_3_1_1"/>
    <protectedRange sqref="H11:H34" name="Range1_1_1_1_1_1_1"/>
    <protectedRange sqref="B92:B93 J82:R83 D87:D88 I87:I88 Z80:Z81 S81:Y82 AA81:AU82 E89:E90 G91:H92 F90" name="Range2_2_1_10_1_1_1_2"/>
    <protectedRange sqref="C86" name="Range2_2_1_10_2_1_1_1"/>
    <protectedRange sqref="N79:R80 G87:H87 D83 F86 E85" name="Range2_12_1_6_1_1"/>
    <protectedRange sqref="D78:D79 I83:I85 I79:M80 G88:H89 G81:H83 E86:E87 F87:F88 F80:F82 E79:E81" name="Range2_2_12_1_7_1_1"/>
    <protectedRange sqref="D84:D85" name="Range2_1_1_1_1_11_1_2_1_1"/>
    <protectedRange sqref="E82 G84:H84 F83" name="Range2_2_2_9_1_1_1_1"/>
    <protectedRange sqref="D80" name="Range2_1_1_1_1_1_9_1_1_1_1"/>
    <protectedRange sqref="C84 C79" name="Range2_1_1_2_1_1"/>
    <protectedRange sqref="C83" name="Range2_1_2_2_1_1"/>
    <protectedRange sqref="C82" name="Range2_3_2_1_1"/>
    <protectedRange sqref="F78:F79 E78 G80:H80" name="Range2_2_12_1_1_1_1_1"/>
    <protectedRange sqref="C78" name="Range2_1_4_2_1_1_1"/>
    <protectedRange sqref="C80:C81" name="Range2_5_1_1_1"/>
    <protectedRange sqref="E83:E84 F84:F85 G85:H86 I81:I82" name="Range2_2_1_1_1_1"/>
    <protectedRange sqref="D81:D82" name="Range2_1_1_1_1_1_1_1_1"/>
    <protectedRange sqref="AS11:AS15" name="Range1_4_1_1_1_1"/>
    <protectedRange sqref="J11:J15 J26:J34" name="Range1_1_2_1_10_1_1_1_1"/>
    <protectedRange sqref="R96"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8:T70" name="Range2_12_5_1_1_3"/>
    <protectedRange sqref="T64:T67" name="Range2_12_5_1_1_2_2"/>
    <protectedRange sqref="T63" name="Range2_12_5_1_1_2_1_1"/>
    <protectedRange sqref="S63" name="Range2_12_4_1_1_1_4_2_2_1_1"/>
    <protectedRange sqref="B83:B85" name="Range2_12_5_1_1_2"/>
    <protectedRange sqref="B82" name="Range2_12_5_1_1_2_1_4_1_1_1_2_1_1_1_1_1_1_1"/>
    <protectedRange sqref="F77 G79:H79" name="Range2_2_12_1_1_1_1_1_1"/>
    <protectedRange sqref="D77:E77" name="Range2_2_12_1_7_1_1_2_1"/>
    <protectedRange sqref="C77" name="Range2_1_1_2_1_1_1"/>
    <protectedRange sqref="B80:B81" name="Range2_12_5_1_1_2_1"/>
    <protectedRange sqref="B79" name="Range2_12_5_1_1_2_1_2_1"/>
    <protectedRange sqref="B78" name="Range2_12_5_1_1_2_1_2_2"/>
    <protectedRange sqref="S75:S78" name="Range2_12_5_1_1_5"/>
    <protectedRange sqref="N75:R78" name="Range2_12_1_6_1_1_1"/>
    <protectedRange sqref="J75:M78" name="Range2_2_12_1_7_1_1_2"/>
    <protectedRange sqref="S72:S74" name="Range2_12_2_1_1_1_2_1_1_1"/>
    <protectedRange sqref="Q73:R74" name="Range2_12_1_4_1_1_1_1_1_1_1_1_1_1_1_1_1_1_1"/>
    <protectedRange sqref="N73:P74" name="Range2_12_1_2_1_1_1_1_1_1_1_1_1_1_1_1_1_1_1_1"/>
    <protectedRange sqref="J73:M74" name="Range2_2_12_1_4_1_1_1_1_1_1_1_1_1_1_1_1_1_1_1_1"/>
    <protectedRange sqref="Q72:R72" name="Range2_12_1_6_1_1_1_2_3_1_1_3_1_1_1_1_1_1_1"/>
    <protectedRange sqref="N72:P72" name="Range2_12_1_2_3_1_1_1_2_3_1_1_3_1_1_1_1_1_1_1"/>
    <protectedRange sqref="J72:M72" name="Range2_2_12_1_4_3_1_1_1_3_3_1_1_3_1_1_1_1_1_1_1"/>
    <protectedRange sqref="S70:S71" name="Range2_12_4_1_1_1_4_2_2_2_1"/>
    <protectedRange sqref="Q70:R71" name="Range2_12_1_6_1_1_1_2_3_2_1_1_3_2"/>
    <protectedRange sqref="N70:P71" name="Range2_12_1_2_3_1_1_1_2_3_2_1_1_3_2"/>
    <protectedRange sqref="K70:M71" name="Range2_2_12_1_4_3_1_1_1_3_3_2_1_1_3_2"/>
    <protectedRange sqref="J70:J71" name="Range2_2_12_1_4_3_1_1_1_3_2_1_2_2_2"/>
    <protectedRange sqref="I70" name="Range2_2_12_1_4_3_1_1_1_3_3_1_1_3_1_1_1_1_1_1_2_2"/>
    <protectedRange sqref="I72:I78" name="Range2_2_12_1_7_1_1_2_2_1_1"/>
    <protectedRange sqref="I71" name="Range2_2_12_1_4_3_1_1_1_3_3_1_1_3_1_1_1_1_1_1_2_1_1"/>
    <protectedRange sqref="G78:H78" name="Range2_2_12_1_3_1_2_1_1_1_2_1_1_1_1_1_1_2_1_1_1_1_1_1_1_1_1"/>
    <protectedRange sqref="F76 G75:H77" name="Range2_2_12_1_3_3_1_1_1_2_1_1_1_1_1_1_1_1_1_1_1_1_1_1_1_1"/>
    <protectedRange sqref="G72:H72" name="Range2_2_12_1_3_1_2_1_1_1_2_1_1_1_1_1_1_2_1_1_1_1_1_2_1"/>
    <protectedRange sqref="F72:F75" name="Range2_2_12_1_3_1_2_1_1_1_3_1_1_1_1_1_3_1_1_1_1_1_1_1_1_1"/>
    <protectedRange sqref="G73:H74" name="Range2_2_12_1_3_1_2_1_1_1_1_2_1_1_1_1_1_1_1_1_1_1_1"/>
    <protectedRange sqref="D72:E73" name="Range2_2_12_1_3_1_2_1_1_1_3_1_1_1_1_1_1_1_2_1_1_1_1_1_1_1"/>
    <protectedRange sqref="B76" name="Range2_12_5_1_1_2_1_4_1_1_1_2_1_1_1_1_1_1_1_1_1_2_1_1_1_1_1"/>
    <protectedRange sqref="B77" name="Range2_12_5_1_1_2_1_2_2_1_1_1_1_1"/>
    <protectedRange sqref="D76:E76" name="Range2_2_12_1_7_1_1_2_1_1"/>
    <protectedRange sqref="C76" name="Range2_1_1_2_1_1_1_1"/>
    <protectedRange sqref="D75" name="Range2_2_12_1_7_1_1_2_1_1_1_1_1_1"/>
    <protectedRange sqref="E75" name="Range2_2_12_1_1_1_1_1_1_1_1_1_1_1_1"/>
    <protectedRange sqref="C75" name="Range2_1_4_2_1_1_1_1_1_1_1_1_1"/>
    <protectedRange sqref="D74:E74" name="Range2_2_12_1_3_1_2_1_1_1_3_1_1_1_1_1_1_1_2_1_1_1_1_1_1_1_1"/>
    <protectedRange sqref="B75" name="Range2_12_5_1_1_2_1_2_2_1_1_1_1"/>
    <protectedRange sqref="S64:S69" name="Range2_12_5_1_1_5_1"/>
    <protectedRange sqref="N66:R69" name="Range2_12_1_6_1_1_1_1"/>
    <protectedRange sqref="J68:M69 L66:M67" name="Range2_2_12_1_7_1_1_2_2"/>
    <protectedRange sqref="I68:I69" name="Range2_2_12_1_7_1_1_2_2_1_1_1"/>
    <protectedRange sqref="B74" name="Range2_12_5_1_1_2_1_2_2_1_1_1_1_2_1_1_1"/>
    <protectedRange sqref="B73" name="Range2_12_5_1_1_2_1_2_2_1_1_1_1_2_1_1_1_2"/>
    <protectedRange sqref="B72" name="Range2_12_5_1_1_2_1_2_2_1_1_1_1_2_1_1_1_2_1_1"/>
    <protectedRange sqref="G49:H50" name="Range2_2_12_1_3_1_1_1_1_1_4_1_1_2"/>
    <protectedRange sqref="E49:F50" name="Range2_2_12_1_7_1_1_3_1_1_2"/>
    <protectedRange sqref="S49:S52 S55:S62" name="Range2_12_5_1_1_2_3_1_1"/>
    <protectedRange sqref="Q49:R52" name="Range2_12_1_6_1_1_1_1_2_1_2"/>
    <protectedRange sqref="N49:P52" name="Range2_12_1_2_3_1_1_1_1_2_1_2"/>
    <protectedRange sqref="I49:M50 L51:M52" name="Range2_2_12_1_4_3_1_1_1_1_2_1_2"/>
    <protectedRange sqref="D49:D50" name="Range2_2_12_1_3_1_2_1_1_1_2_1_2_1_2"/>
    <protectedRange sqref="Q55:R58" name="Range2_12_1_6_1_1_1_1_2_1_1_1"/>
    <protectedRange sqref="N55:P58" name="Range2_12_1_2_3_1_1_1_1_2_1_1_1"/>
    <protectedRange sqref="L55:M58" name="Range2_2_12_1_4_3_1_1_1_1_2_1_1_1"/>
    <protectedRange sqref="B71" name="Range2_12_5_1_1_2_1_2_2_1_1_1_1_2_1_1_1_2_1_1_1_2"/>
    <protectedRange sqref="N59:R65" name="Range2_12_1_6_1_1_1_1_1"/>
    <protectedRange sqref="J61:M62 L63:M65 L59:M60" name="Range2_2_12_1_7_1_1_2_2_1"/>
    <protectedRange sqref="G61:H62" name="Range2_2_12_1_3_1_2_1_1_1_2_1_1_1_1_1_1_2_1_1_1_1"/>
    <protectedRange sqref="I61:I62" name="Range2_2_12_1_4_3_1_1_1_2_1_2_1_1_3_1_1_1_1_1_1_1_1"/>
    <protectedRange sqref="D61:E62" name="Range2_2_12_1_3_1_2_1_1_1_2_1_1_1_1_3_1_1_1_1_1_1_1"/>
    <protectedRange sqref="F61:F62" name="Range2_2_12_1_3_1_2_1_1_1_3_1_1_1_1_1_3_1_1_1_1_1_1_1"/>
    <protectedRange sqref="G71:H71" name="Range2_2_12_1_3_1_2_1_1_1_1_2_1_1_1_1_1_1_2_1_1_2"/>
    <protectedRange sqref="F71" name="Range2_2_12_1_3_1_2_1_1_1_1_2_1_1_1_1_1_1_1_1_1_1_1_2"/>
    <protectedRange sqref="D71:E71" name="Range2_2_12_1_3_1_2_1_1_1_2_1_1_1_1_3_1_1_1_1_1_1_1_1_1_1_2"/>
    <protectedRange sqref="G70:H70" name="Range2_2_12_1_3_1_2_1_1_1_1_2_1_1_1_1_1_1_2_1_1_1_1"/>
    <protectedRange sqref="F70" name="Range2_2_12_1_3_1_2_1_1_1_1_2_1_1_1_1_1_1_1_1_1_1_1_1_1"/>
    <protectedRange sqref="D70:E70" name="Range2_2_12_1_3_1_2_1_1_1_2_1_1_1_1_3_1_1_1_1_1_1_1_1_1_1_1_1"/>
    <protectedRange sqref="D69" name="Range2_2_12_1_7_1_1_1_1"/>
    <protectedRange sqref="E69:F69" name="Range2_2_12_1_1_1_1_1_2_1"/>
    <protectedRange sqref="C69" name="Range2_1_4_2_1_1_1_1_1"/>
    <protectedRange sqref="G69:H69" name="Range2_2_12_1_3_1_2_1_1_1_2_1_1_1_1_1_1_2_1_1_1_1_1_1_1_1_1_1_1"/>
    <protectedRange sqref="F68:H68" name="Range2_2_12_1_3_3_1_1_1_2_1_1_1_1_1_1_1_1_1_1_1_1_1_1_1_1_1_2"/>
    <protectedRange sqref="D68:E68" name="Range2_2_12_1_7_1_1_2_1_1_1_2"/>
    <protectedRange sqref="C68" name="Range2_1_1_2_1_1_1_1_1_2"/>
    <protectedRange sqref="B69" name="Range2_12_5_1_1_2_1_4_1_1_1_2_1_1_1_1_1_1_1_1_1_2_1_1_1_1_2_1_1_1_2_1_1_1_2_2_2_1"/>
    <protectedRange sqref="B70" name="Range2_12_5_1_1_2_1_2_2_1_1_1_1_2_1_1_1_2_1_1_1_2_2_2_1"/>
    <protectedRange sqref="J67:K67" name="Range2_2_12_1_4_3_1_1_1_3_3_1_1_3_1_1_1_1_1_1_1_1"/>
    <protectedRange sqref="K65:K66" name="Range2_2_12_1_4_3_1_1_1_3_3_2_1_1_3_2_1"/>
    <protectedRange sqref="J65:J66" name="Range2_2_12_1_4_3_1_1_1_3_2_1_2_2_2_1"/>
    <protectedRange sqref="I65" name="Range2_2_12_1_4_3_1_1_1_3_3_1_1_3_1_1_1_1_1_1_2_2_2"/>
    <protectedRange sqref="I67" name="Range2_2_12_1_7_1_1_2_2_1_1_2"/>
    <protectedRange sqref="I66" name="Range2_2_12_1_4_3_1_1_1_3_3_1_1_3_1_1_1_1_1_1_2_1_1_1"/>
    <protectedRange sqref="G67:H67" name="Range2_2_12_1_3_1_2_1_1_1_2_1_1_1_1_1_1_2_1_1_1_1_1_2_1_1"/>
    <protectedRange sqref="F67" name="Range2_2_12_1_3_1_2_1_1_1_3_1_1_1_1_1_3_1_1_1_1_1_1_1_1_1_2"/>
    <protectedRange sqref="D67:E67" name="Range2_2_12_1_3_1_2_1_1_1_3_1_1_1_1_1_1_1_2_1_1_1_1_1_1_1_2"/>
    <protectedRange sqref="J63:K64" name="Range2_2_12_1_7_1_1_2_2_2"/>
    <protectedRange sqref="I63:I64" name="Range2_2_12_1_7_1_1_2_2_1_1_1_2"/>
    <protectedRange sqref="G66:H66" name="Range2_2_12_1_3_1_2_1_1_1_1_2_1_1_1_1_1_1_2_1_1_2_1"/>
    <protectedRange sqref="F66" name="Range2_2_12_1_3_1_2_1_1_1_1_2_1_1_1_1_1_1_1_1_1_1_1_2_1"/>
    <protectedRange sqref="D66:E66" name="Range2_2_12_1_3_1_2_1_1_1_2_1_1_1_1_3_1_1_1_1_1_1_1_1_1_1_2_1"/>
    <protectedRange sqref="G65:H65" name="Range2_2_12_1_3_1_2_1_1_1_1_2_1_1_1_1_1_1_2_1_1_1_1_1"/>
    <protectedRange sqref="F65" name="Range2_2_12_1_3_1_2_1_1_1_1_2_1_1_1_1_1_1_1_1_1_1_1_1_1_1"/>
    <protectedRange sqref="D65:E65" name="Range2_2_12_1_3_1_2_1_1_1_2_1_1_1_1_3_1_1_1_1_1_1_1_1_1_1_1_1_1"/>
    <protectedRange sqref="D64" name="Range2_2_12_1_7_1_1_1_1_1"/>
    <protectedRange sqref="E64:F64" name="Range2_2_12_1_1_1_1_1_2_1_1"/>
    <protectedRange sqref="C64" name="Range2_1_4_2_1_1_1_1_1_1"/>
    <protectedRange sqref="G64:H64" name="Range2_2_12_1_3_1_2_1_1_1_2_1_1_1_1_1_1_2_1_1_1_1_1_1_1_1_1_1_1_1"/>
    <protectedRange sqref="F63:H63" name="Range2_2_12_1_3_3_1_1_1_2_1_1_1_1_1_1_1_1_1_1_1_1_1_1_1_1_1_2_1"/>
    <protectedRange sqref="D63:E63" name="Range2_2_12_1_7_1_1_2_1_1_1_2_1"/>
    <protectedRange sqref="C63" name="Range2_1_1_2_1_1_1_1_1_2_1"/>
    <protectedRange sqref="B65" name="Range2_12_5_1_1_2_1_4_1_1_1_2_1_1_1_1_1_1_1_1_1_2_1_1_1_1_2_1_1_1_2_1_1_1_2_2_2_1_1"/>
    <protectedRange sqref="B66" name="Range2_12_5_1_1_2_1_2_2_1_1_1_1_2_1_1_1_2_1_1_1_2_2_2_1_1"/>
    <protectedRange sqref="B62" name="Range2_12_5_1_1_2_1_4_1_1_1_2_1_1_1_1_1_1_1_1_1_2_1_1_1_1_2_1_1_1_2_1_1_1_2_2_2_1_1_1"/>
    <protectedRange sqref="B63"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7"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8" name="Range2_12_4_1_1_1_4_2_2_1_1_1"/>
    <protectedRange sqref="G44:H47" name="Range2_2_12_1_3_1_1_1_1_1_4_1_1_1"/>
    <protectedRange sqref="E44:F47" name="Range2_2_12_1_7_1_1_3_1_1_1"/>
    <protectedRange sqref="Q44:R47" name="Range2_12_1_6_1_1_1_1_2_1_1"/>
    <protectedRange sqref="N44:P47" name="Range2_12_1_2_3_1_1_1_1_2_1_1"/>
    <protectedRange sqref="I44:M47" name="Range2_2_12_1_4_3_1_1_1_1_2_1_1"/>
    <protectedRange sqref="D44:D47" name="Range2_2_12_1_3_1_2_1_1_1_2_1_2_1_1"/>
    <protectedRange sqref="E48:H48" name="Range2_2_12_1_3_1_2_1_1_1_1_2_1_1_1_1_1_1_1"/>
    <protectedRange sqref="D48" name="Range2_2_12_1_3_1_2_1_1_1_2_1_2_3_1_1_1_1_2"/>
    <protectedRange sqref="Q48:R48" name="Range2_12_1_6_1_1_1_2_3_2_1_1_1_1_1"/>
    <protectedRange sqref="N48:P48" name="Range2_12_1_2_3_1_1_1_2_3_2_1_1_1_1_1"/>
    <protectedRange sqref="K48:M48" name="Range2_2_12_1_4_3_1_1_1_3_3_2_1_1_1_1_1"/>
    <protectedRange sqref="J48" name="Range2_2_12_1_4_3_1_1_1_3_2_1_2_1_1_1"/>
    <protectedRange sqref="I48" name="Range2_2_12_1_4_2_1_1_1_4_1_2_1_1_1_2_1_1_1"/>
    <protectedRange sqref="C42" name="Range2_1_2_1_1_1_1_1_1_2"/>
    <protectedRange sqref="Q11:Q34" name="Range1_16_3_1_1_1"/>
    <protectedRange sqref="T53:T54" name="Range2_12_5_1_1_1"/>
    <protectedRange sqref="S53:S54" name="Range2_12_5_1_1_2_3_1_1_1"/>
    <protectedRange sqref="Q53:R54" name="Range2_12_1_6_1_1_1_1_2_1_1_1_1"/>
    <protectedRange sqref="N53:P54" name="Range2_12_1_2_3_1_1_1_1_2_1_1_1_1"/>
    <protectedRange sqref="L53:M54" name="Range2_2_12_1_4_3_1_1_1_1_2_1_1_1_1"/>
    <protectedRange sqref="J51:K52" name="Range2_2_12_1_7_1_1_2_2_3"/>
    <protectedRange sqref="G51:H52" name="Range2_2_12_1_3_1_2_1_1_1_2_1_1_1_1_1_1_2_1_1_1"/>
    <protectedRange sqref="I51:I52" name="Range2_2_12_1_4_3_1_1_1_2_1_2_1_1_3_1_1_1_1_1_1_1"/>
    <protectedRange sqref="D51:E52" name="Range2_2_12_1_3_1_2_1_1_1_2_1_1_1_1_3_1_1_1_1_1_1"/>
    <protectedRange sqref="F51:F52" name="Range2_2_12_1_3_1_2_1_1_1_3_1_1_1_1_1_3_1_1_1_1_1_1"/>
    <protectedRange sqref="AG10" name="Range1_18_1_1_1_1"/>
    <protectedRange sqref="Q10" name="Range1_17_1_1_1_2"/>
    <protectedRange sqref="F11:F34" name="Range1_16_3_1_1_2"/>
    <protectedRange sqref="W11:W32" name="Range1_16_3_1_1_4"/>
    <protectedRange sqref="X17:AB34" name="Range1_16_3_1_1_6"/>
    <protectedRange sqref="G53:H59" name="Range2_2_12_1_3_1_1_1_1_1_4_1_1_1_1_2"/>
    <protectedRange sqref="E53:F59" name="Range2_2_12_1_7_1_1_3_1_1_1_1_2"/>
    <protectedRange sqref="I53:K59" name="Range2_2_12_1_4_3_1_1_1_1_2_1_1_1_2"/>
    <protectedRange sqref="D53:D59" name="Range2_2_12_1_3_1_2_1_1_1_2_1_2_1_1_1_2"/>
    <protectedRange sqref="J60:K60" name="Range2_2_12_1_7_1_1_2_2_1_2"/>
    <protectedRange sqref="I60" name="Range2_2_12_1_7_1_1_2_2_1_1_1_1_1"/>
    <protectedRange sqref="G60:H60" name="Range2_2_12_1_3_3_1_1_1_2_1_1_1_1_1_1_1_1_1_1_1_1_1_1_1_1_1_1_1"/>
    <protectedRange sqref="F60" name="Range2_2_12_1_3_1_2_1_1_1_3_1_1_1_1_1_3_1_1_1_1_1_1_1_1_1_1_1"/>
    <protectedRange sqref="D60" name="Range2_2_12_1_7_1_1_2_1_1_1_1_1_1_1_1"/>
    <protectedRange sqref="E60" name="Range2_2_12_1_1_1_1_1_1_1_1_1_1_1_1_1_1"/>
    <protectedRange sqref="C60" name="Range2_1_4_2_1_1_1_1_1_1_1_1_1_1_1"/>
    <protectedRange sqref="B41" name="Range2_12_5_1_1_1_1_1_2_2"/>
    <protectedRange sqref="B42" name="Range2_12_5_1_1_1_1_1_2_1_1"/>
    <protectedRange sqref="B45" name="Range2_12_5_1_1_1_2_2_1_1_1_1_1_1_1_1_1_1_1_2_1_1_1_2_1_1"/>
    <protectedRange sqref="B44" name="Range2_12_5_1_1_1_2_2_1_1_1_1"/>
    <protectedRange sqref="B43" name="Range2_12_5_1_1_1_2_1_1_1_1_1_1"/>
    <protectedRange sqref="B47" name="Range2_12_5_1_1_1_2_2_1_1_1_1_1_1_1_1_1_1_1_2_1_1_1_1"/>
    <protectedRange sqref="B46" name="Range2_12_5_1_1_1_2_2_1_1_1_1_1_1_1_1_1_1_1_2_1_1_1_1_1_1_1"/>
    <protectedRange sqref="B48 B51:B52 B54 B60" name="Range2_12_5_1_1_1_2_2_1_1_1_1_1_1_1_1_1_1_1_2_1_1_1_2"/>
    <protectedRange sqref="B49" name="Range2_12_5_1_1_1_2_2_1_1_1_1_1_1_1_1_1_1_1_2_1_1_1_2_1_1_1_2_1"/>
    <protectedRange sqref="B50" name="Range2_12_5_1_1_1_2_2_1_1_1_1_1_1_1_1_1_1_1_2_1_1_1_2_1_2_1_1"/>
    <protectedRange sqref="B53" name="Range2_12_5_1_1_1_2_2_1_1_1_1_1_1_1_1_1_1_1_2_1_1_1_2_1_1_2_1_1_1"/>
    <protectedRange sqref="B55" name="Range2_12_5_1_1_1_2_2_1_1_1_1_1_1_1_1_1_1_1_2_1_1_1_3_1_1_1"/>
    <protectedRange sqref="B56" name="Range2_12_5_1_1_1_2_2_1_1_1_1_1_1_1_1_1_1_1_2_1_1_1_3_3_1_1_1"/>
    <protectedRange sqref="B59" name="Range2_12_5_1_1_2_1_4_1_1_1_2_1_1_1_1_1_1_1_1_1_2_1_1_1_1_2_1_1_1_2_1_1_1_2_2_2_1_1_1_1_1_1_1_1_1_1"/>
    <protectedRange sqref="B61" name="Range2_12_5_1_1_2_1_2_2_1_1_1_1_2_1_1_1_2_1_1_1_2_2_2_1_1_1_1_1_1_1_1_2_1"/>
    <protectedRange sqref="W33:W34" name="Range1_16_3_1_1_4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X17:AB21 Z22:Z23 AB22:AB23">
    <cfRule type="containsText" dxfId="660" priority="17" operator="containsText" text="N/A">
      <formula>NOT(ISERROR(SEARCH("N/A",X11)))</formula>
    </cfRule>
    <cfRule type="cellIs" dxfId="659" priority="35" operator="equal">
      <formula>0</formula>
    </cfRule>
  </conditionalFormatting>
  <conditionalFormatting sqref="AC17:AE34 X11:AE16 X17:AB21 Z22:Z23 AB22:AB23">
    <cfRule type="cellIs" dxfId="658" priority="34" operator="greaterThanOrEqual">
      <formula>1185</formula>
    </cfRule>
  </conditionalFormatting>
  <conditionalFormatting sqref="AC17:AE34 X11:AE16 X17:AB21 Z22:Z23 AB22:AB23">
    <cfRule type="cellIs" dxfId="657" priority="33" operator="between">
      <formula>0.1</formula>
      <formula>1184</formula>
    </cfRule>
  </conditionalFormatting>
  <conditionalFormatting sqref="X8 AJ16:AJ34 AO16:AO34 AJ11:AO15">
    <cfRule type="cellIs" dxfId="656" priority="32" operator="equal">
      <formula>0</formula>
    </cfRule>
  </conditionalFormatting>
  <conditionalFormatting sqref="X8 AJ16:AJ34 AO16:AO34 AJ11:AO15">
    <cfRule type="cellIs" dxfId="655" priority="31" operator="greaterThan">
      <formula>1179</formula>
    </cfRule>
  </conditionalFormatting>
  <conditionalFormatting sqref="X8 AJ16:AJ34 AO16:AO34 AJ11:AO15">
    <cfRule type="cellIs" dxfId="654" priority="30" operator="greaterThan">
      <formula>99</formula>
    </cfRule>
  </conditionalFormatting>
  <conditionalFormatting sqref="X8 AJ16:AJ34 AO16:AO34 AJ11:AO15">
    <cfRule type="cellIs" dxfId="653" priority="29" operator="greaterThan">
      <formula>0.99</formula>
    </cfRule>
  </conditionalFormatting>
  <conditionalFormatting sqref="AB8">
    <cfRule type="cellIs" dxfId="652" priority="28" operator="equal">
      <formula>0</formula>
    </cfRule>
  </conditionalFormatting>
  <conditionalFormatting sqref="AB8">
    <cfRule type="cellIs" dxfId="651" priority="27" operator="greaterThan">
      <formula>1179</formula>
    </cfRule>
  </conditionalFormatting>
  <conditionalFormatting sqref="AB8">
    <cfRule type="cellIs" dxfId="650" priority="26" operator="greaterThan">
      <formula>99</formula>
    </cfRule>
  </conditionalFormatting>
  <conditionalFormatting sqref="AB8">
    <cfRule type="cellIs" dxfId="649" priority="25" operator="greaterThan">
      <formula>0.99</formula>
    </cfRule>
  </conditionalFormatting>
  <conditionalFormatting sqref="AQ11:AQ34">
    <cfRule type="cellIs" dxfId="648" priority="24" operator="equal">
      <formula>0</formula>
    </cfRule>
  </conditionalFormatting>
  <conditionalFormatting sqref="AQ11:AQ34">
    <cfRule type="cellIs" dxfId="647" priority="23" operator="greaterThan">
      <formula>1179</formula>
    </cfRule>
  </conditionalFormatting>
  <conditionalFormatting sqref="AQ11:AQ34">
    <cfRule type="cellIs" dxfId="646" priority="22" operator="greaterThan">
      <formula>99</formula>
    </cfRule>
  </conditionalFormatting>
  <conditionalFormatting sqref="AQ11:AQ34">
    <cfRule type="cellIs" dxfId="645" priority="21" operator="greaterThan">
      <formula>0.99</formula>
    </cfRule>
  </conditionalFormatting>
  <conditionalFormatting sqref="AI11:AI34">
    <cfRule type="cellIs" dxfId="644" priority="20" operator="greaterThan">
      <formula>$AI$8</formula>
    </cfRule>
  </conditionalFormatting>
  <conditionalFormatting sqref="AH11:AH34">
    <cfRule type="cellIs" dxfId="643" priority="18" operator="greaterThan">
      <formula>$AH$8</formula>
    </cfRule>
    <cfRule type="cellIs" dxfId="642" priority="19" operator="greaterThan">
      <formula>$AH$8</formula>
    </cfRule>
  </conditionalFormatting>
  <conditionalFormatting sqref="AP11:AP34">
    <cfRule type="cellIs" dxfId="641" priority="16" operator="equal">
      <formula>0</formula>
    </cfRule>
  </conditionalFormatting>
  <conditionalFormatting sqref="AP11:AP34">
    <cfRule type="cellIs" dxfId="640" priority="15" operator="greaterThan">
      <formula>1179</formula>
    </cfRule>
  </conditionalFormatting>
  <conditionalFormatting sqref="AP11:AP34">
    <cfRule type="cellIs" dxfId="639" priority="14" operator="greaterThan">
      <formula>99</formula>
    </cfRule>
  </conditionalFormatting>
  <conditionalFormatting sqref="AP11:AP34">
    <cfRule type="cellIs" dxfId="638" priority="13" operator="greaterThan">
      <formula>0.99</formula>
    </cfRule>
  </conditionalFormatting>
  <conditionalFormatting sqref="X24:AB34 X22:Y23 AA22:AA23">
    <cfRule type="containsText" dxfId="637" priority="9" operator="containsText" text="N/A">
      <formula>NOT(ISERROR(SEARCH("N/A",X22)))</formula>
    </cfRule>
    <cfRule type="cellIs" dxfId="636" priority="12" operator="equal">
      <formula>0</formula>
    </cfRule>
  </conditionalFormatting>
  <conditionalFormatting sqref="X24:AB34 X22:Y23 AA22:AA23">
    <cfRule type="cellIs" dxfId="635" priority="11" operator="greaterThanOrEqual">
      <formula>1185</formula>
    </cfRule>
  </conditionalFormatting>
  <conditionalFormatting sqref="X24:AB34 X22:Y23 AA22:AA23">
    <cfRule type="cellIs" dxfId="634" priority="10" operator="between">
      <formula>0.1</formula>
      <formula>1184</formula>
    </cfRule>
  </conditionalFormatting>
  <conditionalFormatting sqref="AK33:AK34 AL16:AN34">
    <cfRule type="cellIs" dxfId="633" priority="8" operator="equal">
      <formula>0</formula>
    </cfRule>
  </conditionalFormatting>
  <conditionalFormatting sqref="AK33:AK34 AL16:AN34">
    <cfRule type="cellIs" dxfId="632" priority="7" operator="greaterThan">
      <formula>1179</formula>
    </cfRule>
  </conditionalFormatting>
  <conditionalFormatting sqref="AK33:AK34 AL16:AN34">
    <cfRule type="cellIs" dxfId="631" priority="6" operator="greaterThan">
      <formula>99</formula>
    </cfRule>
  </conditionalFormatting>
  <conditionalFormatting sqref="AK33:AK34 AL16:AN34">
    <cfRule type="cellIs" dxfId="630" priority="5" operator="greaterThan">
      <formula>0.99</formula>
    </cfRule>
  </conditionalFormatting>
  <conditionalFormatting sqref="AK16:AK32">
    <cfRule type="cellIs" dxfId="629" priority="4" operator="equal">
      <formula>0</formula>
    </cfRule>
  </conditionalFormatting>
  <conditionalFormatting sqref="AK16:AK32">
    <cfRule type="cellIs" dxfId="628" priority="3" operator="greaterThan">
      <formula>1179</formula>
    </cfRule>
  </conditionalFormatting>
  <conditionalFormatting sqref="AK16:AK32">
    <cfRule type="cellIs" dxfId="627" priority="2" operator="greaterThan">
      <formula>99</formula>
    </cfRule>
  </conditionalFormatting>
  <conditionalFormatting sqref="AK16:AK32">
    <cfRule type="cellIs" dxfId="62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zoomScaleNormal="100" workbookViewId="0">
      <selection activeCell="B44" sqref="B4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231</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127</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42107</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26108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12'!$Q$34</f>
        <v>32546701</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12'!$AG$34</f>
        <v>36180708</v>
      </c>
      <c r="AH10" s="190"/>
      <c r="AI10" s="206"/>
      <c r="AJ10" s="154" t="s">
        <v>84</v>
      </c>
      <c r="AK10" s="154" t="s">
        <v>84</v>
      </c>
      <c r="AL10" s="154" t="s">
        <v>84</v>
      </c>
      <c r="AM10" s="154" t="s">
        <v>84</v>
      </c>
      <c r="AN10" s="154" t="s">
        <v>84</v>
      </c>
      <c r="AO10" s="154" t="s">
        <v>84</v>
      </c>
      <c r="AP10" s="145">
        <f>'APR 12'!AP34</f>
        <v>8085203</v>
      </c>
      <c r="AQ10" s="208"/>
      <c r="AR10" s="155" t="s">
        <v>85</v>
      </c>
      <c r="AS10" s="190"/>
      <c r="AV10" s="38" t="s">
        <v>86</v>
      </c>
      <c r="AW10" s="38" t="s">
        <v>87</v>
      </c>
      <c r="AY10" s="80"/>
    </row>
    <row r="11" spans="2:51" x14ac:dyDescent="0.25">
      <c r="B11" s="39">
        <v>2</v>
      </c>
      <c r="C11" s="39">
        <v>4.1666666666666664E-2</v>
      </c>
      <c r="D11" s="118">
        <v>12</v>
      </c>
      <c r="E11" s="40">
        <f>D11/1.42</f>
        <v>8.4507042253521139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118</v>
      </c>
      <c r="P11" s="119">
        <v>95</v>
      </c>
      <c r="Q11" s="119">
        <v>32550312</v>
      </c>
      <c r="R11" s="45">
        <f>Q11-Q10</f>
        <v>3611</v>
      </c>
      <c r="S11" s="46">
        <f>R11*24/1000</f>
        <v>86.664000000000001</v>
      </c>
      <c r="T11" s="46">
        <f>R11/1000</f>
        <v>3.6110000000000002</v>
      </c>
      <c r="U11" s="120">
        <v>6</v>
      </c>
      <c r="V11" s="120">
        <f>U11</f>
        <v>6</v>
      </c>
      <c r="W11" s="121" t="s">
        <v>125</v>
      </c>
      <c r="X11" s="123">
        <v>0</v>
      </c>
      <c r="Y11" s="123">
        <v>0</v>
      </c>
      <c r="Z11" s="123">
        <v>991</v>
      </c>
      <c r="AA11" s="123">
        <v>0</v>
      </c>
      <c r="AB11" s="123">
        <v>1109</v>
      </c>
      <c r="AC11" s="47" t="s">
        <v>90</v>
      </c>
      <c r="AD11" s="47" t="s">
        <v>90</v>
      </c>
      <c r="AE11" s="47" t="s">
        <v>90</v>
      </c>
      <c r="AF11" s="122" t="s">
        <v>90</v>
      </c>
      <c r="AG11" s="136">
        <v>36181332</v>
      </c>
      <c r="AH11" s="48">
        <f>IF(ISBLANK(AG11),"-",AG11-AG10)</f>
        <v>624</v>
      </c>
      <c r="AI11" s="49">
        <f>AH11/T11</f>
        <v>172.80531708667959</v>
      </c>
      <c r="AJ11" s="102">
        <v>0</v>
      </c>
      <c r="AK11" s="102">
        <v>0</v>
      </c>
      <c r="AL11" s="102">
        <v>1</v>
      </c>
      <c r="AM11" s="102">
        <v>0</v>
      </c>
      <c r="AN11" s="102">
        <v>1</v>
      </c>
      <c r="AO11" s="102">
        <v>0.4</v>
      </c>
      <c r="AP11" s="123">
        <v>8086359</v>
      </c>
      <c r="AQ11" s="123">
        <f t="shared" ref="AQ11:AQ16" si="0">AP11-AP10</f>
        <v>1156</v>
      </c>
      <c r="AR11" s="50"/>
      <c r="AS11" s="51" t="s">
        <v>113</v>
      </c>
      <c r="AV11" s="38" t="s">
        <v>88</v>
      </c>
      <c r="AW11" s="38" t="s">
        <v>91</v>
      </c>
      <c r="AY11" s="80" t="s">
        <v>126</v>
      </c>
    </row>
    <row r="12" spans="2:51" x14ac:dyDescent="0.25">
      <c r="B12" s="39">
        <v>2.0416666666666701</v>
      </c>
      <c r="C12" s="39">
        <v>8.3333333333333329E-2</v>
      </c>
      <c r="D12" s="118">
        <v>14</v>
      </c>
      <c r="E12" s="40">
        <f t="shared" ref="E12:E34" si="1">D12/1.42</f>
        <v>9.8591549295774659</v>
      </c>
      <c r="F12" s="104">
        <v>66</v>
      </c>
      <c r="G12" s="40">
        <f t="shared" ref="G12:G34" si="2">F12/1.42</f>
        <v>46.478873239436624</v>
      </c>
      <c r="H12" s="41" t="s">
        <v>88</v>
      </c>
      <c r="I12" s="41">
        <f t="shared" ref="I12:I34" si="3">J12-(2/1.42)</f>
        <v>41.549295774647888</v>
      </c>
      <c r="J12" s="42">
        <f>(F12-5)/1.42</f>
        <v>42.95774647887324</v>
      </c>
      <c r="K12" s="41">
        <f>J12+(6/1.42)</f>
        <v>47.183098591549296</v>
      </c>
      <c r="L12" s="43">
        <v>14</v>
      </c>
      <c r="M12" s="44" t="s">
        <v>89</v>
      </c>
      <c r="N12" s="44">
        <v>11.2</v>
      </c>
      <c r="O12" s="119">
        <v>117</v>
      </c>
      <c r="P12" s="119">
        <v>106</v>
      </c>
      <c r="Q12" s="119">
        <v>32553747</v>
      </c>
      <c r="R12" s="45">
        <f t="shared" ref="R12:R34" si="4">Q12-Q11</f>
        <v>3435</v>
      </c>
      <c r="S12" s="46">
        <f t="shared" ref="S12:S34" si="5">R12*24/1000</f>
        <v>82.44</v>
      </c>
      <c r="T12" s="46">
        <f t="shared" ref="T12:T34" si="6">R12/1000</f>
        <v>3.4350000000000001</v>
      </c>
      <c r="U12" s="120">
        <v>7.3</v>
      </c>
      <c r="V12" s="120">
        <f t="shared" ref="V12:V34" si="7">U12</f>
        <v>7.3</v>
      </c>
      <c r="W12" s="121" t="s">
        <v>125</v>
      </c>
      <c r="X12" s="123">
        <v>0</v>
      </c>
      <c r="Y12" s="123">
        <v>0</v>
      </c>
      <c r="Z12" s="123">
        <v>950</v>
      </c>
      <c r="AA12" s="123">
        <v>0</v>
      </c>
      <c r="AB12" s="123">
        <v>1110</v>
      </c>
      <c r="AC12" s="47" t="s">
        <v>90</v>
      </c>
      <c r="AD12" s="47" t="s">
        <v>90</v>
      </c>
      <c r="AE12" s="47" t="s">
        <v>90</v>
      </c>
      <c r="AF12" s="122" t="s">
        <v>90</v>
      </c>
      <c r="AG12" s="136">
        <v>36181916</v>
      </c>
      <c r="AH12" s="48">
        <f>IF(ISBLANK(AG12),"-",AG12-AG11)</f>
        <v>584</v>
      </c>
      <c r="AI12" s="49">
        <f t="shared" ref="AI12:AI34" si="8">AH12/T12</f>
        <v>170.0145560407569</v>
      </c>
      <c r="AJ12" s="102">
        <v>0</v>
      </c>
      <c r="AK12" s="102">
        <v>0</v>
      </c>
      <c r="AL12" s="102">
        <v>1</v>
      </c>
      <c r="AM12" s="102">
        <v>0</v>
      </c>
      <c r="AN12" s="102">
        <v>1</v>
      </c>
      <c r="AO12" s="102">
        <v>0.4</v>
      </c>
      <c r="AP12" s="123">
        <v>8087617</v>
      </c>
      <c r="AQ12" s="123">
        <f t="shared" si="0"/>
        <v>1258</v>
      </c>
      <c r="AR12" s="52">
        <v>0.31</v>
      </c>
      <c r="AS12" s="51" t="s">
        <v>113</v>
      </c>
      <c r="AV12" s="38" t="s">
        <v>92</v>
      </c>
      <c r="AW12" s="38" t="s">
        <v>93</v>
      </c>
      <c r="AY12" s="80" t="s">
        <v>128</v>
      </c>
    </row>
    <row r="13" spans="2:51" x14ac:dyDescent="0.25">
      <c r="B13" s="39">
        <v>2.0833333333333299</v>
      </c>
      <c r="C13" s="39">
        <v>0.125</v>
      </c>
      <c r="D13" s="118">
        <v>15</v>
      </c>
      <c r="E13" s="40">
        <f t="shared" si="1"/>
        <v>10.563380281690142</v>
      </c>
      <c r="F13" s="104">
        <v>66</v>
      </c>
      <c r="G13" s="40">
        <f t="shared" si="2"/>
        <v>46.478873239436624</v>
      </c>
      <c r="H13" s="41" t="s">
        <v>88</v>
      </c>
      <c r="I13" s="41">
        <f t="shared" si="3"/>
        <v>41.549295774647888</v>
      </c>
      <c r="J13" s="42">
        <f>(F13-5)/1.42</f>
        <v>42.95774647887324</v>
      </c>
      <c r="K13" s="41">
        <f>J13+(6/1.42)</f>
        <v>47.183098591549296</v>
      </c>
      <c r="L13" s="43">
        <v>14</v>
      </c>
      <c r="M13" s="44" t="s">
        <v>89</v>
      </c>
      <c r="N13" s="44">
        <v>11.2</v>
      </c>
      <c r="O13" s="119">
        <v>116</v>
      </c>
      <c r="P13" s="119">
        <v>84</v>
      </c>
      <c r="Q13" s="119">
        <v>32557192</v>
      </c>
      <c r="R13" s="45">
        <f t="shared" si="4"/>
        <v>3445</v>
      </c>
      <c r="S13" s="46">
        <f t="shared" si="5"/>
        <v>82.68</v>
      </c>
      <c r="T13" s="46">
        <f t="shared" si="6"/>
        <v>3.4449999999999998</v>
      </c>
      <c r="U13" s="120">
        <v>8.6</v>
      </c>
      <c r="V13" s="120">
        <f t="shared" si="7"/>
        <v>8.6</v>
      </c>
      <c r="W13" s="121" t="s">
        <v>125</v>
      </c>
      <c r="X13" s="123">
        <v>0</v>
      </c>
      <c r="Y13" s="123">
        <v>0</v>
      </c>
      <c r="Z13" s="123">
        <v>935</v>
      </c>
      <c r="AA13" s="123">
        <v>0</v>
      </c>
      <c r="AB13" s="123">
        <v>1110</v>
      </c>
      <c r="AC13" s="47" t="s">
        <v>90</v>
      </c>
      <c r="AD13" s="47" t="s">
        <v>90</v>
      </c>
      <c r="AE13" s="47" t="s">
        <v>90</v>
      </c>
      <c r="AF13" s="122" t="s">
        <v>90</v>
      </c>
      <c r="AG13" s="136">
        <v>36182492</v>
      </c>
      <c r="AH13" s="48">
        <f>IF(ISBLANK(AG13),"-",AG13-AG12)</f>
        <v>576</v>
      </c>
      <c r="AI13" s="49">
        <f t="shared" si="8"/>
        <v>167.19883889695211</v>
      </c>
      <c r="AJ13" s="102">
        <v>0</v>
      </c>
      <c r="AK13" s="102">
        <v>0</v>
      </c>
      <c r="AL13" s="102">
        <v>1</v>
      </c>
      <c r="AM13" s="102">
        <v>0</v>
      </c>
      <c r="AN13" s="102">
        <v>1</v>
      </c>
      <c r="AO13" s="102">
        <v>0.4</v>
      </c>
      <c r="AP13" s="123">
        <v>8088840</v>
      </c>
      <c r="AQ13" s="123">
        <f t="shared" si="0"/>
        <v>1223</v>
      </c>
      <c r="AR13" s="50"/>
      <c r="AS13" s="51" t="s">
        <v>113</v>
      </c>
      <c r="AV13" s="38" t="s">
        <v>94</v>
      </c>
      <c r="AW13" s="38" t="s">
        <v>95</v>
      </c>
      <c r="AY13" s="80" t="s">
        <v>127</v>
      </c>
    </row>
    <row r="14" spans="2:51" x14ac:dyDescent="0.25">
      <c r="B14" s="39">
        <v>2.125</v>
      </c>
      <c r="C14" s="39">
        <v>0.16666666666666666</v>
      </c>
      <c r="D14" s="118">
        <v>24</v>
      </c>
      <c r="E14" s="40">
        <f t="shared" si="1"/>
        <v>16.901408450704228</v>
      </c>
      <c r="F14" s="104">
        <v>66</v>
      </c>
      <c r="G14" s="40">
        <f t="shared" si="2"/>
        <v>46.478873239436624</v>
      </c>
      <c r="H14" s="41" t="s">
        <v>88</v>
      </c>
      <c r="I14" s="41">
        <f t="shared" si="3"/>
        <v>41.549295774647888</v>
      </c>
      <c r="J14" s="42">
        <f>J15</f>
        <v>42.95774647887324</v>
      </c>
      <c r="K14" s="41">
        <f>J14+(6/1.42)</f>
        <v>47.183098591549296</v>
      </c>
      <c r="L14" s="43">
        <v>14</v>
      </c>
      <c r="M14" s="44" t="s">
        <v>89</v>
      </c>
      <c r="N14" s="44">
        <v>12.8</v>
      </c>
      <c r="O14" s="119">
        <v>89</v>
      </c>
      <c r="P14" s="119">
        <v>87</v>
      </c>
      <c r="Q14" s="119">
        <v>32560814</v>
      </c>
      <c r="R14" s="45">
        <f t="shared" si="4"/>
        <v>3622</v>
      </c>
      <c r="S14" s="46">
        <f t="shared" si="5"/>
        <v>86.927999999999997</v>
      </c>
      <c r="T14" s="46">
        <f t="shared" si="6"/>
        <v>3.6219999999999999</v>
      </c>
      <c r="U14" s="120">
        <v>9.5</v>
      </c>
      <c r="V14" s="120">
        <f t="shared" si="7"/>
        <v>9.5</v>
      </c>
      <c r="W14" s="121" t="s">
        <v>125</v>
      </c>
      <c r="X14" s="123">
        <v>0</v>
      </c>
      <c r="Y14" s="123">
        <v>0</v>
      </c>
      <c r="Z14" s="123">
        <v>838</v>
      </c>
      <c r="AA14" s="123">
        <v>0</v>
      </c>
      <c r="AB14" s="123">
        <v>1111</v>
      </c>
      <c r="AC14" s="47" t="s">
        <v>90</v>
      </c>
      <c r="AD14" s="47" t="s">
        <v>90</v>
      </c>
      <c r="AE14" s="47" t="s">
        <v>90</v>
      </c>
      <c r="AF14" s="122" t="s">
        <v>90</v>
      </c>
      <c r="AG14" s="136">
        <v>36183052</v>
      </c>
      <c r="AH14" s="48">
        <f t="shared" ref="AH14:AH34" si="9">IF(ISBLANK(AG14),"-",AG14-AG13)</f>
        <v>560</v>
      </c>
      <c r="AI14" s="49">
        <f t="shared" si="8"/>
        <v>154.61071231363889</v>
      </c>
      <c r="AJ14" s="102">
        <v>0</v>
      </c>
      <c r="AK14" s="102">
        <v>0</v>
      </c>
      <c r="AL14" s="102">
        <v>1</v>
      </c>
      <c r="AM14" s="102">
        <v>0</v>
      </c>
      <c r="AN14" s="102">
        <v>1</v>
      </c>
      <c r="AO14" s="102">
        <v>0.4</v>
      </c>
      <c r="AP14" s="123">
        <v>8089518</v>
      </c>
      <c r="AQ14" s="123">
        <f t="shared" si="0"/>
        <v>678</v>
      </c>
      <c r="AR14" s="50"/>
      <c r="AS14" s="51" t="s">
        <v>113</v>
      </c>
      <c r="AT14" s="53"/>
      <c r="AV14" s="38" t="s">
        <v>96</v>
      </c>
      <c r="AW14" s="38" t="s">
        <v>97</v>
      </c>
      <c r="AY14" s="80" t="s">
        <v>130</v>
      </c>
    </row>
    <row r="15" spans="2:51" x14ac:dyDescent="0.25">
      <c r="B15" s="39">
        <v>2.1666666666666701</v>
      </c>
      <c r="C15" s="39">
        <v>0.20833333333333301</v>
      </c>
      <c r="D15" s="118">
        <v>26</v>
      </c>
      <c r="E15" s="40">
        <f t="shared" si="1"/>
        <v>18.30985915492958</v>
      </c>
      <c r="F15" s="104">
        <v>66</v>
      </c>
      <c r="G15" s="40">
        <f t="shared" si="2"/>
        <v>46.478873239436624</v>
      </c>
      <c r="H15" s="41" t="s">
        <v>88</v>
      </c>
      <c r="I15" s="41">
        <f t="shared" si="3"/>
        <v>41.549295774647888</v>
      </c>
      <c r="J15" s="42">
        <f>(F15-5)/1.42</f>
        <v>42.95774647887324</v>
      </c>
      <c r="K15" s="41">
        <f>J15+(6/1.42)</f>
        <v>47.183098591549296</v>
      </c>
      <c r="L15" s="43">
        <v>18</v>
      </c>
      <c r="M15" s="44" t="s">
        <v>89</v>
      </c>
      <c r="N15" s="44">
        <v>13.1</v>
      </c>
      <c r="O15" s="119">
        <v>99</v>
      </c>
      <c r="P15" s="119">
        <v>110</v>
      </c>
      <c r="Q15" s="119">
        <v>32564709</v>
      </c>
      <c r="R15" s="45">
        <f t="shared" si="4"/>
        <v>3895</v>
      </c>
      <c r="S15" s="46">
        <f t="shared" si="5"/>
        <v>93.48</v>
      </c>
      <c r="T15" s="46">
        <f t="shared" si="6"/>
        <v>3.895</v>
      </c>
      <c r="U15" s="120">
        <v>9.5</v>
      </c>
      <c r="V15" s="120">
        <f t="shared" si="7"/>
        <v>9.5</v>
      </c>
      <c r="W15" s="121" t="s">
        <v>125</v>
      </c>
      <c r="X15" s="123">
        <v>0</v>
      </c>
      <c r="Y15" s="123">
        <v>0</v>
      </c>
      <c r="Z15" s="123">
        <v>866</v>
      </c>
      <c r="AA15" s="123">
        <v>0</v>
      </c>
      <c r="AB15" s="123">
        <v>1110</v>
      </c>
      <c r="AC15" s="47" t="s">
        <v>90</v>
      </c>
      <c r="AD15" s="47" t="s">
        <v>90</v>
      </c>
      <c r="AE15" s="47" t="s">
        <v>90</v>
      </c>
      <c r="AF15" s="122" t="s">
        <v>90</v>
      </c>
      <c r="AG15" s="136">
        <v>36183616</v>
      </c>
      <c r="AH15" s="48">
        <f t="shared" si="9"/>
        <v>564</v>
      </c>
      <c r="AI15" s="49">
        <f t="shared" si="8"/>
        <v>144.80102695763799</v>
      </c>
      <c r="AJ15" s="102">
        <v>0</v>
      </c>
      <c r="AK15" s="102">
        <v>0</v>
      </c>
      <c r="AL15" s="102">
        <v>1</v>
      </c>
      <c r="AM15" s="102">
        <v>0</v>
      </c>
      <c r="AN15" s="102">
        <v>1</v>
      </c>
      <c r="AO15" s="102">
        <v>0</v>
      </c>
      <c r="AP15" s="123">
        <v>8089518</v>
      </c>
      <c r="AQ15" s="123">
        <f t="shared" si="0"/>
        <v>0</v>
      </c>
      <c r="AR15" s="50"/>
      <c r="AS15" s="51" t="s">
        <v>113</v>
      </c>
      <c r="AV15" s="38" t="s">
        <v>98</v>
      </c>
      <c r="AW15" s="38" t="s">
        <v>99</v>
      </c>
      <c r="AY15" s="80" t="s">
        <v>131</v>
      </c>
    </row>
    <row r="16" spans="2:51" x14ac:dyDescent="0.25">
      <c r="B16" s="39">
        <v>2.2083333333333299</v>
      </c>
      <c r="C16" s="39">
        <v>0.25</v>
      </c>
      <c r="D16" s="118">
        <v>14</v>
      </c>
      <c r="E16" s="40">
        <f t="shared" si="1"/>
        <v>9.8591549295774659</v>
      </c>
      <c r="F16" s="87">
        <v>68</v>
      </c>
      <c r="G16" s="40">
        <f t="shared" si="2"/>
        <v>47.887323943661976</v>
      </c>
      <c r="H16" s="41" t="s">
        <v>88</v>
      </c>
      <c r="I16" s="41">
        <f t="shared" si="3"/>
        <v>46.478873239436624</v>
      </c>
      <c r="J16" s="42">
        <f t="shared" ref="J16:J25" si="10">F16/1.42</f>
        <v>47.887323943661976</v>
      </c>
      <c r="K16" s="41">
        <f>J16+1.42</f>
        <v>49.307323943661977</v>
      </c>
      <c r="L16" s="43">
        <v>19</v>
      </c>
      <c r="M16" s="44" t="s">
        <v>100</v>
      </c>
      <c r="N16" s="44">
        <v>13.1</v>
      </c>
      <c r="O16" s="119">
        <v>126</v>
      </c>
      <c r="P16" s="119">
        <v>124</v>
      </c>
      <c r="Q16" s="119">
        <v>32569418</v>
      </c>
      <c r="R16" s="45">
        <f>Q16-Q15</f>
        <v>4709</v>
      </c>
      <c r="S16" s="46">
        <f t="shared" si="5"/>
        <v>113.01600000000001</v>
      </c>
      <c r="T16" s="46">
        <f t="shared" si="6"/>
        <v>4.7089999999999996</v>
      </c>
      <c r="U16" s="120">
        <v>9.5</v>
      </c>
      <c r="V16" s="120">
        <f t="shared" si="7"/>
        <v>9.5</v>
      </c>
      <c r="W16" s="121" t="s">
        <v>125</v>
      </c>
      <c r="X16" s="123">
        <v>0</v>
      </c>
      <c r="Y16" s="123">
        <v>0</v>
      </c>
      <c r="Z16" s="123">
        <v>1193</v>
      </c>
      <c r="AA16" s="123">
        <v>0</v>
      </c>
      <c r="AB16" s="123">
        <v>1149</v>
      </c>
      <c r="AC16" s="47" t="s">
        <v>90</v>
      </c>
      <c r="AD16" s="47" t="s">
        <v>90</v>
      </c>
      <c r="AE16" s="47" t="s">
        <v>90</v>
      </c>
      <c r="AF16" s="122" t="s">
        <v>90</v>
      </c>
      <c r="AG16" s="136">
        <v>36184340</v>
      </c>
      <c r="AH16" s="48">
        <f>IF(ISBLANK(AG16),"-",AG16-AG15)</f>
        <v>724</v>
      </c>
      <c r="AI16" s="49">
        <f t="shared" si="8"/>
        <v>153.7481418560204</v>
      </c>
      <c r="AJ16" s="102">
        <v>0</v>
      </c>
      <c r="AK16" s="102">
        <v>0</v>
      </c>
      <c r="AL16" s="102">
        <v>1</v>
      </c>
      <c r="AM16" s="102">
        <v>0</v>
      </c>
      <c r="AN16" s="102">
        <v>1</v>
      </c>
      <c r="AO16" s="102">
        <v>0</v>
      </c>
      <c r="AP16" s="123">
        <v>8089518</v>
      </c>
      <c r="AQ16" s="123">
        <f t="shared" si="0"/>
        <v>0</v>
      </c>
      <c r="AR16" s="52">
        <v>0.42</v>
      </c>
      <c r="AS16" s="51" t="s">
        <v>101</v>
      </c>
      <c r="AV16" s="38" t="s">
        <v>102</v>
      </c>
      <c r="AW16" s="38" t="s">
        <v>103</v>
      </c>
      <c r="AY16" s="80" t="s">
        <v>132</v>
      </c>
    </row>
    <row r="17" spans="1:51" x14ac:dyDescent="0.25">
      <c r="B17" s="39">
        <v>2.25</v>
      </c>
      <c r="C17" s="39">
        <v>0.29166666666666702</v>
      </c>
      <c r="D17" s="118">
        <v>10</v>
      </c>
      <c r="E17" s="40">
        <f t="shared" si="1"/>
        <v>7.042253521126761</v>
      </c>
      <c r="F17" s="87">
        <v>83</v>
      </c>
      <c r="G17" s="40">
        <f t="shared" si="2"/>
        <v>58.450704225352112</v>
      </c>
      <c r="H17" s="41" t="s">
        <v>88</v>
      </c>
      <c r="I17" s="41">
        <f t="shared" si="3"/>
        <v>57.04225352112676</v>
      </c>
      <c r="J17" s="42">
        <f t="shared" si="10"/>
        <v>58.450704225352112</v>
      </c>
      <c r="K17" s="41">
        <f t="shared" ref="K17:K22" si="11">J17+1.42</f>
        <v>59.870704225352114</v>
      </c>
      <c r="L17" s="43">
        <v>19</v>
      </c>
      <c r="M17" s="44" t="s">
        <v>100</v>
      </c>
      <c r="N17" s="44">
        <v>16.7</v>
      </c>
      <c r="O17" s="119">
        <v>139</v>
      </c>
      <c r="P17" s="119">
        <v>151</v>
      </c>
      <c r="Q17" s="119">
        <v>32575345</v>
      </c>
      <c r="R17" s="45">
        <f t="shared" si="4"/>
        <v>5927</v>
      </c>
      <c r="S17" s="46">
        <f t="shared" si="5"/>
        <v>142.24799999999999</v>
      </c>
      <c r="T17" s="46">
        <f t="shared" si="6"/>
        <v>5.9269999999999996</v>
      </c>
      <c r="U17" s="120">
        <v>8.9</v>
      </c>
      <c r="V17" s="120">
        <f t="shared" si="7"/>
        <v>8.9</v>
      </c>
      <c r="W17" s="121" t="s">
        <v>140</v>
      </c>
      <c r="X17" s="123">
        <v>0</v>
      </c>
      <c r="Y17" s="123">
        <v>1066</v>
      </c>
      <c r="Z17" s="123">
        <v>1195</v>
      </c>
      <c r="AA17" s="123">
        <v>1185</v>
      </c>
      <c r="AB17" s="123">
        <v>1198</v>
      </c>
      <c r="AC17" s="47" t="s">
        <v>90</v>
      </c>
      <c r="AD17" s="47" t="s">
        <v>90</v>
      </c>
      <c r="AE17" s="47" t="s">
        <v>90</v>
      </c>
      <c r="AF17" s="122" t="s">
        <v>90</v>
      </c>
      <c r="AG17" s="136">
        <v>36185644</v>
      </c>
      <c r="AH17" s="48">
        <f t="shared" si="9"/>
        <v>1304</v>
      </c>
      <c r="AI17" s="49">
        <f t="shared" si="8"/>
        <v>220.01012316517634</v>
      </c>
      <c r="AJ17" s="102">
        <v>0</v>
      </c>
      <c r="AK17" s="102">
        <v>1</v>
      </c>
      <c r="AL17" s="102">
        <v>1</v>
      </c>
      <c r="AM17" s="102">
        <v>1</v>
      </c>
      <c r="AN17" s="102">
        <v>1</v>
      </c>
      <c r="AO17" s="102">
        <v>0</v>
      </c>
      <c r="AP17" s="123">
        <v>8089518</v>
      </c>
      <c r="AQ17" s="123">
        <f t="shared" ref="AQ17:AQ34" si="12">AP17-AP16</f>
        <v>0</v>
      </c>
      <c r="AR17" s="50"/>
      <c r="AS17" s="51" t="s">
        <v>101</v>
      </c>
      <c r="AT17" s="53"/>
      <c r="AV17" s="38" t="s">
        <v>104</v>
      </c>
      <c r="AW17" s="38" t="s">
        <v>105</v>
      </c>
      <c r="AY17" s="80" t="s">
        <v>231</v>
      </c>
    </row>
    <row r="18" spans="1:51" x14ac:dyDescent="0.25">
      <c r="B18" s="39">
        <v>2.2916666666666701</v>
      </c>
      <c r="C18" s="39">
        <v>0.33333333333333298</v>
      </c>
      <c r="D18" s="118">
        <v>9</v>
      </c>
      <c r="E18" s="40">
        <f t="shared" si="1"/>
        <v>6.3380281690140849</v>
      </c>
      <c r="F18" s="87">
        <v>83</v>
      </c>
      <c r="G18" s="40">
        <f t="shared" si="2"/>
        <v>58.450704225352112</v>
      </c>
      <c r="H18" s="41" t="s">
        <v>88</v>
      </c>
      <c r="I18" s="41">
        <f t="shared" si="3"/>
        <v>57.04225352112676</v>
      </c>
      <c r="J18" s="42">
        <f t="shared" si="10"/>
        <v>58.450704225352112</v>
      </c>
      <c r="K18" s="41">
        <f t="shared" si="11"/>
        <v>59.870704225352114</v>
      </c>
      <c r="L18" s="43">
        <v>19</v>
      </c>
      <c r="M18" s="44" t="s">
        <v>100</v>
      </c>
      <c r="N18" s="44">
        <v>17.3</v>
      </c>
      <c r="O18" s="119">
        <v>141</v>
      </c>
      <c r="P18" s="119">
        <v>151</v>
      </c>
      <c r="Q18" s="119">
        <v>32581921</v>
      </c>
      <c r="R18" s="45">
        <f t="shared" si="4"/>
        <v>6576</v>
      </c>
      <c r="S18" s="46">
        <f t="shared" si="5"/>
        <v>157.82400000000001</v>
      </c>
      <c r="T18" s="46">
        <f t="shared" si="6"/>
        <v>6.5759999999999996</v>
      </c>
      <c r="U18" s="120">
        <v>8.3000000000000007</v>
      </c>
      <c r="V18" s="120">
        <f t="shared" si="7"/>
        <v>8.3000000000000007</v>
      </c>
      <c r="W18" s="121" t="s">
        <v>140</v>
      </c>
      <c r="X18" s="123">
        <v>0</v>
      </c>
      <c r="Y18" s="123">
        <v>1095</v>
      </c>
      <c r="Z18" s="123">
        <v>1195</v>
      </c>
      <c r="AA18" s="123">
        <v>1185</v>
      </c>
      <c r="AB18" s="123">
        <v>1198</v>
      </c>
      <c r="AC18" s="47" t="s">
        <v>90</v>
      </c>
      <c r="AD18" s="47" t="s">
        <v>90</v>
      </c>
      <c r="AE18" s="47" t="s">
        <v>90</v>
      </c>
      <c r="AF18" s="122" t="s">
        <v>90</v>
      </c>
      <c r="AG18" s="136">
        <v>36187084</v>
      </c>
      <c r="AH18" s="48">
        <f t="shared" si="9"/>
        <v>1440</v>
      </c>
      <c r="AI18" s="49">
        <f t="shared" si="8"/>
        <v>218.97810218978103</v>
      </c>
      <c r="AJ18" s="102">
        <v>0</v>
      </c>
      <c r="AK18" s="102">
        <v>1</v>
      </c>
      <c r="AL18" s="102">
        <v>1</v>
      </c>
      <c r="AM18" s="102">
        <v>1</v>
      </c>
      <c r="AN18" s="102">
        <v>1</v>
      </c>
      <c r="AO18" s="102">
        <v>0</v>
      </c>
      <c r="AP18" s="123">
        <v>8089518</v>
      </c>
      <c r="AQ18" s="123">
        <f t="shared" si="12"/>
        <v>0</v>
      </c>
      <c r="AR18" s="50"/>
      <c r="AS18" s="51" t="s">
        <v>101</v>
      </c>
      <c r="AV18" s="38" t="s">
        <v>106</v>
      </c>
      <c r="AW18" s="38" t="s">
        <v>107</v>
      </c>
      <c r="AY18" s="105"/>
    </row>
    <row r="19" spans="1:51" x14ac:dyDescent="0.25">
      <c r="B19" s="39">
        <v>2.3333333333333299</v>
      </c>
      <c r="C19" s="39">
        <v>0.375</v>
      </c>
      <c r="D19" s="118">
        <v>8</v>
      </c>
      <c r="E19" s="40">
        <f t="shared" si="1"/>
        <v>5.6338028169014089</v>
      </c>
      <c r="F19" s="87">
        <v>83</v>
      </c>
      <c r="G19" s="40">
        <f t="shared" si="2"/>
        <v>58.450704225352112</v>
      </c>
      <c r="H19" s="41" t="s">
        <v>88</v>
      </c>
      <c r="I19" s="41">
        <f t="shared" si="3"/>
        <v>57.04225352112676</v>
      </c>
      <c r="J19" s="42">
        <f t="shared" si="10"/>
        <v>58.450704225352112</v>
      </c>
      <c r="K19" s="41">
        <f t="shared" si="11"/>
        <v>59.870704225352114</v>
      </c>
      <c r="L19" s="43">
        <v>19</v>
      </c>
      <c r="M19" s="44" t="s">
        <v>100</v>
      </c>
      <c r="N19" s="44">
        <v>18.399999999999999</v>
      </c>
      <c r="O19" s="119">
        <v>138</v>
      </c>
      <c r="P19" s="119">
        <v>156</v>
      </c>
      <c r="Q19" s="119">
        <v>32588042</v>
      </c>
      <c r="R19" s="45">
        <f t="shared" si="4"/>
        <v>6121</v>
      </c>
      <c r="S19" s="46">
        <f t="shared" si="5"/>
        <v>146.904</v>
      </c>
      <c r="T19" s="46">
        <f t="shared" si="6"/>
        <v>6.1210000000000004</v>
      </c>
      <c r="U19" s="120">
        <v>7.7</v>
      </c>
      <c r="V19" s="120">
        <f t="shared" si="7"/>
        <v>7.7</v>
      </c>
      <c r="W19" s="121" t="s">
        <v>140</v>
      </c>
      <c r="X19" s="123">
        <v>0</v>
      </c>
      <c r="Y19" s="123">
        <v>1127</v>
      </c>
      <c r="Z19" s="123">
        <v>1195</v>
      </c>
      <c r="AA19" s="123">
        <v>1185</v>
      </c>
      <c r="AB19" s="123">
        <v>1198</v>
      </c>
      <c r="AC19" s="47" t="s">
        <v>90</v>
      </c>
      <c r="AD19" s="47" t="s">
        <v>90</v>
      </c>
      <c r="AE19" s="47" t="s">
        <v>90</v>
      </c>
      <c r="AF19" s="122" t="s">
        <v>90</v>
      </c>
      <c r="AG19" s="136">
        <v>36188436</v>
      </c>
      <c r="AH19" s="48">
        <f t="shared" si="9"/>
        <v>1352</v>
      </c>
      <c r="AI19" s="49">
        <f t="shared" si="8"/>
        <v>220.87894134945267</v>
      </c>
      <c r="AJ19" s="102">
        <v>0</v>
      </c>
      <c r="AK19" s="102">
        <v>1</v>
      </c>
      <c r="AL19" s="102">
        <v>1</v>
      </c>
      <c r="AM19" s="102">
        <v>1</v>
      </c>
      <c r="AN19" s="102">
        <v>1</v>
      </c>
      <c r="AO19" s="102">
        <v>0</v>
      </c>
      <c r="AP19" s="123">
        <v>8089518</v>
      </c>
      <c r="AQ19" s="123">
        <f t="shared" si="12"/>
        <v>0</v>
      </c>
      <c r="AR19" s="50"/>
      <c r="AS19" s="51" t="s">
        <v>101</v>
      </c>
      <c r="AV19" s="38" t="s">
        <v>108</v>
      </c>
      <c r="AW19" s="38" t="s">
        <v>109</v>
      </c>
      <c r="AY19" s="105"/>
    </row>
    <row r="20" spans="1:51" x14ac:dyDescent="0.25">
      <c r="B20" s="39">
        <v>2.375</v>
      </c>
      <c r="C20" s="39">
        <v>0.41666666666666669</v>
      </c>
      <c r="D20" s="118">
        <v>8</v>
      </c>
      <c r="E20" s="40">
        <f t="shared" si="1"/>
        <v>5.6338028169014089</v>
      </c>
      <c r="F20" s="87">
        <v>83</v>
      </c>
      <c r="G20" s="40">
        <f t="shared" si="2"/>
        <v>58.450704225352112</v>
      </c>
      <c r="H20" s="41" t="s">
        <v>88</v>
      </c>
      <c r="I20" s="41">
        <f t="shared" si="3"/>
        <v>57.04225352112676</v>
      </c>
      <c r="J20" s="42">
        <f t="shared" si="10"/>
        <v>58.450704225352112</v>
      </c>
      <c r="K20" s="41">
        <f t="shared" si="11"/>
        <v>59.870704225352114</v>
      </c>
      <c r="L20" s="43">
        <v>19</v>
      </c>
      <c r="M20" s="44" t="s">
        <v>100</v>
      </c>
      <c r="N20" s="44">
        <v>17.7</v>
      </c>
      <c r="O20" s="119">
        <v>138</v>
      </c>
      <c r="P20" s="119">
        <v>149</v>
      </c>
      <c r="Q20" s="119">
        <v>32594439</v>
      </c>
      <c r="R20" s="45">
        <f t="shared" si="4"/>
        <v>6397</v>
      </c>
      <c r="S20" s="46">
        <f t="shared" si="5"/>
        <v>153.52799999999999</v>
      </c>
      <c r="T20" s="46">
        <f t="shared" si="6"/>
        <v>6.3970000000000002</v>
      </c>
      <c r="U20" s="120">
        <v>7</v>
      </c>
      <c r="V20" s="120">
        <f t="shared" si="7"/>
        <v>7</v>
      </c>
      <c r="W20" s="121" t="s">
        <v>140</v>
      </c>
      <c r="X20" s="123">
        <v>0</v>
      </c>
      <c r="Y20" s="123">
        <v>1130</v>
      </c>
      <c r="Z20" s="123">
        <v>1195</v>
      </c>
      <c r="AA20" s="123">
        <v>1185</v>
      </c>
      <c r="AB20" s="123">
        <v>1198</v>
      </c>
      <c r="AC20" s="47" t="s">
        <v>90</v>
      </c>
      <c r="AD20" s="47" t="s">
        <v>90</v>
      </c>
      <c r="AE20" s="47" t="s">
        <v>90</v>
      </c>
      <c r="AF20" s="122" t="s">
        <v>90</v>
      </c>
      <c r="AG20" s="136">
        <v>36189852</v>
      </c>
      <c r="AH20" s="48">
        <f>IF(ISBLANK(AG20),"-",AG20-AG19)</f>
        <v>1416</v>
      </c>
      <c r="AI20" s="49">
        <f t="shared" si="8"/>
        <v>221.35375957480068</v>
      </c>
      <c r="AJ20" s="102">
        <v>0</v>
      </c>
      <c r="AK20" s="102">
        <v>1</v>
      </c>
      <c r="AL20" s="102">
        <v>1</v>
      </c>
      <c r="AM20" s="102">
        <v>1</v>
      </c>
      <c r="AN20" s="102">
        <v>1</v>
      </c>
      <c r="AO20" s="102">
        <v>0</v>
      </c>
      <c r="AP20" s="123">
        <v>8089518</v>
      </c>
      <c r="AQ20" s="123">
        <f t="shared" si="12"/>
        <v>0</v>
      </c>
      <c r="AR20" s="52">
        <v>0.7</v>
      </c>
      <c r="AS20" s="51" t="s">
        <v>101</v>
      </c>
      <c r="AY20" s="105"/>
    </row>
    <row r="21" spans="1:51" x14ac:dyDescent="0.25">
      <c r="B21" s="39">
        <v>2.4166666666666701</v>
      </c>
      <c r="C21" s="39">
        <v>0.45833333333333298</v>
      </c>
      <c r="D21" s="118">
        <v>9</v>
      </c>
      <c r="E21" s="40">
        <f t="shared" si="1"/>
        <v>6.3380281690140849</v>
      </c>
      <c r="F21" s="87">
        <v>83</v>
      </c>
      <c r="G21" s="40">
        <f t="shared" si="2"/>
        <v>58.450704225352112</v>
      </c>
      <c r="H21" s="41" t="s">
        <v>88</v>
      </c>
      <c r="I21" s="41">
        <f t="shared" si="3"/>
        <v>57.04225352112676</v>
      </c>
      <c r="J21" s="42">
        <f t="shared" si="10"/>
        <v>58.450704225352112</v>
      </c>
      <c r="K21" s="41">
        <f t="shared" si="11"/>
        <v>59.870704225352114</v>
      </c>
      <c r="L21" s="43">
        <v>19</v>
      </c>
      <c r="M21" s="44" t="s">
        <v>100</v>
      </c>
      <c r="N21" s="44">
        <v>17.7</v>
      </c>
      <c r="O21" s="119">
        <v>137</v>
      </c>
      <c r="P21" s="119">
        <v>150</v>
      </c>
      <c r="Q21" s="119">
        <v>32600302</v>
      </c>
      <c r="R21" s="45">
        <f>Q21-Q20</f>
        <v>5863</v>
      </c>
      <c r="S21" s="46">
        <f t="shared" si="5"/>
        <v>140.71199999999999</v>
      </c>
      <c r="T21" s="46">
        <f t="shared" si="6"/>
        <v>5.8630000000000004</v>
      </c>
      <c r="U21" s="120">
        <v>6.6</v>
      </c>
      <c r="V21" s="120">
        <f t="shared" si="7"/>
        <v>6.6</v>
      </c>
      <c r="W21" s="121" t="s">
        <v>140</v>
      </c>
      <c r="X21" s="123">
        <v>0</v>
      </c>
      <c r="Y21" s="123">
        <v>1092</v>
      </c>
      <c r="Z21" s="123">
        <v>1195</v>
      </c>
      <c r="AA21" s="123">
        <v>1185</v>
      </c>
      <c r="AB21" s="123">
        <v>1198</v>
      </c>
      <c r="AC21" s="47" t="s">
        <v>90</v>
      </c>
      <c r="AD21" s="47" t="s">
        <v>90</v>
      </c>
      <c r="AE21" s="47" t="s">
        <v>90</v>
      </c>
      <c r="AF21" s="122" t="s">
        <v>90</v>
      </c>
      <c r="AG21" s="136">
        <v>36191156</v>
      </c>
      <c r="AH21" s="48">
        <f t="shared" si="9"/>
        <v>1304</v>
      </c>
      <c r="AI21" s="49">
        <f t="shared" si="8"/>
        <v>222.41173460685656</v>
      </c>
      <c r="AJ21" s="102">
        <v>0</v>
      </c>
      <c r="AK21" s="102">
        <v>1</v>
      </c>
      <c r="AL21" s="102">
        <v>1</v>
      </c>
      <c r="AM21" s="102">
        <v>1</v>
      </c>
      <c r="AN21" s="102">
        <v>1</v>
      </c>
      <c r="AO21" s="102">
        <v>0</v>
      </c>
      <c r="AP21" s="123">
        <v>8089518</v>
      </c>
      <c r="AQ21" s="123">
        <f t="shared" si="12"/>
        <v>0</v>
      </c>
      <c r="AR21" s="50"/>
      <c r="AS21" s="51" t="s">
        <v>101</v>
      </c>
      <c r="AY21" s="105"/>
    </row>
    <row r="22" spans="1:51" x14ac:dyDescent="0.25">
      <c r="B22" s="39">
        <v>2.4583333333333299</v>
      </c>
      <c r="C22" s="39">
        <v>0.5</v>
      </c>
      <c r="D22" s="118">
        <v>9</v>
      </c>
      <c r="E22" s="40">
        <f t="shared" si="1"/>
        <v>6.3380281690140849</v>
      </c>
      <c r="F22" s="87">
        <v>83</v>
      </c>
      <c r="G22" s="40">
        <f t="shared" si="2"/>
        <v>58.450704225352112</v>
      </c>
      <c r="H22" s="41" t="s">
        <v>88</v>
      </c>
      <c r="I22" s="41">
        <f t="shared" si="3"/>
        <v>57.04225352112676</v>
      </c>
      <c r="J22" s="42">
        <f t="shared" si="10"/>
        <v>58.450704225352112</v>
      </c>
      <c r="K22" s="41">
        <f t="shared" si="11"/>
        <v>59.870704225352114</v>
      </c>
      <c r="L22" s="43">
        <v>19</v>
      </c>
      <c r="M22" s="44" t="s">
        <v>100</v>
      </c>
      <c r="N22" s="44">
        <v>17.3</v>
      </c>
      <c r="O22" s="119">
        <v>133</v>
      </c>
      <c r="P22" s="119">
        <v>150</v>
      </c>
      <c r="Q22" s="119">
        <v>32606588</v>
      </c>
      <c r="R22" s="45">
        <f t="shared" si="4"/>
        <v>6286</v>
      </c>
      <c r="S22" s="46">
        <f t="shared" si="5"/>
        <v>150.864</v>
      </c>
      <c r="T22" s="46">
        <f t="shared" si="6"/>
        <v>6.2859999999999996</v>
      </c>
      <c r="U22" s="120">
        <v>6.2</v>
      </c>
      <c r="V22" s="120">
        <f t="shared" si="7"/>
        <v>6.2</v>
      </c>
      <c r="W22" s="121" t="s">
        <v>140</v>
      </c>
      <c r="X22" s="123">
        <v>0</v>
      </c>
      <c r="Y22" s="123">
        <v>1069</v>
      </c>
      <c r="Z22" s="123">
        <v>1195</v>
      </c>
      <c r="AA22" s="123">
        <v>1185</v>
      </c>
      <c r="AB22" s="123">
        <v>1198</v>
      </c>
      <c r="AC22" s="47" t="s">
        <v>90</v>
      </c>
      <c r="AD22" s="47" t="s">
        <v>90</v>
      </c>
      <c r="AE22" s="47" t="s">
        <v>90</v>
      </c>
      <c r="AF22" s="122" t="s">
        <v>90</v>
      </c>
      <c r="AG22" s="136">
        <v>36192540</v>
      </c>
      <c r="AH22" s="48">
        <f t="shared" si="9"/>
        <v>1384</v>
      </c>
      <c r="AI22" s="49">
        <f t="shared" si="8"/>
        <v>220.17181037225583</v>
      </c>
      <c r="AJ22" s="102">
        <v>0</v>
      </c>
      <c r="AK22" s="102">
        <v>1</v>
      </c>
      <c r="AL22" s="102">
        <v>1</v>
      </c>
      <c r="AM22" s="102">
        <v>1</v>
      </c>
      <c r="AN22" s="102">
        <v>1</v>
      </c>
      <c r="AO22" s="102">
        <v>0</v>
      </c>
      <c r="AP22" s="123">
        <v>8089518</v>
      </c>
      <c r="AQ22" s="123">
        <f t="shared" si="12"/>
        <v>0</v>
      </c>
      <c r="AR22" s="50"/>
      <c r="AS22" s="51" t="s">
        <v>101</v>
      </c>
      <c r="AV22" s="54" t="s">
        <v>110</v>
      </c>
      <c r="AY22" s="105"/>
    </row>
    <row r="23" spans="1:51" x14ac:dyDescent="0.25">
      <c r="A23" s="101" t="s">
        <v>129</v>
      </c>
      <c r="B23" s="39">
        <v>2.5</v>
      </c>
      <c r="C23" s="39">
        <v>0.54166666666666696</v>
      </c>
      <c r="D23" s="118">
        <v>7</v>
      </c>
      <c r="E23" s="40">
        <f t="shared" si="1"/>
        <v>4.9295774647887329</v>
      </c>
      <c r="F23" s="104">
        <v>81</v>
      </c>
      <c r="G23" s="40">
        <f t="shared" si="2"/>
        <v>57.04225352112676</v>
      </c>
      <c r="H23" s="41" t="s">
        <v>88</v>
      </c>
      <c r="I23" s="41">
        <f t="shared" si="3"/>
        <v>55.633802816901408</v>
      </c>
      <c r="J23" s="42">
        <f t="shared" si="10"/>
        <v>57.04225352112676</v>
      </c>
      <c r="K23" s="41">
        <f>J23+(6/1.42)</f>
        <v>61.267605633802816</v>
      </c>
      <c r="L23" s="43">
        <v>19</v>
      </c>
      <c r="M23" s="44" t="s">
        <v>100</v>
      </c>
      <c r="N23" s="44">
        <v>17.5</v>
      </c>
      <c r="O23" s="119">
        <v>136</v>
      </c>
      <c r="P23" s="119">
        <v>146</v>
      </c>
      <c r="Q23" s="119">
        <v>32612619</v>
      </c>
      <c r="R23" s="45">
        <f t="shared" si="4"/>
        <v>6031</v>
      </c>
      <c r="S23" s="46">
        <f t="shared" si="5"/>
        <v>144.744</v>
      </c>
      <c r="T23" s="46">
        <f t="shared" si="6"/>
        <v>6.0309999999999997</v>
      </c>
      <c r="U23" s="120">
        <v>6.2</v>
      </c>
      <c r="V23" s="120">
        <f t="shared" si="7"/>
        <v>6.2</v>
      </c>
      <c r="W23" s="121" t="s">
        <v>140</v>
      </c>
      <c r="X23" s="123">
        <v>0</v>
      </c>
      <c r="Y23" s="123">
        <v>1053</v>
      </c>
      <c r="Z23" s="123">
        <v>1195</v>
      </c>
      <c r="AA23" s="123">
        <v>1185</v>
      </c>
      <c r="AB23" s="123">
        <v>1198</v>
      </c>
      <c r="AC23" s="47" t="s">
        <v>90</v>
      </c>
      <c r="AD23" s="47" t="s">
        <v>90</v>
      </c>
      <c r="AE23" s="47" t="s">
        <v>90</v>
      </c>
      <c r="AF23" s="122" t="s">
        <v>90</v>
      </c>
      <c r="AG23" s="136">
        <v>36193908</v>
      </c>
      <c r="AH23" s="48">
        <f t="shared" si="9"/>
        <v>1368</v>
      </c>
      <c r="AI23" s="49">
        <f t="shared" si="8"/>
        <v>226.82805504891397</v>
      </c>
      <c r="AJ23" s="102">
        <v>0</v>
      </c>
      <c r="AK23" s="102">
        <v>1</v>
      </c>
      <c r="AL23" s="102">
        <v>1</v>
      </c>
      <c r="AM23" s="102">
        <v>1</v>
      </c>
      <c r="AN23" s="102">
        <v>1</v>
      </c>
      <c r="AO23" s="102">
        <v>0</v>
      </c>
      <c r="AP23" s="123">
        <v>8089518</v>
      </c>
      <c r="AQ23" s="123">
        <f t="shared" si="12"/>
        <v>0</v>
      </c>
      <c r="AR23" s="50"/>
      <c r="AS23" s="51" t="s">
        <v>113</v>
      </c>
      <c r="AT23" s="53"/>
      <c r="AV23" s="55" t="s">
        <v>111</v>
      </c>
      <c r="AW23" s="56" t="s">
        <v>112</v>
      </c>
      <c r="AY23" s="105"/>
    </row>
    <row r="24" spans="1:51" x14ac:dyDescent="0.25">
      <c r="B24" s="39">
        <v>2.5416666666666701</v>
      </c>
      <c r="C24" s="39">
        <v>0.58333333333333404</v>
      </c>
      <c r="D24" s="118">
        <v>6</v>
      </c>
      <c r="E24" s="40">
        <f t="shared" si="1"/>
        <v>4.2253521126760569</v>
      </c>
      <c r="F24" s="104">
        <v>81</v>
      </c>
      <c r="G24" s="40">
        <f t="shared" si="2"/>
        <v>57.04225352112676</v>
      </c>
      <c r="H24" s="41" t="s">
        <v>88</v>
      </c>
      <c r="I24" s="41">
        <f t="shared" si="3"/>
        <v>55.633802816901408</v>
      </c>
      <c r="J24" s="42">
        <f t="shared" si="10"/>
        <v>57.04225352112676</v>
      </c>
      <c r="K24" s="41">
        <f t="shared" ref="K24:K34" si="13">J24+(6/1.42)</f>
        <v>61.267605633802816</v>
      </c>
      <c r="L24" s="43">
        <v>18</v>
      </c>
      <c r="M24" s="44" t="s">
        <v>100</v>
      </c>
      <c r="N24" s="44">
        <v>17.3</v>
      </c>
      <c r="O24" s="119">
        <v>133</v>
      </c>
      <c r="P24" s="119">
        <v>136</v>
      </c>
      <c r="Q24" s="119">
        <v>32618649</v>
      </c>
      <c r="R24" s="45">
        <f t="shared" si="4"/>
        <v>6030</v>
      </c>
      <c r="S24" s="46">
        <f t="shared" si="5"/>
        <v>144.72</v>
      </c>
      <c r="T24" s="46">
        <f t="shared" si="6"/>
        <v>6.03</v>
      </c>
      <c r="U24" s="120">
        <v>5.2</v>
      </c>
      <c r="V24" s="120">
        <f t="shared" si="7"/>
        <v>5.2</v>
      </c>
      <c r="W24" s="121" t="s">
        <v>140</v>
      </c>
      <c r="X24" s="123">
        <v>0</v>
      </c>
      <c r="Y24" s="123">
        <v>1033</v>
      </c>
      <c r="Z24" s="123">
        <v>1195</v>
      </c>
      <c r="AA24" s="123">
        <v>1185</v>
      </c>
      <c r="AB24" s="123">
        <v>1199</v>
      </c>
      <c r="AC24" s="47" t="s">
        <v>90</v>
      </c>
      <c r="AD24" s="47" t="s">
        <v>90</v>
      </c>
      <c r="AE24" s="47" t="s">
        <v>90</v>
      </c>
      <c r="AF24" s="122" t="s">
        <v>90</v>
      </c>
      <c r="AG24" s="136">
        <v>36195272</v>
      </c>
      <c r="AH24" s="48">
        <f t="shared" si="9"/>
        <v>1364</v>
      </c>
      <c r="AI24" s="49">
        <f t="shared" si="8"/>
        <v>226.20232172470978</v>
      </c>
      <c r="AJ24" s="102">
        <v>0</v>
      </c>
      <c r="AK24" s="102">
        <v>1</v>
      </c>
      <c r="AL24" s="102">
        <v>1</v>
      </c>
      <c r="AM24" s="102">
        <v>1</v>
      </c>
      <c r="AN24" s="102">
        <v>1</v>
      </c>
      <c r="AO24" s="102">
        <v>0</v>
      </c>
      <c r="AP24" s="123">
        <v>8089518</v>
      </c>
      <c r="AQ24" s="123">
        <f t="shared" si="12"/>
        <v>0</v>
      </c>
      <c r="AR24" s="52">
        <v>0.46</v>
      </c>
      <c r="AS24" s="51" t="s">
        <v>113</v>
      </c>
      <c r="AV24" s="57" t="s">
        <v>29</v>
      </c>
      <c r="AW24" s="57">
        <v>14.7</v>
      </c>
      <c r="AY24" s="105"/>
    </row>
    <row r="25" spans="1:51" x14ac:dyDescent="0.25">
      <c r="B25" s="39">
        <v>2.5833333333333299</v>
      </c>
      <c r="C25" s="39">
        <v>0.625</v>
      </c>
      <c r="D25" s="118">
        <v>6</v>
      </c>
      <c r="E25" s="40">
        <f t="shared" si="1"/>
        <v>4.2253521126760569</v>
      </c>
      <c r="F25" s="104">
        <v>81</v>
      </c>
      <c r="G25" s="40">
        <f t="shared" si="2"/>
        <v>57.04225352112676</v>
      </c>
      <c r="H25" s="41" t="s">
        <v>88</v>
      </c>
      <c r="I25" s="41">
        <f t="shared" si="3"/>
        <v>55.633802816901408</v>
      </c>
      <c r="J25" s="42">
        <f t="shared" si="10"/>
        <v>57.04225352112676</v>
      </c>
      <c r="K25" s="41">
        <f t="shared" si="13"/>
        <v>61.267605633802816</v>
      </c>
      <c r="L25" s="43">
        <v>18</v>
      </c>
      <c r="M25" s="44" t="s">
        <v>100</v>
      </c>
      <c r="N25" s="44">
        <v>16.899999999999999</v>
      </c>
      <c r="O25" s="119">
        <v>134</v>
      </c>
      <c r="P25" s="119">
        <v>135</v>
      </c>
      <c r="Q25" s="119">
        <v>32624285</v>
      </c>
      <c r="R25" s="45">
        <f t="shared" si="4"/>
        <v>5636</v>
      </c>
      <c r="S25" s="46">
        <f t="shared" si="5"/>
        <v>135.26400000000001</v>
      </c>
      <c r="T25" s="46">
        <f t="shared" si="6"/>
        <v>5.6360000000000001</v>
      </c>
      <c r="U25" s="120">
        <v>4.9000000000000004</v>
      </c>
      <c r="V25" s="120">
        <f t="shared" si="7"/>
        <v>4.9000000000000004</v>
      </c>
      <c r="W25" s="121" t="s">
        <v>140</v>
      </c>
      <c r="X25" s="123">
        <v>0</v>
      </c>
      <c r="Y25" s="123">
        <v>1020</v>
      </c>
      <c r="Z25" s="123">
        <v>1195</v>
      </c>
      <c r="AA25" s="123">
        <v>1185</v>
      </c>
      <c r="AB25" s="123">
        <v>1190</v>
      </c>
      <c r="AC25" s="47" t="s">
        <v>90</v>
      </c>
      <c r="AD25" s="47" t="s">
        <v>90</v>
      </c>
      <c r="AE25" s="47" t="s">
        <v>90</v>
      </c>
      <c r="AF25" s="122" t="s">
        <v>90</v>
      </c>
      <c r="AG25" s="136">
        <v>36196572</v>
      </c>
      <c r="AH25" s="48">
        <f t="shared" si="9"/>
        <v>1300</v>
      </c>
      <c r="AI25" s="49">
        <f t="shared" si="8"/>
        <v>230.66004258339248</v>
      </c>
      <c r="AJ25" s="102">
        <v>0</v>
      </c>
      <c r="AK25" s="102">
        <v>1</v>
      </c>
      <c r="AL25" s="102">
        <v>1</v>
      </c>
      <c r="AM25" s="102">
        <v>1</v>
      </c>
      <c r="AN25" s="102">
        <v>1</v>
      </c>
      <c r="AO25" s="102">
        <v>0</v>
      </c>
      <c r="AP25" s="123">
        <v>8089518</v>
      </c>
      <c r="AQ25" s="123">
        <f t="shared" si="12"/>
        <v>0</v>
      </c>
      <c r="AR25" s="50"/>
      <c r="AS25" s="51" t="s">
        <v>113</v>
      </c>
      <c r="AV25" s="57" t="s">
        <v>74</v>
      </c>
      <c r="AW25" s="57">
        <v>10.36</v>
      </c>
      <c r="AY25" s="105"/>
    </row>
    <row r="26" spans="1:51" x14ac:dyDescent="0.25">
      <c r="B26" s="39">
        <v>2.625</v>
      </c>
      <c r="C26" s="39">
        <v>0.66666666666666696</v>
      </c>
      <c r="D26" s="118">
        <v>7</v>
      </c>
      <c r="E26" s="40">
        <f t="shared" si="1"/>
        <v>4.9295774647887329</v>
      </c>
      <c r="F26" s="104">
        <v>81</v>
      </c>
      <c r="G26" s="40">
        <f t="shared" si="2"/>
        <v>57.04225352112676</v>
      </c>
      <c r="H26" s="41" t="s">
        <v>88</v>
      </c>
      <c r="I26" s="41">
        <f t="shared" si="3"/>
        <v>53.521126760563384</v>
      </c>
      <c r="J26" s="42">
        <f>(F26-3)/1.42</f>
        <v>54.929577464788736</v>
      </c>
      <c r="K26" s="41">
        <f t="shared" si="13"/>
        <v>59.154929577464792</v>
      </c>
      <c r="L26" s="43">
        <v>18</v>
      </c>
      <c r="M26" s="44" t="s">
        <v>100</v>
      </c>
      <c r="N26" s="44">
        <v>16.7</v>
      </c>
      <c r="O26" s="119">
        <v>127</v>
      </c>
      <c r="P26" s="119">
        <v>138</v>
      </c>
      <c r="Q26" s="119">
        <v>32630169</v>
      </c>
      <c r="R26" s="45">
        <f t="shared" si="4"/>
        <v>5884</v>
      </c>
      <c r="S26" s="46">
        <f t="shared" si="5"/>
        <v>141.21600000000001</v>
      </c>
      <c r="T26" s="46">
        <f t="shared" si="6"/>
        <v>5.8840000000000003</v>
      </c>
      <c r="U26" s="120">
        <v>4.7</v>
      </c>
      <c r="V26" s="120">
        <f t="shared" si="7"/>
        <v>4.7</v>
      </c>
      <c r="W26" s="121" t="s">
        <v>140</v>
      </c>
      <c r="X26" s="123">
        <v>0</v>
      </c>
      <c r="Y26" s="123">
        <v>1042</v>
      </c>
      <c r="Z26" s="123">
        <v>1196</v>
      </c>
      <c r="AA26" s="123">
        <v>1185</v>
      </c>
      <c r="AB26" s="123">
        <v>1160</v>
      </c>
      <c r="AC26" s="47" t="s">
        <v>90</v>
      </c>
      <c r="AD26" s="47" t="s">
        <v>90</v>
      </c>
      <c r="AE26" s="47" t="s">
        <v>90</v>
      </c>
      <c r="AF26" s="122" t="s">
        <v>90</v>
      </c>
      <c r="AG26" s="136">
        <v>36197908</v>
      </c>
      <c r="AH26" s="48">
        <f t="shared" si="9"/>
        <v>1336</v>
      </c>
      <c r="AI26" s="49">
        <f t="shared" si="8"/>
        <v>227.05642420122365</v>
      </c>
      <c r="AJ26" s="102">
        <v>0</v>
      </c>
      <c r="AK26" s="102">
        <v>1</v>
      </c>
      <c r="AL26" s="102">
        <v>1</v>
      </c>
      <c r="AM26" s="102">
        <v>1</v>
      </c>
      <c r="AN26" s="102">
        <v>1</v>
      </c>
      <c r="AO26" s="102">
        <v>0</v>
      </c>
      <c r="AP26" s="123">
        <v>8089518</v>
      </c>
      <c r="AQ26" s="123">
        <f t="shared" si="12"/>
        <v>0</v>
      </c>
      <c r="AR26" s="50"/>
      <c r="AS26" s="51" t="s">
        <v>113</v>
      </c>
      <c r="AV26" s="57" t="s">
        <v>114</v>
      </c>
      <c r="AW26" s="57">
        <v>1.01325</v>
      </c>
      <c r="AY26" s="105"/>
    </row>
    <row r="27" spans="1:51" x14ac:dyDescent="0.25">
      <c r="B27" s="39">
        <v>2.6666666666666701</v>
      </c>
      <c r="C27" s="39">
        <v>0.70833333333333404</v>
      </c>
      <c r="D27" s="118">
        <v>6</v>
      </c>
      <c r="E27" s="40">
        <f t="shared" si="1"/>
        <v>4.2253521126760569</v>
      </c>
      <c r="F27" s="104">
        <v>81</v>
      </c>
      <c r="G27" s="40">
        <f t="shared" si="2"/>
        <v>57.04225352112676</v>
      </c>
      <c r="H27" s="41" t="s">
        <v>88</v>
      </c>
      <c r="I27" s="41">
        <f t="shared" si="3"/>
        <v>53.521126760563384</v>
      </c>
      <c r="J27" s="42">
        <f t="shared" ref="J27:J32" si="14">(F27-3)/1.42</f>
        <v>54.929577464788736</v>
      </c>
      <c r="K27" s="41">
        <f t="shared" si="13"/>
        <v>59.154929577464792</v>
      </c>
      <c r="L27" s="43">
        <v>18</v>
      </c>
      <c r="M27" s="44" t="s">
        <v>100</v>
      </c>
      <c r="N27" s="44">
        <v>16.7</v>
      </c>
      <c r="O27" s="119">
        <v>122</v>
      </c>
      <c r="P27" s="119">
        <v>139</v>
      </c>
      <c r="Q27" s="119">
        <v>32635887</v>
      </c>
      <c r="R27" s="45">
        <f t="shared" si="4"/>
        <v>5718</v>
      </c>
      <c r="S27" s="46">
        <f t="shared" si="5"/>
        <v>137.232</v>
      </c>
      <c r="T27" s="46">
        <f t="shared" si="6"/>
        <v>5.718</v>
      </c>
      <c r="U27" s="120">
        <v>3.9</v>
      </c>
      <c r="V27" s="120">
        <f t="shared" si="7"/>
        <v>3.9</v>
      </c>
      <c r="W27" s="121" t="s">
        <v>140</v>
      </c>
      <c r="X27" s="123">
        <v>0</v>
      </c>
      <c r="Y27" s="123">
        <v>1168</v>
      </c>
      <c r="Z27" s="123">
        <v>1195</v>
      </c>
      <c r="AA27" s="123">
        <v>1185</v>
      </c>
      <c r="AB27" s="123">
        <v>1159</v>
      </c>
      <c r="AC27" s="47" t="s">
        <v>90</v>
      </c>
      <c r="AD27" s="47" t="s">
        <v>90</v>
      </c>
      <c r="AE27" s="47" t="s">
        <v>90</v>
      </c>
      <c r="AF27" s="122" t="s">
        <v>90</v>
      </c>
      <c r="AG27" s="136">
        <v>36199228</v>
      </c>
      <c r="AH27" s="48">
        <f t="shared" si="9"/>
        <v>1320</v>
      </c>
      <c r="AI27" s="49">
        <f t="shared" si="8"/>
        <v>230.84994753410282</v>
      </c>
      <c r="AJ27" s="102">
        <v>0</v>
      </c>
      <c r="AK27" s="102">
        <v>1</v>
      </c>
      <c r="AL27" s="102">
        <v>1</v>
      </c>
      <c r="AM27" s="102">
        <v>1</v>
      </c>
      <c r="AN27" s="102">
        <v>1</v>
      </c>
      <c r="AO27" s="102">
        <v>0</v>
      </c>
      <c r="AP27" s="123">
        <v>8089518</v>
      </c>
      <c r="AQ27" s="123">
        <f t="shared" si="12"/>
        <v>0</v>
      </c>
      <c r="AR27" s="50"/>
      <c r="AS27" s="51" t="s">
        <v>113</v>
      </c>
      <c r="AV27" s="57" t="s">
        <v>115</v>
      </c>
      <c r="AW27" s="57">
        <v>1</v>
      </c>
      <c r="AY27" s="105"/>
    </row>
    <row r="28" spans="1:51" x14ac:dyDescent="0.25">
      <c r="B28" s="39">
        <v>2.7083333333333299</v>
      </c>
      <c r="C28" s="39">
        <v>0.750000000000002</v>
      </c>
      <c r="D28" s="118">
        <v>5</v>
      </c>
      <c r="E28" s="40">
        <f t="shared" si="1"/>
        <v>3.5211267605633805</v>
      </c>
      <c r="F28" s="104">
        <v>78</v>
      </c>
      <c r="G28" s="40">
        <f t="shared" si="2"/>
        <v>54.929577464788736</v>
      </c>
      <c r="H28" s="41" t="s">
        <v>88</v>
      </c>
      <c r="I28" s="41">
        <f t="shared" si="3"/>
        <v>51.408450704225352</v>
      </c>
      <c r="J28" s="42">
        <f t="shared" si="14"/>
        <v>52.816901408450704</v>
      </c>
      <c r="K28" s="41">
        <f t="shared" si="13"/>
        <v>57.04225352112676</v>
      </c>
      <c r="L28" s="43">
        <v>18</v>
      </c>
      <c r="M28" s="44" t="s">
        <v>100</v>
      </c>
      <c r="N28" s="44">
        <v>16.7</v>
      </c>
      <c r="O28" s="119">
        <v>128</v>
      </c>
      <c r="P28" s="119">
        <v>138</v>
      </c>
      <c r="Q28" s="119">
        <v>32641612</v>
      </c>
      <c r="R28" s="45">
        <f t="shared" si="4"/>
        <v>5725</v>
      </c>
      <c r="S28" s="46">
        <f t="shared" si="5"/>
        <v>137.4</v>
      </c>
      <c r="T28" s="46">
        <f t="shared" si="6"/>
        <v>5.7249999999999996</v>
      </c>
      <c r="U28" s="120">
        <v>3.3</v>
      </c>
      <c r="V28" s="120">
        <f t="shared" si="7"/>
        <v>3.3</v>
      </c>
      <c r="W28" s="121" t="s">
        <v>140</v>
      </c>
      <c r="X28" s="123">
        <v>0</v>
      </c>
      <c r="Y28" s="123">
        <v>1064</v>
      </c>
      <c r="Z28" s="123">
        <v>1176</v>
      </c>
      <c r="AA28" s="123">
        <v>1185</v>
      </c>
      <c r="AB28" s="123">
        <v>1149</v>
      </c>
      <c r="AC28" s="47" t="s">
        <v>90</v>
      </c>
      <c r="AD28" s="47" t="s">
        <v>90</v>
      </c>
      <c r="AE28" s="47" t="s">
        <v>90</v>
      </c>
      <c r="AF28" s="122" t="s">
        <v>90</v>
      </c>
      <c r="AG28" s="136">
        <v>36200524</v>
      </c>
      <c r="AH28" s="48">
        <f t="shared" si="9"/>
        <v>1296</v>
      </c>
      <c r="AI28" s="49">
        <f t="shared" si="8"/>
        <v>226.37554585152839</v>
      </c>
      <c r="AJ28" s="102">
        <v>0</v>
      </c>
      <c r="AK28" s="102">
        <v>1</v>
      </c>
      <c r="AL28" s="102">
        <v>1</v>
      </c>
      <c r="AM28" s="102">
        <v>1</v>
      </c>
      <c r="AN28" s="102">
        <v>1</v>
      </c>
      <c r="AO28" s="102">
        <v>0</v>
      </c>
      <c r="AP28" s="123">
        <v>8089518</v>
      </c>
      <c r="AQ28" s="123">
        <f t="shared" si="12"/>
        <v>0</v>
      </c>
      <c r="AR28" s="52">
        <v>0.41</v>
      </c>
      <c r="AS28" s="51" t="s">
        <v>113</v>
      </c>
      <c r="AV28" s="57" t="s">
        <v>116</v>
      </c>
      <c r="AW28" s="57">
        <v>101.325</v>
      </c>
      <c r="AY28" s="105"/>
    </row>
    <row r="29" spans="1:51" x14ac:dyDescent="0.25">
      <c r="B29" s="39">
        <v>2.75</v>
      </c>
      <c r="C29" s="39">
        <v>0.79166666666666896</v>
      </c>
      <c r="D29" s="118">
        <v>5</v>
      </c>
      <c r="E29" s="40">
        <f t="shared" si="1"/>
        <v>3.5211267605633805</v>
      </c>
      <c r="F29" s="104">
        <v>78</v>
      </c>
      <c r="G29" s="40">
        <f t="shared" si="2"/>
        <v>54.929577464788736</v>
      </c>
      <c r="H29" s="41" t="s">
        <v>88</v>
      </c>
      <c r="I29" s="41">
        <f t="shared" si="3"/>
        <v>51.408450704225352</v>
      </c>
      <c r="J29" s="42">
        <f t="shared" si="14"/>
        <v>52.816901408450704</v>
      </c>
      <c r="K29" s="41">
        <f t="shared" si="13"/>
        <v>57.04225352112676</v>
      </c>
      <c r="L29" s="43">
        <v>18</v>
      </c>
      <c r="M29" s="44" t="s">
        <v>100</v>
      </c>
      <c r="N29" s="44">
        <v>16.600000000000001</v>
      </c>
      <c r="O29" s="119">
        <v>127</v>
      </c>
      <c r="P29" s="119">
        <v>137</v>
      </c>
      <c r="Q29" s="119">
        <v>32647428</v>
      </c>
      <c r="R29" s="45">
        <f t="shared" si="4"/>
        <v>5816</v>
      </c>
      <c r="S29" s="46">
        <f t="shared" si="5"/>
        <v>139.584</v>
      </c>
      <c r="T29" s="46">
        <f t="shared" si="6"/>
        <v>5.8159999999999998</v>
      </c>
      <c r="U29" s="120">
        <v>2.8</v>
      </c>
      <c r="V29" s="120">
        <f t="shared" si="7"/>
        <v>2.8</v>
      </c>
      <c r="W29" s="121" t="s">
        <v>140</v>
      </c>
      <c r="X29" s="123">
        <v>0</v>
      </c>
      <c r="Y29" s="123">
        <v>1072</v>
      </c>
      <c r="Z29" s="123">
        <v>1175</v>
      </c>
      <c r="AA29" s="123">
        <v>1185</v>
      </c>
      <c r="AB29" s="123">
        <v>1149</v>
      </c>
      <c r="AC29" s="47" t="s">
        <v>90</v>
      </c>
      <c r="AD29" s="47" t="s">
        <v>90</v>
      </c>
      <c r="AE29" s="47" t="s">
        <v>90</v>
      </c>
      <c r="AF29" s="122" t="s">
        <v>90</v>
      </c>
      <c r="AG29" s="136">
        <v>36201820</v>
      </c>
      <c r="AH29" s="48">
        <f t="shared" si="9"/>
        <v>1296</v>
      </c>
      <c r="AI29" s="49">
        <f t="shared" si="8"/>
        <v>222.83356258596976</v>
      </c>
      <c r="AJ29" s="102">
        <v>0</v>
      </c>
      <c r="AK29" s="102">
        <v>1</v>
      </c>
      <c r="AL29" s="102">
        <v>1</v>
      </c>
      <c r="AM29" s="102">
        <v>1</v>
      </c>
      <c r="AN29" s="102">
        <v>1</v>
      </c>
      <c r="AO29" s="102">
        <v>0</v>
      </c>
      <c r="AP29" s="123">
        <v>8089518</v>
      </c>
      <c r="AQ29" s="123">
        <f t="shared" si="12"/>
        <v>0</v>
      </c>
      <c r="AR29" s="50"/>
      <c r="AS29" s="51" t="s">
        <v>113</v>
      </c>
      <c r="AY29" s="105"/>
    </row>
    <row r="30" spans="1:51" x14ac:dyDescent="0.25">
      <c r="B30" s="39">
        <v>2.7916666666666701</v>
      </c>
      <c r="C30" s="39">
        <v>0.83333333333333703</v>
      </c>
      <c r="D30" s="118">
        <v>5</v>
      </c>
      <c r="E30" s="40">
        <f t="shared" si="1"/>
        <v>3.5211267605633805</v>
      </c>
      <c r="F30" s="104">
        <v>76</v>
      </c>
      <c r="G30" s="40">
        <f t="shared" si="2"/>
        <v>53.521126760563384</v>
      </c>
      <c r="H30" s="41" t="s">
        <v>88</v>
      </c>
      <c r="I30" s="41">
        <f t="shared" si="3"/>
        <v>50</v>
      </c>
      <c r="J30" s="42">
        <f t="shared" si="14"/>
        <v>51.408450704225352</v>
      </c>
      <c r="K30" s="41">
        <f t="shared" si="13"/>
        <v>55.633802816901408</v>
      </c>
      <c r="L30" s="43">
        <v>18</v>
      </c>
      <c r="M30" s="44" t="s">
        <v>100</v>
      </c>
      <c r="N30" s="44">
        <v>16.600000000000001</v>
      </c>
      <c r="O30" s="119">
        <v>130</v>
      </c>
      <c r="P30" s="119">
        <v>131</v>
      </c>
      <c r="Q30" s="119">
        <v>32653086</v>
      </c>
      <c r="R30" s="45">
        <f t="shared" si="4"/>
        <v>5658</v>
      </c>
      <c r="S30" s="46">
        <f t="shared" si="5"/>
        <v>135.792</v>
      </c>
      <c r="T30" s="46">
        <f t="shared" si="6"/>
        <v>5.6580000000000004</v>
      </c>
      <c r="U30" s="120">
        <v>2.4</v>
      </c>
      <c r="V30" s="120">
        <f t="shared" si="7"/>
        <v>2.4</v>
      </c>
      <c r="W30" s="121" t="s">
        <v>140</v>
      </c>
      <c r="X30" s="123">
        <v>0</v>
      </c>
      <c r="Y30" s="123">
        <v>1029</v>
      </c>
      <c r="Z30" s="123">
        <v>1145</v>
      </c>
      <c r="AA30" s="123">
        <v>1185</v>
      </c>
      <c r="AB30" s="123">
        <v>1138</v>
      </c>
      <c r="AC30" s="47" t="s">
        <v>90</v>
      </c>
      <c r="AD30" s="47" t="s">
        <v>90</v>
      </c>
      <c r="AE30" s="47" t="s">
        <v>90</v>
      </c>
      <c r="AF30" s="122" t="s">
        <v>90</v>
      </c>
      <c r="AG30" s="136">
        <v>36203092</v>
      </c>
      <c r="AH30" s="48">
        <f t="shared" si="9"/>
        <v>1272</v>
      </c>
      <c r="AI30" s="49">
        <f t="shared" si="8"/>
        <v>224.81442205726404</v>
      </c>
      <c r="AJ30" s="102">
        <v>0</v>
      </c>
      <c r="AK30" s="102">
        <v>1</v>
      </c>
      <c r="AL30" s="102">
        <v>1</v>
      </c>
      <c r="AM30" s="102">
        <v>1</v>
      </c>
      <c r="AN30" s="102">
        <v>1</v>
      </c>
      <c r="AO30" s="102">
        <v>0</v>
      </c>
      <c r="AP30" s="123">
        <v>8089518</v>
      </c>
      <c r="AQ30" s="123">
        <f t="shared" si="12"/>
        <v>0</v>
      </c>
      <c r="AR30" s="50"/>
      <c r="AS30" s="51" t="s">
        <v>113</v>
      </c>
      <c r="AV30" s="191" t="s">
        <v>117</v>
      </c>
      <c r="AW30" s="191"/>
      <c r="AY30" s="105"/>
    </row>
    <row r="31" spans="1:51" x14ac:dyDescent="0.25">
      <c r="B31" s="39">
        <v>2.8333333333333299</v>
      </c>
      <c r="C31" s="39">
        <v>0.875000000000004</v>
      </c>
      <c r="D31" s="118">
        <v>11</v>
      </c>
      <c r="E31" s="40">
        <f t="shared" si="1"/>
        <v>7.746478873239437</v>
      </c>
      <c r="F31" s="104">
        <v>76</v>
      </c>
      <c r="G31" s="40">
        <f t="shared" si="2"/>
        <v>53.521126760563384</v>
      </c>
      <c r="H31" s="41" t="s">
        <v>88</v>
      </c>
      <c r="I31" s="41">
        <f t="shared" si="3"/>
        <v>50</v>
      </c>
      <c r="J31" s="42">
        <f t="shared" si="14"/>
        <v>51.408450704225352</v>
      </c>
      <c r="K31" s="41">
        <f t="shared" si="13"/>
        <v>55.633802816901408</v>
      </c>
      <c r="L31" s="43">
        <v>18</v>
      </c>
      <c r="M31" s="44" t="s">
        <v>100</v>
      </c>
      <c r="N31" s="44">
        <v>16.100000000000001</v>
      </c>
      <c r="O31" s="119">
        <v>112</v>
      </c>
      <c r="P31" s="119">
        <v>128</v>
      </c>
      <c r="Q31" s="119">
        <v>32658186</v>
      </c>
      <c r="R31" s="45">
        <f t="shared" si="4"/>
        <v>5100</v>
      </c>
      <c r="S31" s="46">
        <f t="shared" si="5"/>
        <v>122.4</v>
      </c>
      <c r="T31" s="46">
        <f t="shared" si="6"/>
        <v>5.0999999999999996</v>
      </c>
      <c r="U31" s="120">
        <v>1.6</v>
      </c>
      <c r="V31" s="120">
        <f t="shared" si="7"/>
        <v>1.6</v>
      </c>
      <c r="W31" s="121" t="s">
        <v>152</v>
      </c>
      <c r="X31" s="123">
        <v>0</v>
      </c>
      <c r="Y31" s="123">
        <v>1120</v>
      </c>
      <c r="Z31" s="123">
        <v>1196</v>
      </c>
      <c r="AA31" s="123">
        <v>0</v>
      </c>
      <c r="AB31" s="123">
        <v>1199</v>
      </c>
      <c r="AC31" s="47" t="s">
        <v>90</v>
      </c>
      <c r="AD31" s="47" t="s">
        <v>90</v>
      </c>
      <c r="AE31" s="47" t="s">
        <v>90</v>
      </c>
      <c r="AF31" s="122" t="s">
        <v>90</v>
      </c>
      <c r="AG31" s="136">
        <v>36204156</v>
      </c>
      <c r="AH31" s="48">
        <f t="shared" si="9"/>
        <v>1064</v>
      </c>
      <c r="AI31" s="49">
        <f t="shared" si="8"/>
        <v>208.62745098039218</v>
      </c>
      <c r="AJ31" s="102">
        <v>0</v>
      </c>
      <c r="AK31" s="102">
        <v>1</v>
      </c>
      <c r="AL31" s="102">
        <v>1</v>
      </c>
      <c r="AM31" s="102">
        <v>0</v>
      </c>
      <c r="AN31" s="102">
        <v>1</v>
      </c>
      <c r="AO31" s="102">
        <v>0</v>
      </c>
      <c r="AP31" s="123">
        <v>8089518</v>
      </c>
      <c r="AQ31" s="123">
        <f t="shared" si="12"/>
        <v>0</v>
      </c>
      <c r="AR31" s="50"/>
      <c r="AS31" s="51" t="s">
        <v>113</v>
      </c>
      <c r="AV31" s="58" t="s">
        <v>29</v>
      </c>
      <c r="AW31" s="58" t="s">
        <v>74</v>
      </c>
      <c r="AY31" s="105"/>
    </row>
    <row r="32" spans="1:51" x14ac:dyDescent="0.25">
      <c r="B32" s="39">
        <v>2.875</v>
      </c>
      <c r="C32" s="39">
        <v>0.91666666666667096</v>
      </c>
      <c r="D32" s="118">
        <v>10</v>
      </c>
      <c r="E32" s="40">
        <f t="shared" si="1"/>
        <v>7.042253521126761</v>
      </c>
      <c r="F32" s="104">
        <v>76</v>
      </c>
      <c r="G32" s="40">
        <f t="shared" si="2"/>
        <v>53.521126760563384</v>
      </c>
      <c r="H32" s="41" t="s">
        <v>88</v>
      </c>
      <c r="I32" s="41">
        <f t="shared" si="3"/>
        <v>50</v>
      </c>
      <c r="J32" s="42">
        <f t="shared" si="14"/>
        <v>51.408450704225352</v>
      </c>
      <c r="K32" s="41">
        <f t="shared" si="13"/>
        <v>55.633802816901408</v>
      </c>
      <c r="L32" s="43">
        <v>14</v>
      </c>
      <c r="M32" s="44" t="s">
        <v>118</v>
      </c>
      <c r="N32" s="44">
        <v>12.6</v>
      </c>
      <c r="O32" s="119">
        <v>127</v>
      </c>
      <c r="P32" s="119">
        <v>130</v>
      </c>
      <c r="Q32" s="119">
        <v>32663702</v>
      </c>
      <c r="R32" s="45">
        <f t="shared" si="4"/>
        <v>5516</v>
      </c>
      <c r="S32" s="46">
        <f t="shared" si="5"/>
        <v>132.38399999999999</v>
      </c>
      <c r="T32" s="46">
        <f t="shared" si="6"/>
        <v>5.516</v>
      </c>
      <c r="U32" s="120">
        <v>1.3</v>
      </c>
      <c r="V32" s="120">
        <f t="shared" si="7"/>
        <v>1.3</v>
      </c>
      <c r="W32" s="121" t="s">
        <v>147</v>
      </c>
      <c r="X32" s="123">
        <v>0</v>
      </c>
      <c r="Y32" s="123">
        <v>0</v>
      </c>
      <c r="Z32" s="123">
        <v>998</v>
      </c>
      <c r="AA32" s="123">
        <v>1185</v>
      </c>
      <c r="AB32" s="123">
        <v>1160</v>
      </c>
      <c r="AC32" s="47" t="s">
        <v>90</v>
      </c>
      <c r="AD32" s="47" t="s">
        <v>90</v>
      </c>
      <c r="AE32" s="47" t="s">
        <v>90</v>
      </c>
      <c r="AF32" s="122" t="s">
        <v>90</v>
      </c>
      <c r="AG32" s="136">
        <v>36205276</v>
      </c>
      <c r="AH32" s="48">
        <f t="shared" si="9"/>
        <v>1120</v>
      </c>
      <c r="AI32" s="49">
        <f t="shared" si="8"/>
        <v>203.04568527918781</v>
      </c>
      <c r="AJ32" s="102">
        <v>0</v>
      </c>
      <c r="AK32" s="102">
        <v>0</v>
      </c>
      <c r="AL32" s="102">
        <v>1</v>
      </c>
      <c r="AM32" s="102">
        <v>1</v>
      </c>
      <c r="AN32" s="102">
        <v>1</v>
      </c>
      <c r="AO32" s="102">
        <v>0</v>
      </c>
      <c r="AP32" s="123">
        <v>8089518</v>
      </c>
      <c r="AQ32" s="123">
        <f t="shared" si="12"/>
        <v>0</v>
      </c>
      <c r="AR32" s="52">
        <v>0.64</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6</v>
      </c>
      <c r="E33" s="40">
        <f t="shared" si="1"/>
        <v>4.2253521126760569</v>
      </c>
      <c r="F33" s="104">
        <v>66</v>
      </c>
      <c r="G33" s="40">
        <f t="shared" si="2"/>
        <v>46.478873239436624</v>
      </c>
      <c r="H33" s="41" t="s">
        <v>88</v>
      </c>
      <c r="I33" s="41">
        <f>J33-(2/1.42)</f>
        <v>41.549295774647888</v>
      </c>
      <c r="J33" s="42">
        <f t="shared" ref="J33:J34" si="15">(F33-5)/1.42</f>
        <v>42.95774647887324</v>
      </c>
      <c r="K33" s="41">
        <f t="shared" si="13"/>
        <v>47.183098591549296</v>
      </c>
      <c r="L33" s="43">
        <v>14</v>
      </c>
      <c r="M33" s="44" t="s">
        <v>118</v>
      </c>
      <c r="N33" s="44">
        <v>11.9</v>
      </c>
      <c r="O33" s="119">
        <v>132</v>
      </c>
      <c r="P33" s="119">
        <v>99</v>
      </c>
      <c r="Q33" s="119">
        <v>32668070</v>
      </c>
      <c r="R33" s="45">
        <f t="shared" si="4"/>
        <v>4368</v>
      </c>
      <c r="S33" s="46">
        <f t="shared" si="5"/>
        <v>104.83199999999999</v>
      </c>
      <c r="T33" s="46">
        <f t="shared" si="6"/>
        <v>4.3680000000000003</v>
      </c>
      <c r="U33" s="120">
        <v>2.4</v>
      </c>
      <c r="V33" s="120">
        <f t="shared" si="7"/>
        <v>2.4</v>
      </c>
      <c r="W33" s="121" t="s">
        <v>125</v>
      </c>
      <c r="X33" s="123">
        <v>0</v>
      </c>
      <c r="Y33" s="123">
        <v>0</v>
      </c>
      <c r="Z33" s="123">
        <v>1060</v>
      </c>
      <c r="AA33" s="123">
        <v>1185</v>
      </c>
      <c r="AB33" s="123">
        <v>0</v>
      </c>
      <c r="AC33" s="47" t="s">
        <v>90</v>
      </c>
      <c r="AD33" s="47" t="s">
        <v>90</v>
      </c>
      <c r="AE33" s="47" t="s">
        <v>90</v>
      </c>
      <c r="AF33" s="122" t="s">
        <v>90</v>
      </c>
      <c r="AG33" s="136">
        <v>36206084</v>
      </c>
      <c r="AH33" s="48">
        <f t="shared" si="9"/>
        <v>808</v>
      </c>
      <c r="AI33" s="49">
        <f t="shared" si="8"/>
        <v>184.98168498168496</v>
      </c>
      <c r="AJ33" s="102">
        <v>0</v>
      </c>
      <c r="AK33" s="102">
        <v>0</v>
      </c>
      <c r="AL33" s="102">
        <v>1</v>
      </c>
      <c r="AM33" s="102">
        <v>1</v>
      </c>
      <c r="AN33" s="102">
        <v>0</v>
      </c>
      <c r="AO33" s="102">
        <v>0.4</v>
      </c>
      <c r="AP33" s="123">
        <v>8090569</v>
      </c>
      <c r="AQ33" s="123">
        <f t="shared" si="12"/>
        <v>1051</v>
      </c>
      <c r="AR33" s="50"/>
      <c r="AS33" s="51" t="s">
        <v>113</v>
      </c>
      <c r="AY33" s="105"/>
    </row>
    <row r="34" spans="2:51" x14ac:dyDescent="0.25">
      <c r="B34" s="39">
        <v>2.9583333333333299</v>
      </c>
      <c r="C34" s="39">
        <v>1</v>
      </c>
      <c r="D34" s="118">
        <v>9</v>
      </c>
      <c r="E34" s="40">
        <f t="shared" si="1"/>
        <v>6.3380281690140849</v>
      </c>
      <c r="F34" s="104">
        <v>66</v>
      </c>
      <c r="G34" s="40">
        <f t="shared" si="2"/>
        <v>46.478873239436624</v>
      </c>
      <c r="H34" s="41" t="s">
        <v>88</v>
      </c>
      <c r="I34" s="41">
        <f t="shared" si="3"/>
        <v>41.549295774647888</v>
      </c>
      <c r="J34" s="42">
        <f t="shared" si="15"/>
        <v>42.95774647887324</v>
      </c>
      <c r="K34" s="41">
        <f t="shared" si="13"/>
        <v>47.183098591549296</v>
      </c>
      <c r="L34" s="43">
        <v>14</v>
      </c>
      <c r="M34" s="44" t="s">
        <v>118</v>
      </c>
      <c r="N34" s="60">
        <v>11.5</v>
      </c>
      <c r="O34" s="119">
        <v>131</v>
      </c>
      <c r="P34" s="119">
        <v>93</v>
      </c>
      <c r="Q34" s="119">
        <v>32672087</v>
      </c>
      <c r="R34" s="45">
        <f t="shared" si="4"/>
        <v>4017</v>
      </c>
      <c r="S34" s="46">
        <f t="shared" si="5"/>
        <v>96.408000000000001</v>
      </c>
      <c r="T34" s="46">
        <f t="shared" si="6"/>
        <v>4.0170000000000003</v>
      </c>
      <c r="U34" s="120">
        <v>3.8</v>
      </c>
      <c r="V34" s="120">
        <f t="shared" si="7"/>
        <v>3.8</v>
      </c>
      <c r="W34" s="121" t="s">
        <v>125</v>
      </c>
      <c r="X34" s="123">
        <v>0</v>
      </c>
      <c r="Y34" s="123">
        <v>0</v>
      </c>
      <c r="Z34" s="123">
        <v>994</v>
      </c>
      <c r="AA34" s="123">
        <v>1185</v>
      </c>
      <c r="AB34" s="123">
        <v>0</v>
      </c>
      <c r="AC34" s="47" t="s">
        <v>90</v>
      </c>
      <c r="AD34" s="47" t="s">
        <v>90</v>
      </c>
      <c r="AE34" s="47" t="s">
        <v>90</v>
      </c>
      <c r="AF34" s="122" t="s">
        <v>90</v>
      </c>
      <c r="AG34" s="136">
        <v>36206816</v>
      </c>
      <c r="AH34" s="48">
        <f t="shared" si="9"/>
        <v>732</v>
      </c>
      <c r="AI34" s="49">
        <f t="shared" si="8"/>
        <v>182.22554144884239</v>
      </c>
      <c r="AJ34" s="102">
        <v>0</v>
      </c>
      <c r="AK34" s="102">
        <v>0</v>
      </c>
      <c r="AL34" s="102">
        <v>1</v>
      </c>
      <c r="AM34" s="102">
        <v>1</v>
      </c>
      <c r="AN34" s="102">
        <v>0</v>
      </c>
      <c r="AO34" s="102">
        <v>0.4</v>
      </c>
      <c r="AP34" s="123">
        <v>8091963</v>
      </c>
      <c r="AQ34" s="123">
        <f t="shared" si="12"/>
        <v>1394</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127.625</v>
      </c>
      <c r="Q35" s="63">
        <f>Q34-Q10</f>
        <v>125386</v>
      </c>
      <c r="R35" s="64">
        <f>SUM(R11:R34)</f>
        <v>125386</v>
      </c>
      <c r="S35" s="124">
        <f>AVERAGE(S11:S34)</f>
        <v>125.38599999999998</v>
      </c>
      <c r="T35" s="124">
        <f>SUM(T11:T34)</f>
        <v>125.386</v>
      </c>
      <c r="U35" s="98"/>
      <c r="V35" s="98"/>
      <c r="W35" s="56"/>
      <c r="X35" s="90"/>
      <c r="Y35" s="91"/>
      <c r="Z35" s="91"/>
      <c r="AA35" s="91"/>
      <c r="AB35" s="92"/>
      <c r="AC35" s="90"/>
      <c r="AD35" s="91"/>
      <c r="AE35" s="92"/>
      <c r="AF35" s="93"/>
      <c r="AG35" s="65">
        <f>AG34-AG10</f>
        <v>26108</v>
      </c>
      <c r="AH35" s="66">
        <f>SUM(AH11:AH34)</f>
        <v>26108</v>
      </c>
      <c r="AI35" s="67">
        <f>$AH$35/$T35</f>
        <v>208.22101351028027</v>
      </c>
      <c r="AJ35" s="93"/>
      <c r="AK35" s="94"/>
      <c r="AL35" s="94"/>
      <c r="AM35" s="94"/>
      <c r="AN35" s="95"/>
      <c r="AO35" s="68"/>
      <c r="AP35" s="69">
        <f>AP34-AP10</f>
        <v>6760</v>
      </c>
      <c r="AQ35" s="70">
        <f>SUM(AQ11:AQ34)</f>
        <v>6760</v>
      </c>
      <c r="AR35" s="71">
        <f>AVERAGE(AR11:AR34)</f>
        <v>0.49</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09" t="s">
        <v>281</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5" t="s">
        <v>280</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70" t="s">
        <v>284</v>
      </c>
      <c r="C44" s="110"/>
      <c r="D44" s="110"/>
      <c r="E44" s="110"/>
      <c r="F44" s="110"/>
      <c r="G44" s="110"/>
      <c r="H44" s="110"/>
      <c r="I44" s="111"/>
      <c r="J44" s="111"/>
      <c r="K44" s="111"/>
      <c r="L44" s="111"/>
      <c r="M44" s="111"/>
      <c r="N44" s="111"/>
      <c r="O44" s="111"/>
      <c r="P44" s="111"/>
      <c r="Q44" s="111"/>
      <c r="R44" s="111"/>
      <c r="S44" s="83"/>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282</v>
      </c>
      <c r="C45" s="110"/>
      <c r="D45" s="110"/>
      <c r="E45" s="110"/>
      <c r="F45" s="110"/>
      <c r="G45" s="110"/>
      <c r="H45" s="110"/>
      <c r="I45" s="111"/>
      <c r="J45" s="111"/>
      <c r="K45" s="111"/>
      <c r="L45" s="111"/>
      <c r="M45" s="111"/>
      <c r="N45" s="111"/>
      <c r="O45" s="111"/>
      <c r="P45" s="111"/>
      <c r="Q45" s="111"/>
      <c r="R45" s="111"/>
      <c r="S45" s="83"/>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16" t="s">
        <v>136</v>
      </c>
      <c r="C46" s="110"/>
      <c r="D46" s="110"/>
      <c r="E46" s="110"/>
      <c r="F46" s="110"/>
      <c r="G46" s="110"/>
      <c r="H46" s="110"/>
      <c r="I46" s="111"/>
      <c r="J46" s="111"/>
      <c r="K46" s="111"/>
      <c r="L46" s="111"/>
      <c r="M46" s="111"/>
      <c r="N46" s="111"/>
      <c r="O46" s="111"/>
      <c r="P46" s="111"/>
      <c r="Q46" s="111"/>
      <c r="R46" s="111"/>
      <c r="S46" s="83"/>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85" t="s">
        <v>142</v>
      </c>
      <c r="C47" s="110"/>
      <c r="D47" s="110"/>
      <c r="E47" s="115"/>
      <c r="F47" s="115"/>
      <c r="G47" s="115"/>
      <c r="H47" s="110"/>
      <c r="I47" s="111"/>
      <c r="J47" s="111"/>
      <c r="K47" s="111"/>
      <c r="L47" s="111"/>
      <c r="M47" s="111"/>
      <c r="N47" s="111"/>
      <c r="O47" s="111"/>
      <c r="P47" s="111"/>
      <c r="Q47" s="111"/>
      <c r="R47" s="111"/>
      <c r="S47" s="114"/>
      <c r="T47" s="83"/>
      <c r="U47" s="83"/>
      <c r="V47" s="83"/>
      <c r="W47" s="106"/>
      <c r="X47" s="106"/>
      <c r="Y47" s="106"/>
      <c r="Z47" s="106"/>
      <c r="AA47" s="106"/>
      <c r="AB47" s="106"/>
      <c r="AC47" s="106"/>
      <c r="AD47" s="106"/>
      <c r="AE47" s="106"/>
      <c r="AM47" s="19"/>
      <c r="AN47" s="103"/>
      <c r="AO47" s="103"/>
      <c r="AP47" s="103"/>
      <c r="AQ47" s="103"/>
      <c r="AR47" s="106"/>
      <c r="AV47" s="137"/>
      <c r="AW47" s="137"/>
      <c r="AY47" s="101"/>
    </row>
    <row r="48" spans="2:51" x14ac:dyDescent="0.25">
      <c r="B48" s="85" t="s">
        <v>283</v>
      </c>
      <c r="C48" s="110"/>
      <c r="D48" s="110"/>
      <c r="E48" s="115"/>
      <c r="F48" s="115"/>
      <c r="G48" s="115"/>
      <c r="H48" s="110"/>
      <c r="I48" s="111"/>
      <c r="J48" s="111"/>
      <c r="K48" s="111"/>
      <c r="L48" s="111"/>
      <c r="M48" s="111"/>
      <c r="N48" s="111"/>
      <c r="O48" s="111"/>
      <c r="P48" s="111"/>
      <c r="Q48" s="111"/>
      <c r="R48" s="111"/>
      <c r="S48" s="114"/>
      <c r="T48" s="83"/>
      <c r="U48" s="83"/>
      <c r="V48" s="83"/>
      <c r="W48" s="106"/>
      <c r="X48" s="106"/>
      <c r="Y48" s="106"/>
      <c r="Z48" s="106"/>
      <c r="AA48" s="106"/>
      <c r="AB48" s="106"/>
      <c r="AC48" s="106"/>
      <c r="AD48" s="106"/>
      <c r="AE48" s="106"/>
      <c r="AM48" s="19"/>
      <c r="AN48" s="103"/>
      <c r="AO48" s="103"/>
      <c r="AP48" s="103"/>
      <c r="AQ48" s="103"/>
      <c r="AR48" s="106"/>
      <c r="AV48" s="137"/>
      <c r="AW48" s="137"/>
      <c r="AY48" s="101"/>
    </row>
    <row r="49" spans="2:51" x14ac:dyDescent="0.25">
      <c r="B49" s="109" t="s">
        <v>255</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286</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197</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285</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198</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287</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166</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288</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305</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2" t="s">
        <v>291</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2" t="s">
        <v>212</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5" t="s">
        <v>289</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t="s">
        <v>292</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t="s">
        <v>157</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12" t="s">
        <v>290</v>
      </c>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t="s">
        <v>215</v>
      </c>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t="s">
        <v>154</v>
      </c>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9:T53 T56:T65" name="Range2_12_5_1_1"/>
    <protectedRange sqref="N10 L10 L6 D6 D8 AD8 AF8 O8:U8 AJ8:AR8 AF10 AR11:AR34 L24:N31 N12:N23 N32:N34 N11:P11 O12:P34 E11:E34 R11:V34 G11:G34 AC17:AF34 X11:AF16"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4: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5" name="Range2_12_3_1_1_1_1"/>
    <protectedRange sqref="D38:H38 N38:R45" name="Range2_12_1_3_1_1_1_1"/>
    <protectedRange sqref="I38:M38 E39:M45" name="Range2_2_12_1_6_1_1_1_1"/>
    <protectedRange sqref="D39:D45" name="Range2_1_1_1_1_11_1_1_1_1_1_1"/>
    <protectedRange sqref="C39:C45" name="Range2_1_2_1_1_1_1_1"/>
    <protectedRange sqref="C38" name="Range2_3_1_1_1_1_1"/>
    <protectedRange sqref="T70:T72" name="Range2_12_5_1_1_3"/>
    <protectedRange sqref="T66:T69" name="Range2_12_5_1_1_2_2"/>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0:H51" name="Range2_2_12_1_3_1_1_1_1_1_4_1_1_2"/>
    <protectedRange sqref="E50:F51" name="Range2_2_12_1_7_1_1_3_1_1_2"/>
    <protectedRange sqref="S50:S53 S56:S65" name="Range2_12_5_1_1_2_3_1_1"/>
    <protectedRange sqref="Q50:R53" name="Range2_12_1_6_1_1_1_1_2_1_2"/>
    <protectedRange sqref="N50:P53" name="Range2_12_1_2_3_1_1_1_1_2_1_2"/>
    <protectedRange sqref="I50:M51 L52:M53" name="Range2_2_12_1_4_3_1_1_1_1_2_1_2"/>
    <protectedRange sqref="D50:D51" name="Range2_2_12_1_3_1_2_1_1_1_2_1_2_1_2"/>
    <protectedRange sqref="Q56:R59" name="Range2_12_1_6_1_1_1_1_2_1_1_1"/>
    <protectedRange sqref="N56:P59" name="Range2_12_1_2_3_1_1_1_1_2_1_1_1"/>
    <protectedRange sqref="L56:M59" name="Range2_2_12_1_4_3_1_1_1_1_2_1_1_1"/>
    <protectedRange sqref="B73" name="Range2_12_5_1_1_2_1_2_2_1_1_1_1_2_1_1_1_2_1_1_1_2"/>
    <protectedRange sqref="N60:R67" name="Range2_12_1_6_1_1_1_1_1"/>
    <protectedRange sqref="L66:M67 J64:M65 L60: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6:K66" name="Range2_2_12_1_7_1_1_2_2_2"/>
    <protectedRange sqref="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B67" name="Range2_12_5_1_1_2_1_4_1_1_1_2_1_1_1_1_1_1_1_1_1_2_1_1_1_1_2_1_1_1_2_1_1_1_2_2_2_1_1"/>
    <protectedRange sqref="B68" name="Range2_12_5_1_1_2_1_2_2_1_1_1_1_2_1_1_1_2_1_1_1_2_2_2_1_1"/>
    <protectedRange sqref="S46" name="Range2_12_3_1_1_1_1_2"/>
    <protectedRange sqref="N46:R46" name="Range2_12_1_3_1_1_1_1_2"/>
    <protectedRange sqref="E46:M46" name="Range2_2_12_1_6_1_1_1_1_2"/>
    <protectedRange sqref="D46" name="Range2_1_1_1_1_11_1_1_1_1_1_1_2"/>
    <protectedRange sqref="G47:H47" name="Range2_2_12_1_3_1_1_1_1_1_4_1_1"/>
    <protectedRange sqref="E47:F47" name="Range2_2_12_1_7_1_1_3_1_1"/>
    <protectedRange sqref="S47:S48" name="Range2_12_5_1_1_2_3_1"/>
    <protectedRange sqref="Q47:R47" name="Range2_12_1_6_1_1_1_1_2_1"/>
    <protectedRange sqref="N47:P47" name="Range2_12_1_2_3_1_1_1_1_2_1"/>
    <protectedRange sqref="I47:M47" name="Range2_2_12_1_4_3_1_1_1_1_2_1"/>
    <protectedRange sqref="D47" name="Range2_2_12_1_3_1_2_1_1_1_2_1_2_1"/>
    <protectedRange sqref="S49" name="Range2_12_4_1_1_1_4_2_2_1_1_1"/>
    <protectedRange sqref="G48:H48" name="Range2_2_12_1_3_1_1_1_1_1_4_1_1_1"/>
    <protectedRange sqref="E48:F48" name="Range2_2_12_1_7_1_1_3_1_1_1"/>
    <protectedRange sqref="Q48:R48" name="Range2_12_1_6_1_1_1_1_2_1_1"/>
    <protectedRange sqref="N48:P48" name="Range2_12_1_2_3_1_1_1_1_2_1_1"/>
    <protectedRange sqref="I48:M48" name="Range2_2_12_1_4_3_1_1_1_1_2_1_1"/>
    <protectedRange sqref="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6" name="Range2_1_2_1_1_1_1_1_1_2"/>
    <protectedRange sqref="Q11:Q34" name="Range1_16_3_1_1_1"/>
    <protectedRange sqref="T54:T55" name="Range2_12_5_1_1_1"/>
    <protectedRange sqref="S54:S55" name="Range2_12_5_1_1_2_3_1_1_1"/>
    <protectedRange sqref="Q54:R55" name="Range2_12_1_6_1_1_1_1_2_1_1_1_1"/>
    <protectedRange sqref="N54:P55" name="Range2_12_1_2_3_1_1_1_1_2_1_1_1_1"/>
    <protectedRange sqref="L54:M55" name="Range2_2_12_1_4_3_1_1_1_1_2_1_1_1_1"/>
    <protectedRange sqref="J52:K53" name="Range2_2_12_1_7_1_1_2_2_3"/>
    <protectedRange sqref="G52:H53" name="Range2_2_12_1_3_1_2_1_1_1_2_1_1_1_1_1_1_2_1_1_1"/>
    <protectedRange sqref="I52:I53" name="Range2_2_12_1_4_3_1_1_1_2_1_2_1_1_3_1_1_1_1_1_1_1"/>
    <protectedRange sqref="D52:E53" name="Range2_2_12_1_3_1_2_1_1_1_2_1_1_1_1_3_1_1_1_1_1_1"/>
    <protectedRange sqref="F52:F53"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50" name="Range2_12_5_1_1_1_2_2_1_1_1_1_1_1_1_1_1_1_1_1_1_1_1_1"/>
    <protectedRange sqref="G54:H62" name="Range2_2_12_1_3_1_1_1_1_1_4_1_1_1_1_2"/>
    <protectedRange sqref="E54:F62" name="Range2_2_12_1_7_1_1_3_1_1_1_1_2"/>
    <protectedRange sqref="I54:K62" name="Range2_2_12_1_4_3_1_1_1_1_2_1_1_1_2"/>
    <protectedRange sqref="D54: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42" name="Range2_12_5_1_1_1_1_1_2_2"/>
    <protectedRange sqref="B43" name="Range2_12_5_1_1_1_1_1_2_1_1"/>
    <protectedRange sqref="B41 B45" name="Range2_12_5_1_1_1_2_2_1_1_1_1_1_1_1_1_1_1_1_2_1_1_1_2_1_1_1"/>
    <protectedRange sqref="B47 B62" name="Range2_12_5_1_1_1_2_2_1_1_1_1"/>
    <protectedRange sqref="B49 B51 B54 B56 B58:B59" name="Range2_12_5_1_1_1_2_2_1_1_1_1_1_1_1_1_1_1_1_2_1_1_1_1"/>
    <protectedRange sqref="B48" name="Range2_12_5_1_1_1_2_2_1_1_1_1_1_1_1_1_1_1_1_2_1_1_1_1_1_1_1"/>
    <protectedRange sqref="B44" name="Range2_12_5_1_1_1_2_2_1_1_1_1_1_1_1_1_1_1_1_2_1_1_1_2_1_1_2_1"/>
    <protectedRange sqref="B46" name="Range2_12_5_1_1_1_2_1_1_1_1_1_1_1"/>
    <protectedRange sqref="B52" name="Range2_12_5_1_1_1_2_2_1_1_1_1_1_1_1_1_1_1_1_2_1_1_1_2_1_1_1_2_1_1"/>
    <protectedRange sqref="B53" name="Range2_12_5_1_1_1_2_2_1_1_1_1_1_1_1_1_1_1_1_2_1_1_1_2_1_2_1_1_1"/>
    <protectedRange sqref="P3:U3" name="Range1_16_1_1_1_1_1"/>
    <protectedRange sqref="B55" name="Range2_12_5_1_1_1_2_2_1_1_1_1_1_1_1_1_1_1_1_2_1_1_1_2_1_1_2_1_1_1"/>
    <protectedRange sqref="B57" name="Range2_12_5_1_1_1_2_2_1_1_1_1_1_1_1_1_1_1_1_2_1_1_1_3_1_1_1"/>
    <protectedRange sqref="B60 B64" name="Range2_12_5_1_1_1_2_2_1_1_1_1_1_1_1_1_1_1_1_2_1_1_1_3_3_1_1_1"/>
    <protectedRange sqref="B65" name="Range2_12_5_1_1_2_1_4_1_1_1_2_1_1_1_1_1_1_1_1_1_2_1_1_1_1_2_1_1_1_2_1_1_1_2_2_2_1_1_1_1_1_1_1_1_1_1_1"/>
    <protectedRange sqref="B66" name="Range2_12_5_1_1_2_1_2_2_1_1_1_1_2_1_1_1_2_1_1_1_2_2_2_1_1_1_1_1_1_1_1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625" priority="17" operator="containsText" text="N/A">
      <formula>NOT(ISERROR(SEARCH("N/A",X11)))</formula>
    </cfRule>
    <cfRule type="cellIs" dxfId="624" priority="35" operator="equal">
      <formula>0</formula>
    </cfRule>
  </conditionalFormatting>
  <conditionalFormatting sqref="AC17:AE34 X11:AE16">
    <cfRule type="cellIs" dxfId="623" priority="34" operator="greaterThanOrEqual">
      <formula>1185</formula>
    </cfRule>
  </conditionalFormatting>
  <conditionalFormatting sqref="AC17:AE34 X11:AE16">
    <cfRule type="cellIs" dxfId="622" priority="33" operator="between">
      <formula>0.1</formula>
      <formula>1184</formula>
    </cfRule>
  </conditionalFormatting>
  <conditionalFormatting sqref="X8 AJ16:AJ34 AJ11:AO15 AO16:AO34">
    <cfRule type="cellIs" dxfId="621" priority="32" operator="equal">
      <formula>0</formula>
    </cfRule>
  </conditionalFormatting>
  <conditionalFormatting sqref="X8 AJ16:AJ34 AJ11:AO15 AO16:AO34">
    <cfRule type="cellIs" dxfId="620" priority="31" operator="greaterThan">
      <formula>1179</formula>
    </cfRule>
  </conditionalFormatting>
  <conditionalFormatting sqref="X8 AJ16:AJ34 AJ11:AO15 AO16:AO34">
    <cfRule type="cellIs" dxfId="619" priority="30" operator="greaterThan">
      <formula>99</formula>
    </cfRule>
  </conditionalFormatting>
  <conditionalFormatting sqref="X8 AJ16:AJ34 AJ11:AO15 AO16:AO34">
    <cfRule type="cellIs" dxfId="618" priority="29" operator="greaterThan">
      <formula>0.99</formula>
    </cfRule>
  </conditionalFormatting>
  <conditionalFormatting sqref="AB8">
    <cfRule type="cellIs" dxfId="617" priority="28" operator="equal">
      <formula>0</formula>
    </cfRule>
  </conditionalFormatting>
  <conditionalFormatting sqref="AB8">
    <cfRule type="cellIs" dxfId="616" priority="27" operator="greaterThan">
      <formula>1179</formula>
    </cfRule>
  </conditionalFormatting>
  <conditionalFormatting sqref="AB8">
    <cfRule type="cellIs" dxfId="615" priority="26" operator="greaterThan">
      <formula>99</formula>
    </cfRule>
  </conditionalFormatting>
  <conditionalFormatting sqref="AB8">
    <cfRule type="cellIs" dxfId="614" priority="25" operator="greaterThan">
      <formula>0.99</formula>
    </cfRule>
  </conditionalFormatting>
  <conditionalFormatting sqref="AQ11:AQ34">
    <cfRule type="cellIs" dxfId="613" priority="24" operator="equal">
      <formula>0</formula>
    </cfRule>
  </conditionalFormatting>
  <conditionalFormatting sqref="AQ11:AQ34">
    <cfRule type="cellIs" dxfId="612" priority="23" operator="greaterThan">
      <formula>1179</formula>
    </cfRule>
  </conditionalFormatting>
  <conditionalFormatting sqref="AQ11:AQ34">
    <cfRule type="cellIs" dxfId="611" priority="22" operator="greaterThan">
      <formula>99</formula>
    </cfRule>
  </conditionalFormatting>
  <conditionalFormatting sqref="AQ11:AQ34">
    <cfRule type="cellIs" dxfId="610" priority="21" operator="greaterThan">
      <formula>0.99</formula>
    </cfRule>
  </conditionalFormatting>
  <conditionalFormatting sqref="AI11:AI34">
    <cfRule type="cellIs" dxfId="609" priority="20" operator="greaterThan">
      <formula>$AI$8</formula>
    </cfRule>
  </conditionalFormatting>
  <conditionalFormatting sqref="AH11:AH34">
    <cfRule type="cellIs" dxfId="608" priority="18" operator="greaterThan">
      <formula>$AH$8</formula>
    </cfRule>
    <cfRule type="cellIs" dxfId="607" priority="19" operator="greaterThan">
      <formula>$AH$8</formula>
    </cfRule>
  </conditionalFormatting>
  <conditionalFormatting sqref="AP11:AP34">
    <cfRule type="cellIs" dxfId="606" priority="16" operator="equal">
      <formula>0</formula>
    </cfRule>
  </conditionalFormatting>
  <conditionalFormatting sqref="AP11:AP34">
    <cfRule type="cellIs" dxfId="605" priority="15" operator="greaterThan">
      <formula>1179</formula>
    </cfRule>
  </conditionalFormatting>
  <conditionalFormatting sqref="AP11:AP34">
    <cfRule type="cellIs" dxfId="604" priority="14" operator="greaterThan">
      <formula>99</formula>
    </cfRule>
  </conditionalFormatting>
  <conditionalFormatting sqref="AP11:AP34">
    <cfRule type="cellIs" dxfId="603" priority="13" operator="greaterThan">
      <formula>0.99</formula>
    </cfRule>
  </conditionalFormatting>
  <conditionalFormatting sqref="X17:AB34">
    <cfRule type="containsText" dxfId="602" priority="9" operator="containsText" text="N/A">
      <formula>NOT(ISERROR(SEARCH("N/A",X17)))</formula>
    </cfRule>
    <cfRule type="cellIs" dxfId="601" priority="12" operator="equal">
      <formula>0</formula>
    </cfRule>
  </conditionalFormatting>
  <conditionalFormatting sqref="X17:AB34">
    <cfRule type="cellIs" dxfId="600" priority="11" operator="greaterThanOrEqual">
      <formula>1185</formula>
    </cfRule>
  </conditionalFormatting>
  <conditionalFormatting sqref="X17:AB34">
    <cfRule type="cellIs" dxfId="599" priority="10" operator="between">
      <formula>0.1</formula>
      <formula>1184</formula>
    </cfRule>
  </conditionalFormatting>
  <conditionalFormatting sqref="AK33:AK34 AL16:AN34">
    <cfRule type="cellIs" dxfId="598" priority="8" operator="equal">
      <formula>0</formula>
    </cfRule>
  </conditionalFormatting>
  <conditionalFormatting sqref="AK33:AK34 AL16:AN34">
    <cfRule type="cellIs" dxfId="597" priority="7" operator="greaterThan">
      <formula>1179</formula>
    </cfRule>
  </conditionalFormatting>
  <conditionalFormatting sqref="AK33:AK34 AL16:AN34">
    <cfRule type="cellIs" dxfId="596" priority="6" operator="greaterThan">
      <formula>99</formula>
    </cfRule>
  </conditionalFormatting>
  <conditionalFormatting sqref="AK33:AK34 AL16:AN34">
    <cfRule type="cellIs" dxfId="595" priority="5" operator="greaterThan">
      <formula>0.99</formula>
    </cfRule>
  </conditionalFormatting>
  <conditionalFormatting sqref="AK16:AK32">
    <cfRule type="cellIs" dxfId="594" priority="4" operator="equal">
      <formula>0</formula>
    </cfRule>
  </conditionalFormatting>
  <conditionalFormatting sqref="AK16:AK32">
    <cfRule type="cellIs" dxfId="593" priority="3" operator="greaterThan">
      <formula>1179</formula>
    </cfRule>
  </conditionalFormatting>
  <conditionalFormatting sqref="AK16:AK32">
    <cfRule type="cellIs" dxfId="592" priority="2" operator="greaterThan">
      <formula>99</formula>
    </cfRule>
  </conditionalFormatting>
  <conditionalFormatting sqref="AK16:AK32">
    <cfRule type="cellIs" dxfId="591" priority="1" operator="greaterThan">
      <formula>0.99</formula>
    </cfRule>
  </conditionalFormatting>
  <dataValidations count="5">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4:P5">
      <formula1>$AY$10:$AY$38</formula1>
    </dataValidation>
    <dataValidation type="list" allowBlank="1" showInputMessage="1" showErrorMessage="1" sqref="P3">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5"/>
  <sheetViews>
    <sheetView showGridLines="0" topLeftCell="A49" zoomScaleNormal="100" workbookViewId="0">
      <selection activeCell="B64" sqref="B6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306</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231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42108</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26156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13'!$Q$34</f>
        <v>32672087</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13'!$AG$34</f>
        <v>36206816</v>
      </c>
      <c r="AH10" s="190"/>
      <c r="AI10" s="206"/>
      <c r="AJ10" s="154" t="s">
        <v>84</v>
      </c>
      <c r="AK10" s="154" t="s">
        <v>84</v>
      </c>
      <c r="AL10" s="154" t="s">
        <v>84</v>
      </c>
      <c r="AM10" s="154" t="s">
        <v>84</v>
      </c>
      <c r="AN10" s="154" t="s">
        <v>84</v>
      </c>
      <c r="AO10" s="154" t="s">
        <v>84</v>
      </c>
      <c r="AP10" s="145">
        <f>'APR 13'!AP34</f>
        <v>8091963</v>
      </c>
      <c r="AQ10" s="208"/>
      <c r="AR10" s="155"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125</v>
      </c>
      <c r="P11" s="119">
        <v>89</v>
      </c>
      <c r="Q11" s="119">
        <v>32675787</v>
      </c>
      <c r="R11" s="45">
        <f>Q11-Q10</f>
        <v>3700</v>
      </c>
      <c r="S11" s="46">
        <f>R11*24/1000</f>
        <v>88.8</v>
      </c>
      <c r="T11" s="46">
        <f>R11/1000</f>
        <v>3.7</v>
      </c>
      <c r="U11" s="120">
        <v>5.5</v>
      </c>
      <c r="V11" s="120">
        <f>U11</f>
        <v>5.5</v>
      </c>
      <c r="W11" s="121" t="s">
        <v>125</v>
      </c>
      <c r="X11" s="123">
        <v>0</v>
      </c>
      <c r="Y11" s="123">
        <v>0</v>
      </c>
      <c r="Z11" s="123">
        <v>0</v>
      </c>
      <c r="AA11" s="123">
        <v>1185</v>
      </c>
      <c r="AB11" s="123">
        <v>950</v>
      </c>
      <c r="AC11" s="47" t="s">
        <v>90</v>
      </c>
      <c r="AD11" s="47" t="s">
        <v>90</v>
      </c>
      <c r="AE11" s="47" t="s">
        <v>90</v>
      </c>
      <c r="AF11" s="122" t="s">
        <v>90</v>
      </c>
      <c r="AG11" s="136">
        <v>36207492</v>
      </c>
      <c r="AH11" s="48">
        <f>IF(ISBLANK(AG11),"-",AG11-AG10)</f>
        <v>676</v>
      </c>
      <c r="AI11" s="49">
        <f>AH11/T11</f>
        <v>182.70270270270268</v>
      </c>
      <c r="AJ11" s="102">
        <v>0</v>
      </c>
      <c r="AK11" s="102">
        <v>0</v>
      </c>
      <c r="AL11" s="102">
        <v>0</v>
      </c>
      <c r="AM11" s="102">
        <v>1</v>
      </c>
      <c r="AN11" s="102">
        <v>1</v>
      </c>
      <c r="AO11" s="102">
        <v>0.4</v>
      </c>
      <c r="AP11" s="123">
        <v>8093436</v>
      </c>
      <c r="AQ11" s="123">
        <f>AP11-AP10</f>
        <v>1473</v>
      </c>
      <c r="AR11" s="50"/>
      <c r="AS11" s="51" t="s">
        <v>113</v>
      </c>
      <c r="AV11" s="38" t="s">
        <v>88</v>
      </c>
      <c r="AW11" s="38" t="s">
        <v>91</v>
      </c>
      <c r="AY11" s="80" t="s">
        <v>126</v>
      </c>
    </row>
    <row r="12" spans="2:51" x14ac:dyDescent="0.25">
      <c r="B12" s="39">
        <v>2.0416666666666701</v>
      </c>
      <c r="C12" s="39">
        <v>8.3333333333333329E-2</v>
      </c>
      <c r="D12" s="118">
        <v>15</v>
      </c>
      <c r="E12" s="40">
        <f t="shared" ref="E12:E34" si="0">D12/1.42</f>
        <v>10.563380281690142</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116</v>
      </c>
      <c r="P12" s="119">
        <v>81</v>
      </c>
      <c r="Q12" s="119">
        <v>32679302</v>
      </c>
      <c r="R12" s="45">
        <f t="shared" ref="R12:R34" si="3">Q12-Q11</f>
        <v>3515</v>
      </c>
      <c r="S12" s="46">
        <f t="shared" ref="S12:S34" si="4">R12*24/1000</f>
        <v>84.36</v>
      </c>
      <c r="T12" s="46">
        <f t="shared" ref="T12:T34" si="5">R12/1000</f>
        <v>3.5150000000000001</v>
      </c>
      <c r="U12" s="120">
        <v>7.1</v>
      </c>
      <c r="V12" s="120">
        <f t="shared" ref="V12:V34" si="6">U12</f>
        <v>7.1</v>
      </c>
      <c r="W12" s="121" t="s">
        <v>125</v>
      </c>
      <c r="X12" s="123">
        <v>0</v>
      </c>
      <c r="Y12" s="123">
        <v>0</v>
      </c>
      <c r="Z12" s="123">
        <v>1005</v>
      </c>
      <c r="AA12" s="123">
        <v>0</v>
      </c>
      <c r="AB12" s="123">
        <v>1042</v>
      </c>
      <c r="AC12" s="47" t="s">
        <v>90</v>
      </c>
      <c r="AD12" s="47" t="s">
        <v>90</v>
      </c>
      <c r="AE12" s="47" t="s">
        <v>90</v>
      </c>
      <c r="AF12" s="122" t="s">
        <v>90</v>
      </c>
      <c r="AG12" s="136">
        <v>36208104</v>
      </c>
      <c r="AH12" s="48">
        <f>IF(ISBLANK(AG12),"-",AG12-AG11)</f>
        <v>612</v>
      </c>
      <c r="AI12" s="49">
        <f t="shared" ref="AI12:AI34" si="7">AH12/T12</f>
        <v>174.11095305832148</v>
      </c>
      <c r="AJ12" s="102">
        <v>0</v>
      </c>
      <c r="AK12" s="102">
        <v>0</v>
      </c>
      <c r="AL12" s="102">
        <v>1</v>
      </c>
      <c r="AM12" s="102">
        <v>0</v>
      </c>
      <c r="AN12" s="102">
        <v>1</v>
      </c>
      <c r="AO12" s="102">
        <v>0.35</v>
      </c>
      <c r="AP12" s="123">
        <v>8094980</v>
      </c>
      <c r="AQ12" s="123">
        <f>AP12-AP11</f>
        <v>1544</v>
      </c>
      <c r="AR12" s="52">
        <v>0.79</v>
      </c>
      <c r="AS12" s="51" t="s">
        <v>113</v>
      </c>
      <c r="AV12" s="38" t="s">
        <v>92</v>
      </c>
      <c r="AW12" s="38" t="s">
        <v>93</v>
      </c>
      <c r="AY12" s="80" t="s">
        <v>128</v>
      </c>
    </row>
    <row r="13" spans="2:51" x14ac:dyDescent="0.25">
      <c r="B13" s="39">
        <v>2.0833333333333299</v>
      </c>
      <c r="C13" s="39">
        <v>0.125</v>
      </c>
      <c r="D13" s="118">
        <v>16</v>
      </c>
      <c r="E13" s="40">
        <f t="shared" si="0"/>
        <v>11.267605633802818</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113</v>
      </c>
      <c r="P13" s="119">
        <v>81</v>
      </c>
      <c r="Q13" s="119">
        <v>32682712</v>
      </c>
      <c r="R13" s="45">
        <f t="shared" si="3"/>
        <v>3410</v>
      </c>
      <c r="S13" s="46">
        <f t="shared" si="4"/>
        <v>81.84</v>
      </c>
      <c r="T13" s="46">
        <f t="shared" si="5"/>
        <v>3.41</v>
      </c>
      <c r="U13" s="120">
        <v>8.3000000000000007</v>
      </c>
      <c r="V13" s="120">
        <f t="shared" si="6"/>
        <v>8.3000000000000007</v>
      </c>
      <c r="W13" s="121" t="s">
        <v>125</v>
      </c>
      <c r="X13" s="123">
        <v>0</v>
      </c>
      <c r="Y13" s="123">
        <v>0</v>
      </c>
      <c r="Z13" s="123">
        <v>1105</v>
      </c>
      <c r="AA13" s="123">
        <v>0</v>
      </c>
      <c r="AB13" s="123">
        <v>1000</v>
      </c>
      <c r="AC13" s="47" t="s">
        <v>90</v>
      </c>
      <c r="AD13" s="47" t="s">
        <v>90</v>
      </c>
      <c r="AE13" s="47" t="s">
        <v>90</v>
      </c>
      <c r="AF13" s="122" t="s">
        <v>90</v>
      </c>
      <c r="AG13" s="136">
        <v>36208644</v>
      </c>
      <c r="AH13" s="48">
        <f>IF(ISBLANK(AG13),"-",AG13-AG12)</f>
        <v>540</v>
      </c>
      <c r="AI13" s="49">
        <f t="shared" si="7"/>
        <v>158.35777126099705</v>
      </c>
      <c r="AJ13" s="102">
        <v>0</v>
      </c>
      <c r="AK13" s="102">
        <v>0</v>
      </c>
      <c r="AL13" s="102">
        <v>1</v>
      </c>
      <c r="AM13" s="102">
        <v>0</v>
      </c>
      <c r="AN13" s="102">
        <v>1</v>
      </c>
      <c r="AO13" s="102">
        <v>0.35</v>
      </c>
      <c r="AP13" s="123">
        <v>8096185</v>
      </c>
      <c r="AQ13" s="123">
        <f>AP13-AP12</f>
        <v>1205</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87</v>
      </c>
      <c r="P14" s="119">
        <v>89</v>
      </c>
      <c r="Q14" s="119">
        <v>32686265</v>
      </c>
      <c r="R14" s="45">
        <f t="shared" si="3"/>
        <v>3553</v>
      </c>
      <c r="S14" s="46">
        <f t="shared" si="4"/>
        <v>85.272000000000006</v>
      </c>
      <c r="T14" s="46">
        <f t="shared" si="5"/>
        <v>3.5529999999999999</v>
      </c>
      <c r="U14" s="120">
        <v>9.5</v>
      </c>
      <c r="V14" s="120">
        <f t="shared" si="6"/>
        <v>9.5</v>
      </c>
      <c r="W14" s="121" t="s">
        <v>125</v>
      </c>
      <c r="X14" s="123">
        <v>0</v>
      </c>
      <c r="Y14" s="123">
        <v>0</v>
      </c>
      <c r="Z14" s="123">
        <v>954</v>
      </c>
      <c r="AA14" s="123">
        <v>0</v>
      </c>
      <c r="AB14" s="123">
        <v>937</v>
      </c>
      <c r="AC14" s="47" t="s">
        <v>90</v>
      </c>
      <c r="AD14" s="47" t="s">
        <v>90</v>
      </c>
      <c r="AE14" s="47" t="s">
        <v>90</v>
      </c>
      <c r="AF14" s="122" t="s">
        <v>90</v>
      </c>
      <c r="AG14" s="136">
        <v>36209168</v>
      </c>
      <c r="AH14" s="48">
        <f t="shared" ref="AH14:AH34" si="8">IF(ISBLANK(AG14),"-",AG14-AG13)</f>
        <v>524</v>
      </c>
      <c r="AI14" s="49">
        <f t="shared" si="7"/>
        <v>147.48100197016606</v>
      </c>
      <c r="AJ14" s="102">
        <v>0</v>
      </c>
      <c r="AK14" s="102">
        <v>0</v>
      </c>
      <c r="AL14" s="102">
        <v>1</v>
      </c>
      <c r="AM14" s="102">
        <v>0</v>
      </c>
      <c r="AN14" s="102">
        <v>1</v>
      </c>
      <c r="AO14" s="102">
        <v>0.35</v>
      </c>
      <c r="AP14" s="123">
        <v>8097286</v>
      </c>
      <c r="AQ14" s="123">
        <f>AP14-AP13</f>
        <v>1101</v>
      </c>
      <c r="AR14" s="50"/>
      <c r="AS14" s="51" t="s">
        <v>113</v>
      </c>
      <c r="AT14" s="53"/>
      <c r="AV14" s="38" t="s">
        <v>96</v>
      </c>
      <c r="AW14" s="38" t="s">
        <v>97</v>
      </c>
      <c r="AY14" s="80" t="s">
        <v>130</v>
      </c>
    </row>
    <row r="15" spans="2:51" x14ac:dyDescent="0.25">
      <c r="B15" s="39">
        <v>2.1666666666666701</v>
      </c>
      <c r="C15" s="39">
        <v>0.20833333333333301</v>
      </c>
      <c r="D15" s="118">
        <v>26</v>
      </c>
      <c r="E15" s="40">
        <f t="shared" si="0"/>
        <v>18.30985915492958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98</v>
      </c>
      <c r="Q15" s="119">
        <v>32690105</v>
      </c>
      <c r="R15" s="45">
        <f t="shared" si="3"/>
        <v>3840</v>
      </c>
      <c r="S15" s="46">
        <f t="shared" si="4"/>
        <v>92.16</v>
      </c>
      <c r="T15" s="46">
        <f t="shared" si="5"/>
        <v>3.84</v>
      </c>
      <c r="U15" s="120">
        <v>9.5</v>
      </c>
      <c r="V15" s="120">
        <f t="shared" si="6"/>
        <v>9.5</v>
      </c>
      <c r="W15" s="121" t="s">
        <v>125</v>
      </c>
      <c r="X15" s="123">
        <v>0</v>
      </c>
      <c r="Y15" s="123">
        <v>0</v>
      </c>
      <c r="Z15" s="123">
        <v>954</v>
      </c>
      <c r="AA15" s="123">
        <v>0</v>
      </c>
      <c r="AB15" s="123">
        <v>989</v>
      </c>
      <c r="AC15" s="47" t="s">
        <v>90</v>
      </c>
      <c r="AD15" s="47" t="s">
        <v>90</v>
      </c>
      <c r="AE15" s="47" t="s">
        <v>90</v>
      </c>
      <c r="AF15" s="122" t="s">
        <v>90</v>
      </c>
      <c r="AG15" s="136">
        <v>36209708</v>
      </c>
      <c r="AH15" s="48">
        <f t="shared" si="8"/>
        <v>540</v>
      </c>
      <c r="AI15" s="49">
        <f t="shared" si="7"/>
        <v>140.625</v>
      </c>
      <c r="AJ15" s="102">
        <v>0</v>
      </c>
      <c r="AK15" s="102">
        <v>0</v>
      </c>
      <c r="AL15" s="102">
        <v>1</v>
      </c>
      <c r="AM15" s="102">
        <v>0</v>
      </c>
      <c r="AN15" s="102">
        <v>1</v>
      </c>
      <c r="AO15" s="102">
        <v>0</v>
      </c>
      <c r="AP15" s="123">
        <v>8097286</v>
      </c>
      <c r="AQ15" s="123">
        <f>AP15-AP14</f>
        <v>0</v>
      </c>
      <c r="AR15" s="50"/>
      <c r="AS15" s="51" t="s">
        <v>113</v>
      </c>
      <c r="AV15" s="38" t="s">
        <v>98</v>
      </c>
      <c r="AW15" s="38" t="s">
        <v>99</v>
      </c>
      <c r="AY15" s="80" t="s">
        <v>131</v>
      </c>
    </row>
    <row r="16" spans="2:51" x14ac:dyDescent="0.25">
      <c r="B16" s="39">
        <v>2.2083333333333299</v>
      </c>
      <c r="C16" s="39">
        <v>0.25</v>
      </c>
      <c r="D16" s="118">
        <v>14</v>
      </c>
      <c r="E16" s="40">
        <f t="shared" si="0"/>
        <v>9.8591549295774659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126</v>
      </c>
      <c r="P16" s="119">
        <v>122</v>
      </c>
      <c r="Q16" s="119">
        <v>32694793</v>
      </c>
      <c r="R16" s="45">
        <f t="shared" si="3"/>
        <v>4688</v>
      </c>
      <c r="S16" s="46">
        <f t="shared" si="4"/>
        <v>112.512</v>
      </c>
      <c r="T16" s="46">
        <f t="shared" si="5"/>
        <v>4.6879999999999997</v>
      </c>
      <c r="U16" s="120">
        <v>9.5</v>
      </c>
      <c r="V16" s="120">
        <f t="shared" si="6"/>
        <v>9.5</v>
      </c>
      <c r="W16" s="121" t="s">
        <v>125</v>
      </c>
      <c r="X16" s="123">
        <v>0</v>
      </c>
      <c r="Y16" s="123">
        <v>0</v>
      </c>
      <c r="Z16" s="123">
        <v>1155</v>
      </c>
      <c r="AA16" s="123">
        <v>0</v>
      </c>
      <c r="AB16" s="123">
        <v>1164</v>
      </c>
      <c r="AC16" s="47" t="s">
        <v>90</v>
      </c>
      <c r="AD16" s="47" t="s">
        <v>90</v>
      </c>
      <c r="AE16" s="47" t="s">
        <v>90</v>
      </c>
      <c r="AF16" s="122" t="s">
        <v>90</v>
      </c>
      <c r="AG16" s="136">
        <v>36210428</v>
      </c>
      <c r="AH16" s="48">
        <f t="shared" si="8"/>
        <v>720</v>
      </c>
      <c r="AI16" s="49">
        <f t="shared" si="7"/>
        <v>153.58361774744029</v>
      </c>
      <c r="AJ16" s="102">
        <v>0</v>
      </c>
      <c r="AK16" s="102">
        <v>0</v>
      </c>
      <c r="AL16" s="102">
        <v>1</v>
      </c>
      <c r="AM16" s="102">
        <v>0</v>
      </c>
      <c r="AN16" s="102">
        <v>1</v>
      </c>
      <c r="AO16" s="102">
        <v>0</v>
      </c>
      <c r="AP16" s="123">
        <v>8097286</v>
      </c>
      <c r="AQ16" s="123">
        <f t="shared" ref="AQ16:AQ34" si="10">AP16-AP15</f>
        <v>0</v>
      </c>
      <c r="AR16" s="52">
        <v>0.84</v>
      </c>
      <c r="AS16" s="51" t="s">
        <v>101</v>
      </c>
      <c r="AV16" s="38" t="s">
        <v>102</v>
      </c>
      <c r="AW16" s="38" t="s">
        <v>103</v>
      </c>
      <c r="AY16" s="80" t="s">
        <v>132</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139</v>
      </c>
      <c r="P17" s="119">
        <v>149</v>
      </c>
      <c r="Q17" s="119">
        <v>32700839</v>
      </c>
      <c r="R17" s="45">
        <f t="shared" si="3"/>
        <v>6046</v>
      </c>
      <c r="S17" s="46">
        <f t="shared" si="4"/>
        <v>145.10400000000001</v>
      </c>
      <c r="T17" s="46">
        <f t="shared" si="5"/>
        <v>6.0460000000000003</v>
      </c>
      <c r="U17" s="120">
        <v>8.9</v>
      </c>
      <c r="V17" s="120">
        <f t="shared" si="6"/>
        <v>8.9</v>
      </c>
      <c r="W17" s="121" t="s">
        <v>140</v>
      </c>
      <c r="X17" s="123">
        <v>0</v>
      </c>
      <c r="Y17" s="123">
        <v>1122</v>
      </c>
      <c r="Z17" s="123">
        <v>1195</v>
      </c>
      <c r="AA17" s="123">
        <v>1185</v>
      </c>
      <c r="AB17" s="123">
        <v>1198</v>
      </c>
      <c r="AC17" s="47" t="s">
        <v>90</v>
      </c>
      <c r="AD17" s="47" t="s">
        <v>90</v>
      </c>
      <c r="AE17" s="47" t="s">
        <v>90</v>
      </c>
      <c r="AF17" s="122" t="s">
        <v>90</v>
      </c>
      <c r="AG17" s="136">
        <v>36211772</v>
      </c>
      <c r="AH17" s="48">
        <f t="shared" si="8"/>
        <v>1344</v>
      </c>
      <c r="AI17" s="49">
        <f t="shared" si="7"/>
        <v>222.29573271584519</v>
      </c>
      <c r="AJ17" s="102">
        <v>0</v>
      </c>
      <c r="AK17" s="102">
        <v>1</v>
      </c>
      <c r="AL17" s="102">
        <v>1</v>
      </c>
      <c r="AM17" s="102">
        <v>1</v>
      </c>
      <c r="AN17" s="102">
        <v>1</v>
      </c>
      <c r="AO17" s="102">
        <v>0</v>
      </c>
      <c r="AP17" s="123">
        <v>8097286</v>
      </c>
      <c r="AQ17" s="123">
        <f t="shared" si="10"/>
        <v>0</v>
      </c>
      <c r="AR17" s="50"/>
      <c r="AS17" s="51" t="s">
        <v>101</v>
      </c>
      <c r="AT17" s="53"/>
      <c r="AV17" s="38" t="s">
        <v>104</v>
      </c>
      <c r="AW17" s="38" t="s">
        <v>105</v>
      </c>
      <c r="AY17" s="80" t="s">
        <v>306</v>
      </c>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153</v>
      </c>
      <c r="Q18" s="119">
        <v>32707123</v>
      </c>
      <c r="R18" s="45">
        <f t="shared" si="3"/>
        <v>6284</v>
      </c>
      <c r="S18" s="46">
        <f t="shared" si="4"/>
        <v>150.816</v>
      </c>
      <c r="T18" s="46">
        <f t="shared" si="5"/>
        <v>6.2839999999999998</v>
      </c>
      <c r="U18" s="120">
        <v>8.3000000000000007</v>
      </c>
      <c r="V18" s="120">
        <f t="shared" si="6"/>
        <v>8.3000000000000007</v>
      </c>
      <c r="W18" s="121" t="s">
        <v>140</v>
      </c>
      <c r="X18" s="123">
        <v>0</v>
      </c>
      <c r="Y18" s="123">
        <v>1082</v>
      </c>
      <c r="Z18" s="123">
        <v>1195</v>
      </c>
      <c r="AA18" s="123">
        <v>1185</v>
      </c>
      <c r="AB18" s="123">
        <v>1198</v>
      </c>
      <c r="AC18" s="47" t="s">
        <v>90</v>
      </c>
      <c r="AD18" s="47" t="s">
        <v>90</v>
      </c>
      <c r="AE18" s="47" t="s">
        <v>90</v>
      </c>
      <c r="AF18" s="122" t="s">
        <v>90</v>
      </c>
      <c r="AG18" s="136">
        <v>36213148</v>
      </c>
      <c r="AH18" s="48">
        <f t="shared" si="8"/>
        <v>1376</v>
      </c>
      <c r="AI18" s="49">
        <f t="shared" si="7"/>
        <v>218.968809675366</v>
      </c>
      <c r="AJ18" s="102">
        <v>0</v>
      </c>
      <c r="AK18" s="102">
        <v>1</v>
      </c>
      <c r="AL18" s="102">
        <v>1</v>
      </c>
      <c r="AM18" s="102">
        <v>1</v>
      </c>
      <c r="AN18" s="102">
        <v>1</v>
      </c>
      <c r="AO18" s="102">
        <v>0</v>
      </c>
      <c r="AP18" s="123">
        <v>8097286</v>
      </c>
      <c r="AQ18" s="123">
        <f t="shared" si="10"/>
        <v>0</v>
      </c>
      <c r="AR18" s="50"/>
      <c r="AS18" s="51" t="s">
        <v>101</v>
      </c>
      <c r="AV18" s="38" t="s">
        <v>106</v>
      </c>
      <c r="AW18" s="38" t="s">
        <v>107</v>
      </c>
      <c r="AY18" s="80" t="s">
        <v>231</v>
      </c>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135</v>
      </c>
      <c r="P19" s="119">
        <v>157</v>
      </c>
      <c r="Q19" s="119">
        <v>32713456</v>
      </c>
      <c r="R19" s="45">
        <f t="shared" si="3"/>
        <v>6333</v>
      </c>
      <c r="S19" s="46">
        <f t="shared" si="4"/>
        <v>151.99199999999999</v>
      </c>
      <c r="T19" s="46">
        <f t="shared" si="5"/>
        <v>6.3330000000000002</v>
      </c>
      <c r="U19" s="120">
        <v>7.5</v>
      </c>
      <c r="V19" s="120">
        <f t="shared" si="6"/>
        <v>7.5</v>
      </c>
      <c r="W19" s="121" t="s">
        <v>140</v>
      </c>
      <c r="X19" s="123">
        <v>0</v>
      </c>
      <c r="Y19" s="123">
        <v>1140</v>
      </c>
      <c r="Z19" s="123">
        <v>1195</v>
      </c>
      <c r="AA19" s="123">
        <v>1185</v>
      </c>
      <c r="AB19" s="123">
        <v>1198</v>
      </c>
      <c r="AC19" s="47" t="s">
        <v>90</v>
      </c>
      <c r="AD19" s="47" t="s">
        <v>90</v>
      </c>
      <c r="AE19" s="47" t="s">
        <v>90</v>
      </c>
      <c r="AF19" s="122" t="s">
        <v>90</v>
      </c>
      <c r="AG19" s="136">
        <v>36214564</v>
      </c>
      <c r="AH19" s="48">
        <f t="shared" si="8"/>
        <v>1416</v>
      </c>
      <c r="AI19" s="49">
        <f t="shared" si="7"/>
        <v>223.5907153008053</v>
      </c>
      <c r="AJ19" s="102">
        <v>0</v>
      </c>
      <c r="AK19" s="102">
        <v>1</v>
      </c>
      <c r="AL19" s="102">
        <v>1</v>
      </c>
      <c r="AM19" s="102">
        <v>1</v>
      </c>
      <c r="AN19" s="102">
        <v>1</v>
      </c>
      <c r="AO19" s="102">
        <v>0</v>
      </c>
      <c r="AP19" s="123">
        <v>8097286</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135</v>
      </c>
      <c r="P20" s="119">
        <v>151</v>
      </c>
      <c r="Q20" s="119">
        <v>32719713</v>
      </c>
      <c r="R20" s="45">
        <f t="shared" si="3"/>
        <v>6257</v>
      </c>
      <c r="S20" s="46">
        <f t="shared" si="4"/>
        <v>150.16800000000001</v>
      </c>
      <c r="T20" s="46">
        <f t="shared" si="5"/>
        <v>6.2569999999999997</v>
      </c>
      <c r="U20" s="120">
        <v>6.8</v>
      </c>
      <c r="V20" s="120">
        <f t="shared" si="6"/>
        <v>6.8</v>
      </c>
      <c r="W20" s="121" t="s">
        <v>140</v>
      </c>
      <c r="X20" s="123">
        <v>0</v>
      </c>
      <c r="Y20" s="123">
        <v>1136</v>
      </c>
      <c r="Z20" s="123">
        <v>1195</v>
      </c>
      <c r="AA20" s="123">
        <v>1185</v>
      </c>
      <c r="AB20" s="123">
        <v>1198</v>
      </c>
      <c r="AC20" s="47" t="s">
        <v>90</v>
      </c>
      <c r="AD20" s="47" t="s">
        <v>90</v>
      </c>
      <c r="AE20" s="47" t="s">
        <v>90</v>
      </c>
      <c r="AF20" s="122" t="s">
        <v>90</v>
      </c>
      <c r="AG20" s="136">
        <v>36215955</v>
      </c>
      <c r="AH20" s="48">
        <f>IF(ISBLANK(AG20),"-",AG20-AG19)</f>
        <v>1391</v>
      </c>
      <c r="AI20" s="49">
        <f t="shared" si="7"/>
        <v>222.31101166693304</v>
      </c>
      <c r="AJ20" s="102">
        <v>0</v>
      </c>
      <c r="AK20" s="102">
        <v>1</v>
      </c>
      <c r="AL20" s="102">
        <v>1</v>
      </c>
      <c r="AM20" s="102">
        <v>1</v>
      </c>
      <c r="AN20" s="102">
        <v>1</v>
      </c>
      <c r="AO20" s="102">
        <v>0</v>
      </c>
      <c r="AP20" s="123">
        <v>8097286</v>
      </c>
      <c r="AQ20" s="123">
        <f t="shared" si="10"/>
        <v>0</v>
      </c>
      <c r="AR20" s="52">
        <v>0.69</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138</v>
      </c>
      <c r="P21" s="119">
        <v>152</v>
      </c>
      <c r="Q21" s="119">
        <v>32726117</v>
      </c>
      <c r="R21" s="45">
        <f>Q21-Q20</f>
        <v>6404</v>
      </c>
      <c r="S21" s="46">
        <f t="shared" si="4"/>
        <v>153.696</v>
      </c>
      <c r="T21" s="46">
        <f t="shared" si="5"/>
        <v>6.4039999999999999</v>
      </c>
      <c r="U21" s="120">
        <v>6.1</v>
      </c>
      <c r="V21" s="120">
        <f t="shared" si="6"/>
        <v>6.1</v>
      </c>
      <c r="W21" s="121" t="s">
        <v>140</v>
      </c>
      <c r="X21" s="123">
        <v>0</v>
      </c>
      <c r="Y21" s="123">
        <v>1038</v>
      </c>
      <c r="Z21" s="123">
        <v>1195</v>
      </c>
      <c r="AA21" s="123">
        <v>1185</v>
      </c>
      <c r="AB21" s="123">
        <v>1198</v>
      </c>
      <c r="AC21" s="47" t="s">
        <v>90</v>
      </c>
      <c r="AD21" s="47" t="s">
        <v>90</v>
      </c>
      <c r="AE21" s="47" t="s">
        <v>90</v>
      </c>
      <c r="AF21" s="122" t="s">
        <v>90</v>
      </c>
      <c r="AG21" s="136">
        <v>36217340</v>
      </c>
      <c r="AH21" s="48">
        <f t="shared" si="8"/>
        <v>1385</v>
      </c>
      <c r="AI21" s="49">
        <f t="shared" si="7"/>
        <v>216.27108057464085</v>
      </c>
      <c r="AJ21" s="102">
        <v>0</v>
      </c>
      <c r="AK21" s="102">
        <v>1</v>
      </c>
      <c r="AL21" s="102">
        <v>1</v>
      </c>
      <c r="AM21" s="102">
        <v>1</v>
      </c>
      <c r="AN21" s="102">
        <v>1</v>
      </c>
      <c r="AO21" s="102">
        <v>0</v>
      </c>
      <c r="AP21" s="123">
        <v>8097286</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153</v>
      </c>
      <c r="Q22" s="119">
        <v>32732255</v>
      </c>
      <c r="R22" s="45">
        <f t="shared" si="3"/>
        <v>6138</v>
      </c>
      <c r="S22" s="46">
        <f t="shared" si="4"/>
        <v>147.31200000000001</v>
      </c>
      <c r="T22" s="46">
        <f t="shared" si="5"/>
        <v>6.1379999999999999</v>
      </c>
      <c r="U22" s="120">
        <v>5.7</v>
      </c>
      <c r="V22" s="120">
        <f t="shared" si="6"/>
        <v>5.7</v>
      </c>
      <c r="W22" s="121" t="s">
        <v>140</v>
      </c>
      <c r="X22" s="123">
        <v>0</v>
      </c>
      <c r="Y22" s="123">
        <v>1072</v>
      </c>
      <c r="Z22" s="123">
        <v>1195</v>
      </c>
      <c r="AA22" s="123">
        <v>1185</v>
      </c>
      <c r="AB22" s="123">
        <v>1198</v>
      </c>
      <c r="AC22" s="47" t="s">
        <v>90</v>
      </c>
      <c r="AD22" s="47" t="s">
        <v>90</v>
      </c>
      <c r="AE22" s="47" t="s">
        <v>90</v>
      </c>
      <c r="AF22" s="122" t="s">
        <v>90</v>
      </c>
      <c r="AG22" s="136">
        <v>36218744</v>
      </c>
      <c r="AH22" s="48">
        <f t="shared" si="8"/>
        <v>1404</v>
      </c>
      <c r="AI22" s="49">
        <f t="shared" si="7"/>
        <v>228.73900293255133</v>
      </c>
      <c r="AJ22" s="102">
        <v>0</v>
      </c>
      <c r="AK22" s="102">
        <v>1</v>
      </c>
      <c r="AL22" s="102">
        <v>1</v>
      </c>
      <c r="AM22" s="102">
        <v>1</v>
      </c>
      <c r="AN22" s="102">
        <v>1</v>
      </c>
      <c r="AO22" s="102">
        <v>0</v>
      </c>
      <c r="AP22" s="123">
        <v>8097286</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140</v>
      </c>
      <c r="Q23" s="119">
        <v>32738314</v>
      </c>
      <c r="R23" s="45">
        <f t="shared" si="3"/>
        <v>6059</v>
      </c>
      <c r="S23" s="46">
        <f t="shared" si="4"/>
        <v>145.416</v>
      </c>
      <c r="T23" s="46">
        <f t="shared" si="5"/>
        <v>6.0590000000000002</v>
      </c>
      <c r="U23" s="120">
        <v>5.3</v>
      </c>
      <c r="V23" s="120">
        <f t="shared" si="6"/>
        <v>5.3</v>
      </c>
      <c r="W23" s="121" t="s">
        <v>140</v>
      </c>
      <c r="X23" s="123">
        <v>0</v>
      </c>
      <c r="Y23" s="123">
        <v>1044</v>
      </c>
      <c r="Z23" s="123">
        <v>1195</v>
      </c>
      <c r="AA23" s="123">
        <v>1185</v>
      </c>
      <c r="AB23" s="123">
        <v>1198</v>
      </c>
      <c r="AC23" s="47" t="s">
        <v>90</v>
      </c>
      <c r="AD23" s="47" t="s">
        <v>90</v>
      </c>
      <c r="AE23" s="47" t="s">
        <v>90</v>
      </c>
      <c r="AF23" s="122" t="s">
        <v>90</v>
      </c>
      <c r="AG23" s="136">
        <v>36220110</v>
      </c>
      <c r="AH23" s="48">
        <f t="shared" si="8"/>
        <v>1366</v>
      </c>
      <c r="AI23" s="49">
        <f t="shared" si="7"/>
        <v>225.44974418220829</v>
      </c>
      <c r="AJ23" s="102">
        <v>0</v>
      </c>
      <c r="AK23" s="102">
        <v>1</v>
      </c>
      <c r="AL23" s="102">
        <v>1</v>
      </c>
      <c r="AM23" s="102">
        <v>1</v>
      </c>
      <c r="AN23" s="102">
        <v>1</v>
      </c>
      <c r="AO23" s="102">
        <v>0</v>
      </c>
      <c r="AP23" s="123">
        <v>8097286</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132</v>
      </c>
      <c r="P24" s="119">
        <v>142</v>
      </c>
      <c r="Q24" s="119">
        <v>32744375</v>
      </c>
      <c r="R24" s="45">
        <f t="shared" si="3"/>
        <v>6061</v>
      </c>
      <c r="S24" s="46">
        <f t="shared" si="4"/>
        <v>145.464</v>
      </c>
      <c r="T24" s="46">
        <f t="shared" si="5"/>
        <v>6.0609999999999999</v>
      </c>
      <c r="U24" s="120">
        <v>4.9000000000000004</v>
      </c>
      <c r="V24" s="120">
        <f t="shared" si="6"/>
        <v>4.9000000000000004</v>
      </c>
      <c r="W24" s="121" t="s">
        <v>140</v>
      </c>
      <c r="X24" s="123">
        <v>0</v>
      </c>
      <c r="Y24" s="123">
        <v>1057</v>
      </c>
      <c r="Z24" s="123">
        <v>1194</v>
      </c>
      <c r="AA24" s="123">
        <v>1185</v>
      </c>
      <c r="AB24" s="123">
        <v>1198</v>
      </c>
      <c r="AC24" s="47" t="s">
        <v>90</v>
      </c>
      <c r="AD24" s="47" t="s">
        <v>90</v>
      </c>
      <c r="AE24" s="47" t="s">
        <v>90</v>
      </c>
      <c r="AF24" s="122" t="s">
        <v>90</v>
      </c>
      <c r="AG24" s="136">
        <v>36221476</v>
      </c>
      <c r="AH24" s="48">
        <f t="shared" si="8"/>
        <v>1366</v>
      </c>
      <c r="AI24" s="49">
        <f t="shared" si="7"/>
        <v>225.37535060221086</v>
      </c>
      <c r="AJ24" s="102">
        <v>0</v>
      </c>
      <c r="AK24" s="102">
        <v>1</v>
      </c>
      <c r="AL24" s="102">
        <v>1</v>
      </c>
      <c r="AM24" s="102">
        <v>1</v>
      </c>
      <c r="AN24" s="102">
        <v>1</v>
      </c>
      <c r="AO24" s="102">
        <v>0</v>
      </c>
      <c r="AP24" s="123">
        <v>8097286</v>
      </c>
      <c r="AQ24" s="123">
        <f t="shared" si="10"/>
        <v>0</v>
      </c>
      <c r="AR24" s="52">
        <v>0.45</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128</v>
      </c>
      <c r="P25" s="119">
        <v>135</v>
      </c>
      <c r="Q25" s="119">
        <v>32750252</v>
      </c>
      <c r="R25" s="45">
        <f t="shared" si="3"/>
        <v>5877</v>
      </c>
      <c r="S25" s="46">
        <f t="shared" si="4"/>
        <v>141.048</v>
      </c>
      <c r="T25" s="46">
        <f t="shared" si="5"/>
        <v>5.8769999999999998</v>
      </c>
      <c r="U25" s="120">
        <v>4.5999999999999996</v>
      </c>
      <c r="V25" s="120">
        <f t="shared" si="6"/>
        <v>4.5999999999999996</v>
      </c>
      <c r="W25" s="121" t="s">
        <v>140</v>
      </c>
      <c r="X25" s="123">
        <v>0</v>
      </c>
      <c r="Y25" s="123">
        <v>1059</v>
      </c>
      <c r="Z25" s="123">
        <v>1164</v>
      </c>
      <c r="AA25" s="123">
        <v>1185</v>
      </c>
      <c r="AB25" s="123">
        <v>1180</v>
      </c>
      <c r="AC25" s="47" t="s">
        <v>90</v>
      </c>
      <c r="AD25" s="47" t="s">
        <v>90</v>
      </c>
      <c r="AE25" s="47" t="s">
        <v>90</v>
      </c>
      <c r="AF25" s="122" t="s">
        <v>90</v>
      </c>
      <c r="AG25" s="136">
        <v>36222810</v>
      </c>
      <c r="AH25" s="48">
        <f t="shared" si="8"/>
        <v>1334</v>
      </c>
      <c r="AI25" s="49">
        <f t="shared" si="7"/>
        <v>226.98655776756848</v>
      </c>
      <c r="AJ25" s="102">
        <v>0</v>
      </c>
      <c r="AK25" s="102">
        <v>1</v>
      </c>
      <c r="AL25" s="102">
        <v>1</v>
      </c>
      <c r="AM25" s="102">
        <v>1</v>
      </c>
      <c r="AN25" s="102">
        <v>1</v>
      </c>
      <c r="AO25" s="102">
        <v>0</v>
      </c>
      <c r="AP25" s="123">
        <v>8097286</v>
      </c>
      <c r="AQ25" s="123">
        <f t="shared" si="10"/>
        <v>0</v>
      </c>
      <c r="AR25" s="50"/>
      <c r="AS25" s="51" t="s">
        <v>113</v>
      </c>
      <c r="AV25" s="57" t="s">
        <v>74</v>
      </c>
      <c r="AW25" s="57">
        <v>10.36</v>
      </c>
      <c r="AY25" s="105"/>
    </row>
    <row r="26" spans="1:51" x14ac:dyDescent="0.25">
      <c r="B26" s="39">
        <v>2.625</v>
      </c>
      <c r="C26" s="39">
        <v>0.66666666666666696</v>
      </c>
      <c r="D26" s="118">
        <v>8</v>
      </c>
      <c r="E26" s="40">
        <f t="shared" si="0"/>
        <v>5.6338028169014089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124</v>
      </c>
      <c r="P26" s="119">
        <v>136</v>
      </c>
      <c r="Q26" s="119">
        <v>32755518</v>
      </c>
      <c r="R26" s="45">
        <f t="shared" si="3"/>
        <v>5266</v>
      </c>
      <c r="S26" s="46">
        <f t="shared" si="4"/>
        <v>126.384</v>
      </c>
      <c r="T26" s="46">
        <f t="shared" si="5"/>
        <v>5.266</v>
      </c>
      <c r="U26" s="120">
        <v>4.4000000000000004</v>
      </c>
      <c r="V26" s="120">
        <f t="shared" si="6"/>
        <v>4.4000000000000004</v>
      </c>
      <c r="W26" s="121" t="s">
        <v>140</v>
      </c>
      <c r="X26" s="123">
        <v>0</v>
      </c>
      <c r="Y26" s="123">
        <v>1051</v>
      </c>
      <c r="Z26" s="123">
        <v>1164</v>
      </c>
      <c r="AA26" s="123">
        <v>1185</v>
      </c>
      <c r="AB26" s="123">
        <v>1180</v>
      </c>
      <c r="AC26" s="47" t="s">
        <v>90</v>
      </c>
      <c r="AD26" s="47" t="s">
        <v>90</v>
      </c>
      <c r="AE26" s="47" t="s">
        <v>90</v>
      </c>
      <c r="AF26" s="122" t="s">
        <v>90</v>
      </c>
      <c r="AG26" s="136">
        <v>36224020</v>
      </c>
      <c r="AH26" s="48">
        <f t="shared" si="8"/>
        <v>1210</v>
      </c>
      <c r="AI26" s="49">
        <f t="shared" si="7"/>
        <v>229.77592100265858</v>
      </c>
      <c r="AJ26" s="102">
        <v>0</v>
      </c>
      <c r="AK26" s="102">
        <v>1</v>
      </c>
      <c r="AL26" s="102">
        <v>1</v>
      </c>
      <c r="AM26" s="102">
        <v>1</v>
      </c>
      <c r="AN26" s="102">
        <v>1</v>
      </c>
      <c r="AO26" s="102">
        <v>0</v>
      </c>
      <c r="AP26" s="123">
        <v>8097286</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122</v>
      </c>
      <c r="P27" s="119">
        <v>143</v>
      </c>
      <c r="Q27" s="119">
        <v>32761252</v>
      </c>
      <c r="R27" s="45">
        <f t="shared" si="3"/>
        <v>5734</v>
      </c>
      <c r="S27" s="46">
        <f t="shared" si="4"/>
        <v>137.61600000000001</v>
      </c>
      <c r="T27" s="46">
        <f t="shared" si="5"/>
        <v>5.734</v>
      </c>
      <c r="U27" s="120">
        <v>3.8</v>
      </c>
      <c r="V27" s="120">
        <f t="shared" si="6"/>
        <v>3.8</v>
      </c>
      <c r="W27" s="121" t="s">
        <v>140</v>
      </c>
      <c r="X27" s="123">
        <v>0</v>
      </c>
      <c r="Y27" s="123">
        <v>1189</v>
      </c>
      <c r="Z27" s="123">
        <v>1165</v>
      </c>
      <c r="AA27" s="123">
        <v>1185</v>
      </c>
      <c r="AB27" s="123">
        <v>1180</v>
      </c>
      <c r="AC27" s="47" t="s">
        <v>90</v>
      </c>
      <c r="AD27" s="47" t="s">
        <v>90</v>
      </c>
      <c r="AE27" s="47" t="s">
        <v>90</v>
      </c>
      <c r="AF27" s="122" t="s">
        <v>90</v>
      </c>
      <c r="AG27" s="136">
        <v>36225332</v>
      </c>
      <c r="AH27" s="48">
        <f t="shared" si="8"/>
        <v>1312</v>
      </c>
      <c r="AI27" s="49">
        <f t="shared" si="7"/>
        <v>228.81060341820719</v>
      </c>
      <c r="AJ27" s="102">
        <v>0</v>
      </c>
      <c r="AK27" s="102">
        <v>1</v>
      </c>
      <c r="AL27" s="102">
        <v>1</v>
      </c>
      <c r="AM27" s="102">
        <v>1</v>
      </c>
      <c r="AN27" s="102">
        <v>1</v>
      </c>
      <c r="AO27" s="102">
        <v>0</v>
      </c>
      <c r="AP27" s="123">
        <v>8097286</v>
      </c>
      <c r="AQ27" s="123">
        <f t="shared" si="10"/>
        <v>0</v>
      </c>
      <c r="AR27" s="50"/>
      <c r="AS27" s="51" t="s">
        <v>113</v>
      </c>
      <c r="AV27" s="57" t="s">
        <v>115</v>
      </c>
      <c r="AW27" s="57">
        <v>1</v>
      </c>
      <c r="AY27" s="105"/>
    </row>
    <row r="28" spans="1:51" x14ac:dyDescent="0.25">
      <c r="B28" s="39">
        <v>2.7083333333333299</v>
      </c>
      <c r="C28" s="39">
        <v>0.750000000000002</v>
      </c>
      <c r="D28" s="118">
        <v>6</v>
      </c>
      <c r="E28" s="40">
        <f t="shared" si="0"/>
        <v>4.2253521126760569</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129</v>
      </c>
      <c r="P28" s="119">
        <v>138</v>
      </c>
      <c r="Q28" s="119">
        <v>32767007</v>
      </c>
      <c r="R28" s="45">
        <f t="shared" si="3"/>
        <v>5755</v>
      </c>
      <c r="S28" s="46">
        <f t="shared" si="4"/>
        <v>138.12</v>
      </c>
      <c r="T28" s="46">
        <f t="shared" si="5"/>
        <v>5.7549999999999999</v>
      </c>
      <c r="U28" s="120">
        <v>3.3</v>
      </c>
      <c r="V28" s="120">
        <f t="shared" si="6"/>
        <v>3.3</v>
      </c>
      <c r="W28" s="121" t="s">
        <v>140</v>
      </c>
      <c r="X28" s="123">
        <v>0</v>
      </c>
      <c r="Y28" s="123">
        <v>1173</v>
      </c>
      <c r="Z28" s="123">
        <v>1165</v>
      </c>
      <c r="AA28" s="123">
        <v>1185</v>
      </c>
      <c r="AB28" s="123">
        <v>1180</v>
      </c>
      <c r="AC28" s="47" t="s">
        <v>90</v>
      </c>
      <c r="AD28" s="47" t="s">
        <v>90</v>
      </c>
      <c r="AE28" s="47" t="s">
        <v>90</v>
      </c>
      <c r="AF28" s="122" t="s">
        <v>90</v>
      </c>
      <c r="AG28" s="136">
        <v>36226648</v>
      </c>
      <c r="AH28" s="48">
        <f t="shared" si="8"/>
        <v>1316</v>
      </c>
      <c r="AI28" s="49">
        <f t="shared" si="7"/>
        <v>228.67072111207645</v>
      </c>
      <c r="AJ28" s="102">
        <v>0</v>
      </c>
      <c r="AK28" s="102">
        <v>1</v>
      </c>
      <c r="AL28" s="102">
        <v>1</v>
      </c>
      <c r="AM28" s="102">
        <v>1</v>
      </c>
      <c r="AN28" s="102">
        <v>1</v>
      </c>
      <c r="AO28" s="102">
        <v>0</v>
      </c>
      <c r="AP28" s="123">
        <v>8097286</v>
      </c>
      <c r="AQ28" s="123">
        <f t="shared" si="10"/>
        <v>0</v>
      </c>
      <c r="AR28" s="52">
        <v>0.39</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128</v>
      </c>
      <c r="P29" s="119">
        <v>133</v>
      </c>
      <c r="Q29" s="119">
        <v>32772635</v>
      </c>
      <c r="R29" s="45">
        <f t="shared" si="3"/>
        <v>5628</v>
      </c>
      <c r="S29" s="46">
        <f t="shared" si="4"/>
        <v>135.072</v>
      </c>
      <c r="T29" s="46">
        <f t="shared" si="5"/>
        <v>5.6280000000000001</v>
      </c>
      <c r="U29" s="120">
        <v>3</v>
      </c>
      <c r="V29" s="120">
        <f t="shared" si="6"/>
        <v>3</v>
      </c>
      <c r="W29" s="121" t="s">
        <v>140</v>
      </c>
      <c r="X29" s="123">
        <v>0</v>
      </c>
      <c r="Y29" s="123">
        <v>1189</v>
      </c>
      <c r="Z29" s="123">
        <v>1165</v>
      </c>
      <c r="AA29" s="123">
        <v>1185</v>
      </c>
      <c r="AB29" s="123">
        <v>1149</v>
      </c>
      <c r="AC29" s="47" t="s">
        <v>90</v>
      </c>
      <c r="AD29" s="47" t="s">
        <v>90</v>
      </c>
      <c r="AE29" s="47" t="s">
        <v>90</v>
      </c>
      <c r="AF29" s="122" t="s">
        <v>90</v>
      </c>
      <c r="AG29" s="136">
        <v>36227996</v>
      </c>
      <c r="AH29" s="48">
        <f t="shared" si="8"/>
        <v>1348</v>
      </c>
      <c r="AI29" s="49">
        <f t="shared" si="7"/>
        <v>239.51670220326938</v>
      </c>
      <c r="AJ29" s="102">
        <v>0</v>
      </c>
      <c r="AK29" s="102">
        <v>1</v>
      </c>
      <c r="AL29" s="102">
        <v>1</v>
      </c>
      <c r="AM29" s="102">
        <v>1</v>
      </c>
      <c r="AN29" s="102">
        <v>1</v>
      </c>
      <c r="AO29" s="102">
        <v>0</v>
      </c>
      <c r="AP29" s="123">
        <v>8097286</v>
      </c>
      <c r="AQ29" s="123">
        <f t="shared" si="10"/>
        <v>0</v>
      </c>
      <c r="AR29" s="50"/>
      <c r="AS29" s="51" t="s">
        <v>113</v>
      </c>
      <c r="AY29" s="105"/>
    </row>
    <row r="30" spans="1:51" x14ac:dyDescent="0.25">
      <c r="B30" s="39">
        <v>2.7916666666666701</v>
      </c>
      <c r="C30" s="39">
        <v>0.83333333333333703</v>
      </c>
      <c r="D30" s="118">
        <v>5</v>
      </c>
      <c r="E30" s="40">
        <f t="shared" si="0"/>
        <v>3.5211267605633805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134</v>
      </c>
      <c r="P30" s="119">
        <v>127</v>
      </c>
      <c r="Q30" s="119">
        <v>32778012</v>
      </c>
      <c r="R30" s="45">
        <f t="shared" si="3"/>
        <v>5377</v>
      </c>
      <c r="S30" s="46">
        <f t="shared" si="4"/>
        <v>129.048</v>
      </c>
      <c r="T30" s="46">
        <f t="shared" si="5"/>
        <v>5.3769999999999998</v>
      </c>
      <c r="U30" s="120">
        <v>2.8</v>
      </c>
      <c r="V30" s="120">
        <f t="shared" si="6"/>
        <v>2.8</v>
      </c>
      <c r="W30" s="121" t="s">
        <v>140</v>
      </c>
      <c r="X30" s="123">
        <v>0</v>
      </c>
      <c r="Y30" s="123">
        <v>1101</v>
      </c>
      <c r="Z30" s="123">
        <v>1145</v>
      </c>
      <c r="AA30" s="123">
        <v>1185</v>
      </c>
      <c r="AB30" s="123">
        <v>1139</v>
      </c>
      <c r="AC30" s="47" t="s">
        <v>90</v>
      </c>
      <c r="AD30" s="47" t="s">
        <v>90</v>
      </c>
      <c r="AE30" s="47" t="s">
        <v>90</v>
      </c>
      <c r="AF30" s="122" t="s">
        <v>90</v>
      </c>
      <c r="AG30" s="136">
        <v>36229288</v>
      </c>
      <c r="AH30" s="48">
        <f t="shared" si="8"/>
        <v>1292</v>
      </c>
      <c r="AI30" s="49">
        <f t="shared" si="7"/>
        <v>240.28268551236749</v>
      </c>
      <c r="AJ30" s="102">
        <v>0</v>
      </c>
      <c r="AK30" s="102">
        <v>1</v>
      </c>
      <c r="AL30" s="102">
        <v>1</v>
      </c>
      <c r="AM30" s="102">
        <v>1</v>
      </c>
      <c r="AN30" s="102">
        <v>1</v>
      </c>
      <c r="AO30" s="102">
        <v>0</v>
      </c>
      <c r="AP30" s="123">
        <v>8097286</v>
      </c>
      <c r="AQ30" s="123">
        <f t="shared" si="10"/>
        <v>0</v>
      </c>
      <c r="AR30" s="50"/>
      <c r="AS30" s="51" t="s">
        <v>113</v>
      </c>
      <c r="AV30" s="191" t="s">
        <v>117</v>
      </c>
      <c r="AW30" s="191"/>
      <c r="AY30" s="105"/>
    </row>
    <row r="31" spans="1:51" x14ac:dyDescent="0.25">
      <c r="B31" s="39">
        <v>2.8333333333333299</v>
      </c>
      <c r="C31" s="39">
        <v>0.875000000000004</v>
      </c>
      <c r="D31" s="118">
        <v>12</v>
      </c>
      <c r="E31" s="40">
        <f t="shared" si="0"/>
        <v>8.4507042253521139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114</v>
      </c>
      <c r="P31" s="119">
        <v>128</v>
      </c>
      <c r="Q31" s="119">
        <v>32783017</v>
      </c>
      <c r="R31" s="45">
        <f t="shared" si="3"/>
        <v>5005</v>
      </c>
      <c r="S31" s="46">
        <f t="shared" si="4"/>
        <v>120.12</v>
      </c>
      <c r="T31" s="46">
        <f t="shared" si="5"/>
        <v>5.0049999999999999</v>
      </c>
      <c r="U31" s="120">
        <v>2.4</v>
      </c>
      <c r="V31" s="120">
        <f t="shared" si="6"/>
        <v>2.4</v>
      </c>
      <c r="W31" s="121" t="s">
        <v>152</v>
      </c>
      <c r="X31" s="123">
        <v>0</v>
      </c>
      <c r="Y31" s="123">
        <v>1150</v>
      </c>
      <c r="Z31" s="123">
        <v>1196</v>
      </c>
      <c r="AA31" s="123">
        <v>0</v>
      </c>
      <c r="AB31" s="123">
        <v>1199</v>
      </c>
      <c r="AC31" s="47" t="s">
        <v>90</v>
      </c>
      <c r="AD31" s="47" t="s">
        <v>90</v>
      </c>
      <c r="AE31" s="47" t="s">
        <v>90</v>
      </c>
      <c r="AF31" s="122" t="s">
        <v>90</v>
      </c>
      <c r="AG31" s="136">
        <v>36230388</v>
      </c>
      <c r="AH31" s="48">
        <f t="shared" si="8"/>
        <v>1100</v>
      </c>
      <c r="AI31" s="49">
        <f t="shared" si="7"/>
        <v>219.7802197802198</v>
      </c>
      <c r="AJ31" s="102">
        <v>0</v>
      </c>
      <c r="AK31" s="102">
        <v>1</v>
      </c>
      <c r="AL31" s="102">
        <v>1</v>
      </c>
      <c r="AM31" s="102">
        <v>0</v>
      </c>
      <c r="AN31" s="102">
        <v>1</v>
      </c>
      <c r="AO31" s="102">
        <v>0</v>
      </c>
      <c r="AP31" s="123">
        <v>8097286</v>
      </c>
      <c r="AQ31" s="123">
        <f t="shared" si="10"/>
        <v>0</v>
      </c>
      <c r="AR31" s="50"/>
      <c r="AS31" s="51" t="s">
        <v>113</v>
      </c>
      <c r="AV31" s="58" t="s">
        <v>29</v>
      </c>
      <c r="AW31" s="58" t="s">
        <v>74</v>
      </c>
      <c r="AY31" s="105"/>
    </row>
    <row r="32" spans="1:51" x14ac:dyDescent="0.25">
      <c r="B32" s="39">
        <v>2.875</v>
      </c>
      <c r="C32" s="39">
        <v>0.91666666666667096</v>
      </c>
      <c r="D32" s="118">
        <v>15</v>
      </c>
      <c r="E32" s="40">
        <f t="shared" si="0"/>
        <v>10.563380281690142</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116</v>
      </c>
      <c r="P32" s="119">
        <v>125</v>
      </c>
      <c r="Q32" s="119">
        <v>32788401</v>
      </c>
      <c r="R32" s="45">
        <f t="shared" si="3"/>
        <v>5384</v>
      </c>
      <c r="S32" s="46">
        <f t="shared" si="4"/>
        <v>129.21600000000001</v>
      </c>
      <c r="T32" s="46">
        <f t="shared" si="5"/>
        <v>5.3840000000000003</v>
      </c>
      <c r="U32" s="120">
        <v>1.9</v>
      </c>
      <c r="V32" s="120">
        <f t="shared" si="6"/>
        <v>1.9</v>
      </c>
      <c r="W32" s="121" t="s">
        <v>152</v>
      </c>
      <c r="X32" s="123">
        <v>0</v>
      </c>
      <c r="Y32" s="123">
        <v>1000</v>
      </c>
      <c r="Z32" s="123">
        <v>1197</v>
      </c>
      <c r="AA32" s="123">
        <v>0</v>
      </c>
      <c r="AB32" s="123">
        <v>1199</v>
      </c>
      <c r="AC32" s="47" t="s">
        <v>90</v>
      </c>
      <c r="AD32" s="47" t="s">
        <v>90</v>
      </c>
      <c r="AE32" s="47" t="s">
        <v>90</v>
      </c>
      <c r="AF32" s="122" t="s">
        <v>90</v>
      </c>
      <c r="AG32" s="136">
        <v>36231476</v>
      </c>
      <c r="AH32" s="48">
        <f t="shared" si="8"/>
        <v>1088</v>
      </c>
      <c r="AI32" s="49">
        <f t="shared" si="7"/>
        <v>202.08023774145616</v>
      </c>
      <c r="AJ32" s="102">
        <v>0</v>
      </c>
      <c r="AK32" s="102">
        <v>1</v>
      </c>
      <c r="AL32" s="102">
        <v>1</v>
      </c>
      <c r="AM32" s="102">
        <v>0</v>
      </c>
      <c r="AN32" s="102">
        <v>1</v>
      </c>
      <c r="AO32" s="102">
        <v>0</v>
      </c>
      <c r="AP32" s="123">
        <v>8097286</v>
      </c>
      <c r="AQ32" s="123">
        <f t="shared" si="10"/>
        <v>0</v>
      </c>
      <c r="AR32" s="52">
        <v>0.41</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8</v>
      </c>
      <c r="E33" s="40">
        <f t="shared" si="0"/>
        <v>5.6338028169014089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125</v>
      </c>
      <c r="P33" s="119">
        <v>102</v>
      </c>
      <c r="Q33" s="119">
        <v>32792740</v>
      </c>
      <c r="R33" s="45">
        <f t="shared" si="3"/>
        <v>4339</v>
      </c>
      <c r="S33" s="46">
        <f t="shared" si="4"/>
        <v>104.136</v>
      </c>
      <c r="T33" s="46">
        <f t="shared" si="5"/>
        <v>4.3390000000000004</v>
      </c>
      <c r="U33" s="120">
        <v>2.8</v>
      </c>
      <c r="V33" s="120">
        <f t="shared" si="6"/>
        <v>2.8</v>
      </c>
      <c r="W33" s="121" t="s">
        <v>125</v>
      </c>
      <c r="X33" s="123">
        <v>0</v>
      </c>
      <c r="Y33" s="123">
        <v>0</v>
      </c>
      <c r="Z33" s="123">
        <v>1131</v>
      </c>
      <c r="AA33" s="123">
        <v>0</v>
      </c>
      <c r="AB33" s="123">
        <v>1109</v>
      </c>
      <c r="AC33" s="47" t="s">
        <v>90</v>
      </c>
      <c r="AD33" s="47" t="s">
        <v>90</v>
      </c>
      <c r="AE33" s="47" t="s">
        <v>90</v>
      </c>
      <c r="AF33" s="122" t="s">
        <v>90</v>
      </c>
      <c r="AG33" s="136">
        <v>36232278</v>
      </c>
      <c r="AH33" s="48">
        <f t="shared" si="8"/>
        <v>802</v>
      </c>
      <c r="AI33" s="49">
        <f t="shared" si="7"/>
        <v>184.83521548743948</v>
      </c>
      <c r="AJ33" s="102">
        <v>0</v>
      </c>
      <c r="AK33" s="102">
        <v>0</v>
      </c>
      <c r="AL33" s="102">
        <v>1</v>
      </c>
      <c r="AM33" s="102">
        <v>0</v>
      </c>
      <c r="AN33" s="102">
        <v>1</v>
      </c>
      <c r="AO33" s="102">
        <v>0.35</v>
      </c>
      <c r="AP33" s="123">
        <v>8098215</v>
      </c>
      <c r="AQ33" s="123">
        <f t="shared" si="10"/>
        <v>929</v>
      </c>
      <c r="AR33" s="50"/>
      <c r="AS33" s="51" t="s">
        <v>113</v>
      </c>
      <c r="AY33" s="105"/>
    </row>
    <row r="34" spans="2:51" x14ac:dyDescent="0.25">
      <c r="B34" s="39">
        <v>2.9583333333333299</v>
      </c>
      <c r="C34" s="39">
        <v>1</v>
      </c>
      <c r="D34" s="118">
        <v>11</v>
      </c>
      <c r="E34" s="40">
        <f t="shared" si="0"/>
        <v>7.746478873239437</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123</v>
      </c>
      <c r="P34" s="119">
        <v>98</v>
      </c>
      <c r="Q34" s="119">
        <v>32796729</v>
      </c>
      <c r="R34" s="45">
        <f t="shared" si="3"/>
        <v>3989</v>
      </c>
      <c r="S34" s="46">
        <f t="shared" si="4"/>
        <v>95.736000000000004</v>
      </c>
      <c r="T34" s="46">
        <f t="shared" si="5"/>
        <v>3.9889999999999999</v>
      </c>
      <c r="U34" s="120">
        <v>4</v>
      </c>
      <c r="V34" s="120">
        <f t="shared" si="6"/>
        <v>4</v>
      </c>
      <c r="W34" s="121" t="s">
        <v>125</v>
      </c>
      <c r="X34" s="123">
        <v>0</v>
      </c>
      <c r="Y34" s="123">
        <v>0</v>
      </c>
      <c r="Z34" s="123">
        <v>1069</v>
      </c>
      <c r="AA34" s="123">
        <v>0</v>
      </c>
      <c r="AB34" s="123">
        <v>1079</v>
      </c>
      <c r="AC34" s="47" t="s">
        <v>90</v>
      </c>
      <c r="AD34" s="47" t="s">
        <v>90</v>
      </c>
      <c r="AE34" s="47" t="s">
        <v>90</v>
      </c>
      <c r="AF34" s="122" t="s">
        <v>90</v>
      </c>
      <c r="AG34" s="136">
        <v>36232972</v>
      </c>
      <c r="AH34" s="48">
        <f t="shared" si="8"/>
        <v>694</v>
      </c>
      <c r="AI34" s="49">
        <f t="shared" si="7"/>
        <v>173.97844071195789</v>
      </c>
      <c r="AJ34" s="102">
        <v>0</v>
      </c>
      <c r="AK34" s="102">
        <v>0</v>
      </c>
      <c r="AL34" s="102">
        <v>1</v>
      </c>
      <c r="AM34" s="102">
        <v>0</v>
      </c>
      <c r="AN34" s="102">
        <v>1</v>
      </c>
      <c r="AO34" s="102">
        <v>0.35</v>
      </c>
      <c r="AP34" s="123">
        <v>8099277</v>
      </c>
      <c r="AQ34" s="123">
        <f t="shared" si="10"/>
        <v>1062</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125.91666666666667</v>
      </c>
      <c r="Q35" s="63">
        <f>Q34-Q10</f>
        <v>124642</v>
      </c>
      <c r="R35" s="64">
        <f>SUM(R11:R34)</f>
        <v>124642</v>
      </c>
      <c r="S35" s="124">
        <f>AVERAGE(S11:S34)</f>
        <v>124.64199999999998</v>
      </c>
      <c r="T35" s="124">
        <f>SUM(T11:T34)</f>
        <v>124.642</v>
      </c>
      <c r="U35" s="98"/>
      <c r="V35" s="98"/>
      <c r="W35" s="56"/>
      <c r="X35" s="90"/>
      <c r="Y35" s="91"/>
      <c r="Z35" s="91"/>
      <c r="AA35" s="91"/>
      <c r="AB35" s="92"/>
      <c r="AC35" s="90"/>
      <c r="AD35" s="91"/>
      <c r="AE35" s="92"/>
      <c r="AF35" s="93"/>
      <c r="AG35" s="65">
        <f>AG34-AG10</f>
        <v>26156</v>
      </c>
      <c r="AH35" s="66">
        <f>SUM(AH11:AH34)</f>
        <v>26156</v>
      </c>
      <c r="AI35" s="67">
        <f>$AH$35/$T35</f>
        <v>209.84900755764511</v>
      </c>
      <c r="AJ35" s="93"/>
      <c r="AK35" s="94"/>
      <c r="AL35" s="94"/>
      <c r="AM35" s="94"/>
      <c r="AN35" s="95"/>
      <c r="AO35" s="68"/>
      <c r="AP35" s="69">
        <f>AP34-AP10</f>
        <v>7314</v>
      </c>
      <c r="AQ35" s="70">
        <f>SUM(AQ11:AQ34)</f>
        <v>7314</v>
      </c>
      <c r="AR35" s="71">
        <f>AVERAGE(AR11:AR34)</f>
        <v>0.59500000000000008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1" t="s">
        <v>294</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1" t="s">
        <v>295</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81" t="s">
        <v>296</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1" t="s">
        <v>297</v>
      </c>
      <c r="C44" s="110"/>
      <c r="D44" s="110"/>
      <c r="E44" s="110"/>
      <c r="F44" s="110"/>
      <c r="G44" s="110"/>
      <c r="H44" s="110"/>
      <c r="I44" s="111"/>
      <c r="J44" s="111"/>
      <c r="K44" s="111"/>
      <c r="L44" s="111"/>
      <c r="M44" s="111"/>
      <c r="N44" s="111"/>
      <c r="O44" s="111"/>
      <c r="P44" s="111"/>
      <c r="Q44" s="111"/>
      <c r="R44" s="111"/>
      <c r="S44" s="83"/>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293</v>
      </c>
      <c r="C45" s="110"/>
      <c r="D45" s="110"/>
      <c r="E45" s="110"/>
      <c r="F45" s="110"/>
      <c r="G45" s="110"/>
      <c r="H45" s="110"/>
      <c r="I45" s="111"/>
      <c r="J45" s="111"/>
      <c r="K45" s="111"/>
      <c r="L45" s="111"/>
      <c r="M45" s="111"/>
      <c r="N45" s="111"/>
      <c r="O45" s="111"/>
      <c r="P45" s="111"/>
      <c r="Q45" s="111"/>
      <c r="R45" s="111"/>
      <c r="S45" s="83"/>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16" t="s">
        <v>124</v>
      </c>
      <c r="C46" s="110"/>
      <c r="D46" s="110"/>
      <c r="E46" s="110"/>
      <c r="F46" s="110"/>
      <c r="G46" s="110"/>
      <c r="H46" s="110"/>
      <c r="I46" s="111"/>
      <c r="J46" s="111"/>
      <c r="K46" s="111"/>
      <c r="L46" s="111"/>
      <c r="M46" s="111"/>
      <c r="N46" s="111"/>
      <c r="O46" s="111"/>
      <c r="P46" s="111"/>
      <c r="Q46" s="111"/>
      <c r="R46" s="111"/>
      <c r="S46" s="83"/>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16" t="s">
        <v>136</v>
      </c>
      <c r="C47" s="110"/>
      <c r="D47" s="110"/>
      <c r="E47" s="115"/>
      <c r="F47" s="115"/>
      <c r="G47" s="115"/>
      <c r="H47" s="110"/>
      <c r="I47" s="111"/>
      <c r="J47" s="111"/>
      <c r="K47" s="111"/>
      <c r="L47" s="111"/>
      <c r="M47" s="111"/>
      <c r="N47" s="111"/>
      <c r="O47" s="111"/>
      <c r="P47" s="111"/>
      <c r="Q47" s="111"/>
      <c r="R47" s="111"/>
      <c r="S47" s="114"/>
      <c r="T47" s="83"/>
      <c r="U47" s="83"/>
      <c r="V47" s="83"/>
      <c r="W47" s="106"/>
      <c r="X47" s="106"/>
      <c r="Y47" s="106"/>
      <c r="Z47" s="106"/>
      <c r="AA47" s="106"/>
      <c r="AB47" s="106"/>
      <c r="AC47" s="106"/>
      <c r="AD47" s="106"/>
      <c r="AE47" s="106"/>
      <c r="AM47" s="19"/>
      <c r="AN47" s="103"/>
      <c r="AO47" s="103"/>
      <c r="AP47" s="103"/>
      <c r="AQ47" s="103"/>
      <c r="AR47" s="106"/>
      <c r="AV47" s="137"/>
      <c r="AW47" s="137"/>
      <c r="AY47" s="101"/>
    </row>
    <row r="48" spans="2:51" x14ac:dyDescent="0.25">
      <c r="B48" s="85" t="s">
        <v>142</v>
      </c>
      <c r="C48" s="110"/>
      <c r="D48" s="110"/>
      <c r="E48" s="115"/>
      <c r="F48" s="115"/>
      <c r="G48" s="115"/>
      <c r="H48" s="110"/>
      <c r="I48" s="111"/>
      <c r="J48" s="111"/>
      <c r="K48" s="111"/>
      <c r="L48" s="111"/>
      <c r="M48" s="111"/>
      <c r="N48" s="111"/>
      <c r="O48" s="111"/>
      <c r="P48" s="111"/>
      <c r="Q48" s="111"/>
      <c r="R48" s="111"/>
      <c r="S48" s="114"/>
      <c r="T48" s="83"/>
      <c r="U48" s="83"/>
      <c r="V48" s="83"/>
      <c r="W48" s="106"/>
      <c r="X48" s="106"/>
      <c r="Y48" s="106"/>
      <c r="Z48" s="106"/>
      <c r="AA48" s="106"/>
      <c r="AB48" s="106"/>
      <c r="AC48" s="106"/>
      <c r="AD48" s="106"/>
      <c r="AE48" s="106"/>
      <c r="AM48" s="19"/>
      <c r="AN48" s="103"/>
      <c r="AO48" s="103"/>
      <c r="AP48" s="103"/>
      <c r="AQ48" s="103"/>
      <c r="AR48" s="106"/>
      <c r="AV48" s="137"/>
      <c r="AW48" s="137"/>
      <c r="AY48" s="101"/>
    </row>
    <row r="49" spans="2:51" x14ac:dyDescent="0.25">
      <c r="B49" s="85" t="s">
        <v>299</v>
      </c>
      <c r="C49" s="110"/>
      <c r="D49" s="110"/>
      <c r="E49" s="115"/>
      <c r="F49" s="115"/>
      <c r="G49" s="115"/>
      <c r="H49" s="110"/>
      <c r="I49" s="111"/>
      <c r="J49" s="111"/>
      <c r="K49" s="111"/>
      <c r="L49" s="111"/>
      <c r="M49" s="111"/>
      <c r="N49" s="111"/>
      <c r="O49" s="111"/>
      <c r="P49" s="111"/>
      <c r="Q49" s="111"/>
      <c r="R49" s="111"/>
      <c r="S49" s="114"/>
      <c r="T49" s="83"/>
      <c r="U49" s="83"/>
      <c r="V49" s="83"/>
      <c r="W49" s="106"/>
      <c r="X49" s="106"/>
      <c r="Y49" s="106"/>
      <c r="Z49" s="106"/>
      <c r="AA49" s="106"/>
      <c r="AB49" s="106"/>
      <c r="AC49" s="106"/>
      <c r="AD49" s="106"/>
      <c r="AE49" s="106"/>
      <c r="AM49" s="19"/>
      <c r="AN49" s="103"/>
      <c r="AO49" s="103"/>
      <c r="AP49" s="103"/>
      <c r="AQ49" s="103"/>
      <c r="AR49" s="106"/>
      <c r="AV49" s="137"/>
      <c r="AW49" s="137"/>
      <c r="AY49" s="101"/>
    </row>
    <row r="50" spans="2:51" x14ac:dyDescent="0.25">
      <c r="B50" s="170" t="s">
        <v>300</v>
      </c>
      <c r="C50" s="110"/>
      <c r="D50" s="110"/>
      <c r="E50" s="115"/>
      <c r="F50" s="115"/>
      <c r="G50" s="115"/>
      <c r="H50" s="110"/>
      <c r="I50" s="111"/>
      <c r="J50" s="111"/>
      <c r="K50" s="111"/>
      <c r="L50" s="111"/>
      <c r="M50" s="111"/>
      <c r="N50" s="111"/>
      <c r="O50" s="111"/>
      <c r="P50" s="111"/>
      <c r="Q50" s="111"/>
      <c r="R50" s="111"/>
      <c r="S50" s="114"/>
      <c r="T50" s="83"/>
      <c r="U50" s="83"/>
      <c r="V50" s="83"/>
      <c r="W50" s="106"/>
      <c r="X50" s="106"/>
      <c r="Y50" s="106"/>
      <c r="Z50" s="106"/>
      <c r="AA50" s="106"/>
      <c r="AB50" s="106"/>
      <c r="AC50" s="106"/>
      <c r="AD50" s="106"/>
      <c r="AE50" s="106"/>
      <c r="AM50" s="19"/>
      <c r="AN50" s="103"/>
      <c r="AO50" s="103"/>
      <c r="AP50" s="103"/>
      <c r="AQ50" s="103"/>
      <c r="AR50" s="106"/>
      <c r="AV50" s="137"/>
      <c r="AW50" s="137"/>
      <c r="AY50" s="101"/>
    </row>
    <row r="51" spans="2:51" x14ac:dyDescent="0.25">
      <c r="B51" s="109" t="s">
        <v>298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301</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302</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198</v>
      </c>
      <c r="C54" s="110"/>
      <c r="D54" s="110"/>
      <c r="E54" s="110"/>
      <c r="F54" s="110"/>
      <c r="G54" s="110"/>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303</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308</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304</v>
      </c>
      <c r="C57" s="110"/>
      <c r="D57" s="110"/>
      <c r="E57" s="110"/>
      <c r="F57" s="110"/>
      <c r="G57" s="110"/>
      <c r="H57" s="110"/>
      <c r="I57" s="125"/>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166</v>
      </c>
      <c r="C58" s="110"/>
      <c r="D58" s="110"/>
      <c r="E58" s="110"/>
      <c r="F58" s="110"/>
      <c r="G58" s="110"/>
      <c r="H58" s="110"/>
      <c r="I58" s="125"/>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307</v>
      </c>
      <c r="C59" s="110"/>
      <c r="D59" s="110"/>
      <c r="E59" s="110"/>
      <c r="F59" s="110"/>
      <c r="G59" s="110"/>
      <c r="H59" s="110"/>
      <c r="I59" s="125"/>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6" t="s">
        <v>156</v>
      </c>
      <c r="C60" s="110"/>
      <c r="D60" s="110"/>
      <c r="E60" s="110"/>
      <c r="F60" s="110"/>
      <c r="G60" s="110"/>
      <c r="H60" s="110"/>
      <c r="I60" s="125"/>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309</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2" t="s">
        <v>212</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t="s">
        <v>157</v>
      </c>
      <c r="C63" s="110"/>
      <c r="D63" s="110"/>
      <c r="E63" s="115"/>
      <c r="F63" s="115"/>
      <c r="G63" s="115"/>
      <c r="H63" s="110"/>
      <c r="I63" s="111"/>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t="s">
        <v>153</v>
      </c>
      <c r="C64" s="110"/>
      <c r="D64" s="110"/>
      <c r="E64" s="115"/>
      <c r="F64" s="115"/>
      <c r="G64" s="115"/>
      <c r="H64" s="110"/>
      <c r="I64" s="111"/>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t="s">
        <v>155</v>
      </c>
      <c r="C65" s="110"/>
      <c r="D65" s="110"/>
      <c r="E65" s="115"/>
      <c r="F65" s="115"/>
      <c r="G65" s="115"/>
      <c r="H65" s="110"/>
      <c r="I65" s="111"/>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109" t="s">
        <v>318</v>
      </c>
      <c r="C66" s="110"/>
      <c r="D66" s="110"/>
      <c r="E66" s="115"/>
      <c r="F66" s="115"/>
      <c r="G66" s="115"/>
      <c r="H66" s="110"/>
      <c r="I66" s="111"/>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t="s">
        <v>154</v>
      </c>
      <c r="C67" s="110"/>
      <c r="D67" s="110"/>
      <c r="E67" s="115"/>
      <c r="F67" s="115"/>
      <c r="G67" s="115"/>
      <c r="H67" s="110"/>
      <c r="I67" s="111"/>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2"/>
      <c r="D68" s="110"/>
      <c r="E68" s="88"/>
      <c r="F68" s="110"/>
      <c r="G68" s="110"/>
      <c r="H68" s="110"/>
      <c r="I68" s="110"/>
      <c r="J68" s="111"/>
      <c r="K68" s="111"/>
      <c r="L68" s="111"/>
      <c r="M68" s="111"/>
      <c r="N68" s="111"/>
      <c r="O68" s="111"/>
      <c r="P68" s="111"/>
      <c r="Q68" s="111"/>
      <c r="R68" s="111"/>
      <c r="S68" s="114"/>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C69" s="110"/>
      <c r="D69" s="110"/>
      <c r="E69" s="110"/>
      <c r="F69" s="110"/>
      <c r="G69" s="110"/>
      <c r="H69" s="110"/>
      <c r="I69" s="125"/>
      <c r="J69" s="111"/>
      <c r="K69" s="111"/>
      <c r="L69" s="111"/>
      <c r="M69" s="111"/>
      <c r="N69" s="111"/>
      <c r="O69" s="111"/>
      <c r="P69" s="111"/>
      <c r="Q69" s="111"/>
      <c r="R69" s="111"/>
      <c r="S69" s="114"/>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110"/>
      <c r="H70" s="110"/>
      <c r="I70" s="125"/>
      <c r="J70" s="111"/>
      <c r="K70" s="111"/>
      <c r="L70" s="111"/>
      <c r="M70" s="111"/>
      <c r="N70" s="111"/>
      <c r="O70" s="111"/>
      <c r="P70" s="111"/>
      <c r="Q70" s="111"/>
      <c r="R70" s="111"/>
      <c r="S70" s="114"/>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110"/>
      <c r="F71" s="110"/>
      <c r="G71" s="110"/>
      <c r="H71" s="110"/>
      <c r="I71" s="110"/>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5"/>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1"/>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116"/>
      <c r="C75" s="116"/>
      <c r="D75" s="110"/>
      <c r="E75" s="88"/>
      <c r="F75" s="110"/>
      <c r="G75" s="110"/>
      <c r="H75" s="110"/>
      <c r="I75" s="110"/>
      <c r="J75" s="111"/>
      <c r="K75" s="111"/>
      <c r="L75" s="111"/>
      <c r="M75" s="111"/>
      <c r="N75" s="111"/>
      <c r="O75" s="111"/>
      <c r="P75" s="111"/>
      <c r="Q75" s="111"/>
      <c r="R75" s="111"/>
      <c r="S75" s="111"/>
      <c r="T75" s="113"/>
      <c r="U75" s="113"/>
      <c r="V75" s="113"/>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5"/>
      <c r="C76" s="112"/>
      <c r="D76" s="110"/>
      <c r="E76" s="110"/>
      <c r="F76" s="110"/>
      <c r="G76" s="110"/>
      <c r="H76" s="110"/>
      <c r="I76" s="110"/>
      <c r="J76" s="111"/>
      <c r="K76" s="111"/>
      <c r="L76" s="111"/>
      <c r="M76" s="111"/>
      <c r="N76" s="111"/>
      <c r="O76" s="111"/>
      <c r="P76" s="111"/>
      <c r="Q76" s="111"/>
      <c r="R76" s="111"/>
      <c r="S76" s="111"/>
      <c r="T76" s="113"/>
      <c r="U76" s="113"/>
      <c r="V76" s="113"/>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3"/>
      <c r="U77" s="113"/>
      <c r="V77" s="113"/>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0"/>
      <c r="D78" s="110"/>
      <c r="E78" s="110"/>
      <c r="F78" s="110"/>
      <c r="G78" s="88"/>
      <c r="H78" s="88"/>
      <c r="I78" s="125"/>
      <c r="J78" s="111"/>
      <c r="K78" s="111"/>
      <c r="L78" s="111"/>
      <c r="M78" s="111"/>
      <c r="N78" s="111"/>
      <c r="O78" s="111"/>
      <c r="P78" s="111"/>
      <c r="Q78" s="111"/>
      <c r="R78" s="111"/>
      <c r="S78" s="114"/>
      <c r="T78" s="113"/>
      <c r="U78" s="113"/>
      <c r="V78" s="113"/>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0"/>
      <c r="D79" s="110"/>
      <c r="E79" s="110"/>
      <c r="F79" s="110"/>
      <c r="G79" s="88"/>
      <c r="H79" s="88"/>
      <c r="I79" s="117"/>
      <c r="J79" s="111"/>
      <c r="K79" s="111"/>
      <c r="L79" s="111"/>
      <c r="M79" s="111"/>
      <c r="N79" s="111"/>
      <c r="O79" s="111"/>
      <c r="P79" s="111"/>
      <c r="Q79" s="111"/>
      <c r="R79" s="111"/>
      <c r="S79" s="114"/>
      <c r="T79" s="114"/>
      <c r="U79" s="114"/>
      <c r="V79" s="114"/>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6"/>
      <c r="D80" s="110"/>
      <c r="E80" s="88"/>
      <c r="F80" s="110"/>
      <c r="G80" s="110"/>
      <c r="H80" s="110"/>
      <c r="I80" s="110"/>
      <c r="J80" s="111"/>
      <c r="K80" s="111"/>
      <c r="L80" s="111"/>
      <c r="M80" s="111"/>
      <c r="N80" s="111"/>
      <c r="O80" s="111"/>
      <c r="P80" s="111"/>
      <c r="Q80" s="111"/>
      <c r="R80" s="111"/>
      <c r="S80" s="111"/>
      <c r="T80" s="114"/>
      <c r="U80" s="114"/>
      <c r="V80" s="114"/>
      <c r="W80" s="106"/>
      <c r="X80" s="106"/>
      <c r="Y80" s="106"/>
      <c r="Z80" s="106"/>
      <c r="AA80" s="106"/>
      <c r="AB80" s="106"/>
      <c r="AC80" s="106"/>
      <c r="AD80" s="106"/>
      <c r="AE80" s="106"/>
      <c r="AM80" s="107"/>
      <c r="AN80" s="107"/>
      <c r="AO80" s="107"/>
      <c r="AP80" s="107"/>
      <c r="AQ80" s="107"/>
      <c r="AR80" s="107"/>
      <c r="AS80" s="108"/>
      <c r="AV80" s="105"/>
      <c r="AW80" s="101"/>
      <c r="AX80" s="101"/>
      <c r="AY80" s="101"/>
    </row>
    <row r="81" spans="2:51" x14ac:dyDescent="0.25">
      <c r="B81" s="89"/>
      <c r="C81" s="116"/>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2:51" x14ac:dyDescent="0.25">
      <c r="B82" s="89"/>
      <c r="C82" s="116"/>
      <c r="D82" s="110"/>
      <c r="E82" s="88"/>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2:51" x14ac:dyDescent="0.25">
      <c r="B83" s="89"/>
      <c r="C83" s="112"/>
      <c r="D83" s="110"/>
      <c r="E83" s="88"/>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2:51" x14ac:dyDescent="0.25">
      <c r="B84" s="89"/>
      <c r="C84" s="112"/>
      <c r="D84" s="110"/>
      <c r="E84" s="110"/>
      <c r="F84" s="110"/>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2:51" x14ac:dyDescent="0.25">
      <c r="B85" s="89"/>
      <c r="C85" s="112"/>
      <c r="D85" s="110"/>
      <c r="E85" s="110"/>
      <c r="F85" s="110"/>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2:51" x14ac:dyDescent="0.25">
      <c r="B86" s="89"/>
      <c r="C86" s="112"/>
      <c r="D86" s="110"/>
      <c r="E86" s="88"/>
      <c r="F86" s="110"/>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2:51" x14ac:dyDescent="0.25">
      <c r="B87" s="89"/>
      <c r="C87" s="112"/>
      <c r="D87" s="110"/>
      <c r="E87" s="110"/>
      <c r="F87" s="110"/>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2:51" x14ac:dyDescent="0.25">
      <c r="B88" s="89"/>
      <c r="C88" s="109"/>
      <c r="D88" s="110"/>
      <c r="E88" s="110"/>
      <c r="F88" s="110"/>
      <c r="G88" s="110"/>
      <c r="H88" s="110"/>
      <c r="I88" s="110"/>
      <c r="J88" s="111"/>
      <c r="K88" s="111"/>
      <c r="L88" s="111"/>
      <c r="M88" s="111"/>
      <c r="N88" s="111"/>
      <c r="O88" s="111"/>
      <c r="P88" s="111"/>
      <c r="Q88" s="111"/>
      <c r="R88" s="111"/>
      <c r="S88" s="111"/>
      <c r="T88" s="114"/>
      <c r="U88" s="78"/>
      <c r="V88" s="78"/>
      <c r="W88" s="106"/>
      <c r="X88" s="106"/>
      <c r="Y88" s="106"/>
      <c r="Z88" s="86"/>
      <c r="AA88" s="106"/>
      <c r="AB88" s="106"/>
      <c r="AC88" s="106"/>
      <c r="AD88" s="106"/>
      <c r="AE88" s="106"/>
      <c r="AM88" s="107"/>
      <c r="AN88" s="107"/>
      <c r="AO88" s="107"/>
      <c r="AP88" s="107"/>
      <c r="AQ88" s="107"/>
      <c r="AR88" s="107"/>
      <c r="AS88" s="108"/>
      <c r="AV88" s="105"/>
      <c r="AW88" s="101"/>
      <c r="AX88" s="101"/>
      <c r="AY88" s="101"/>
    </row>
    <row r="89" spans="2:51" x14ac:dyDescent="0.25">
      <c r="B89" s="89"/>
      <c r="C89" s="109"/>
      <c r="D89" s="88"/>
      <c r="E89" s="110"/>
      <c r="F89" s="110"/>
      <c r="G89" s="110"/>
      <c r="H89" s="110"/>
      <c r="I89" s="88"/>
      <c r="J89" s="111"/>
      <c r="K89" s="111"/>
      <c r="L89" s="111"/>
      <c r="M89" s="111"/>
      <c r="N89" s="111"/>
      <c r="O89" s="111"/>
      <c r="P89" s="111"/>
      <c r="Q89" s="111"/>
      <c r="R89" s="111"/>
      <c r="S89" s="86"/>
      <c r="T89" s="86"/>
      <c r="U89" s="86"/>
      <c r="V89" s="86"/>
      <c r="W89" s="86"/>
      <c r="X89" s="86"/>
      <c r="Y89" s="86"/>
      <c r="Z89" s="79"/>
      <c r="AA89" s="86"/>
      <c r="AB89" s="86"/>
      <c r="AC89" s="86"/>
      <c r="AD89" s="86"/>
      <c r="AE89" s="86"/>
      <c r="AF89" s="86"/>
      <c r="AG89" s="86"/>
      <c r="AH89" s="86"/>
      <c r="AI89" s="86"/>
      <c r="AJ89" s="86"/>
      <c r="AK89" s="86"/>
      <c r="AL89" s="86"/>
      <c r="AM89" s="86"/>
      <c r="AN89" s="86"/>
      <c r="AO89" s="86"/>
      <c r="AP89" s="86"/>
      <c r="AQ89" s="86"/>
      <c r="AR89" s="86"/>
      <c r="AS89" s="86"/>
      <c r="AT89" s="86"/>
      <c r="AU89" s="86"/>
      <c r="AV89" s="105"/>
      <c r="AW89" s="101"/>
      <c r="AX89" s="101"/>
      <c r="AY89" s="101"/>
    </row>
    <row r="90" spans="2:51" x14ac:dyDescent="0.25">
      <c r="B90" s="89"/>
      <c r="C90" s="116"/>
      <c r="D90" s="88"/>
      <c r="E90" s="110"/>
      <c r="F90" s="110"/>
      <c r="G90" s="110"/>
      <c r="H90" s="110"/>
      <c r="I90" s="88"/>
      <c r="J90" s="86"/>
      <c r="K90" s="86"/>
      <c r="L90" s="86"/>
      <c r="M90" s="86"/>
      <c r="N90" s="86"/>
      <c r="O90" s="86"/>
      <c r="P90" s="86"/>
      <c r="Q90" s="86"/>
      <c r="R90" s="86"/>
      <c r="S90" s="86"/>
      <c r="T90" s="86"/>
      <c r="U90" s="86"/>
      <c r="V90" s="86"/>
      <c r="W90" s="79"/>
      <c r="X90" s="79"/>
      <c r="Y90" s="79"/>
      <c r="Z90" s="106"/>
      <c r="AA90" s="79"/>
      <c r="AB90" s="79"/>
      <c r="AC90" s="79"/>
      <c r="AD90" s="79"/>
      <c r="AE90" s="79"/>
      <c r="AF90" s="79"/>
      <c r="AG90" s="79"/>
      <c r="AH90" s="79"/>
      <c r="AI90" s="79"/>
      <c r="AJ90" s="79"/>
      <c r="AK90" s="79"/>
      <c r="AL90" s="79"/>
      <c r="AM90" s="79"/>
      <c r="AN90" s="79"/>
      <c r="AO90" s="79"/>
      <c r="AP90" s="79"/>
      <c r="AQ90" s="79"/>
      <c r="AR90" s="79"/>
      <c r="AS90" s="79"/>
      <c r="AT90" s="79"/>
      <c r="AU90" s="79"/>
      <c r="AV90" s="105"/>
      <c r="AW90" s="101"/>
      <c r="AX90" s="101"/>
      <c r="AY90" s="101"/>
    </row>
    <row r="91" spans="2:51" x14ac:dyDescent="0.25">
      <c r="B91" s="89"/>
      <c r="C91" s="116"/>
      <c r="D91" s="110"/>
      <c r="E91" s="88"/>
      <c r="F91" s="110"/>
      <c r="G91" s="110"/>
      <c r="H91" s="110"/>
      <c r="I91" s="110"/>
      <c r="J91" s="86"/>
      <c r="K91" s="86"/>
      <c r="L91" s="86"/>
      <c r="M91" s="86"/>
      <c r="N91" s="86"/>
      <c r="O91" s="86"/>
      <c r="P91" s="86"/>
      <c r="Q91" s="86"/>
      <c r="R91" s="86"/>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2:51" x14ac:dyDescent="0.25">
      <c r="B92" s="89"/>
      <c r="C92" s="112"/>
      <c r="D92" s="110"/>
      <c r="E92" s="88"/>
      <c r="F92" s="88"/>
      <c r="G92" s="110"/>
      <c r="H92" s="110"/>
      <c r="I92" s="110"/>
      <c r="J92" s="111"/>
      <c r="K92" s="111"/>
      <c r="L92" s="111"/>
      <c r="M92" s="111"/>
      <c r="N92" s="111"/>
      <c r="O92" s="111"/>
      <c r="P92" s="111"/>
      <c r="Q92" s="111"/>
      <c r="R92" s="111"/>
      <c r="S92" s="111"/>
      <c r="T92" s="114"/>
      <c r="U92" s="78"/>
      <c r="V92" s="78"/>
      <c r="W92" s="106"/>
      <c r="X92" s="106"/>
      <c r="Y92" s="106"/>
      <c r="Z92" s="106"/>
      <c r="AA92" s="106"/>
      <c r="AB92" s="106"/>
      <c r="AC92" s="106"/>
      <c r="AD92" s="106"/>
      <c r="AE92" s="106"/>
      <c r="AM92" s="107"/>
      <c r="AN92" s="107"/>
      <c r="AO92" s="107"/>
      <c r="AP92" s="107"/>
      <c r="AQ92" s="107"/>
      <c r="AR92" s="107"/>
      <c r="AS92" s="108"/>
      <c r="AV92" s="105"/>
      <c r="AW92" s="101"/>
      <c r="AX92" s="101"/>
      <c r="AY92" s="101"/>
    </row>
    <row r="93" spans="2:51" x14ac:dyDescent="0.25">
      <c r="B93" s="89"/>
      <c r="C93" s="112"/>
      <c r="D93" s="110"/>
      <c r="E93" s="110"/>
      <c r="F93" s="88"/>
      <c r="G93" s="88"/>
      <c r="H93" s="88"/>
      <c r="I93" s="110"/>
      <c r="J93" s="111"/>
      <c r="K93" s="111"/>
      <c r="L93" s="111"/>
      <c r="M93" s="111"/>
      <c r="N93" s="111"/>
      <c r="O93" s="111"/>
      <c r="P93" s="111"/>
      <c r="Q93" s="111"/>
      <c r="R93" s="111"/>
      <c r="S93" s="111"/>
      <c r="T93" s="114"/>
      <c r="U93" s="78"/>
      <c r="V93" s="78"/>
      <c r="W93" s="106"/>
      <c r="X93" s="106"/>
      <c r="Y93" s="106"/>
      <c r="Z93" s="106"/>
      <c r="AA93" s="106"/>
      <c r="AB93" s="106"/>
      <c r="AC93" s="106"/>
      <c r="AD93" s="106"/>
      <c r="AE93" s="106"/>
      <c r="AM93" s="107"/>
      <c r="AN93" s="107"/>
      <c r="AO93" s="107"/>
      <c r="AP93" s="107"/>
      <c r="AQ93" s="107"/>
      <c r="AR93" s="107"/>
      <c r="AS93" s="108"/>
      <c r="AV93" s="105"/>
      <c r="AW93" s="101"/>
      <c r="AX93" s="101"/>
      <c r="AY93" s="101"/>
    </row>
    <row r="94" spans="2:51" x14ac:dyDescent="0.25">
      <c r="B94" s="126"/>
      <c r="C94" s="86"/>
      <c r="D94" s="110"/>
      <c r="E94" s="110"/>
      <c r="F94" s="110"/>
      <c r="G94" s="88"/>
      <c r="H94" s="88"/>
      <c r="I94" s="110"/>
      <c r="J94" s="111"/>
      <c r="K94" s="111"/>
      <c r="L94" s="111"/>
      <c r="M94" s="111"/>
      <c r="N94" s="111"/>
      <c r="O94" s="111"/>
      <c r="P94" s="111"/>
      <c r="Q94" s="111"/>
      <c r="R94" s="111"/>
      <c r="S94" s="111"/>
      <c r="T94" s="114"/>
      <c r="U94" s="78"/>
      <c r="V94" s="78"/>
      <c r="W94" s="106"/>
      <c r="X94" s="106"/>
      <c r="Y94" s="106"/>
      <c r="Z94" s="106"/>
      <c r="AA94" s="106"/>
      <c r="AB94" s="106"/>
      <c r="AC94" s="106"/>
      <c r="AD94" s="106"/>
      <c r="AE94" s="106"/>
      <c r="AM94" s="107"/>
      <c r="AN94" s="107"/>
      <c r="AO94" s="107"/>
      <c r="AP94" s="107"/>
      <c r="AQ94" s="107"/>
      <c r="AR94" s="107"/>
      <c r="AS94" s="108"/>
      <c r="AV94" s="105"/>
      <c r="AW94" s="101"/>
      <c r="AX94" s="101"/>
      <c r="AY94" s="101"/>
    </row>
    <row r="95" spans="2:51" x14ac:dyDescent="0.25">
      <c r="B95" s="126"/>
      <c r="C95" s="116"/>
      <c r="D95" s="86"/>
      <c r="E95" s="110"/>
      <c r="F95" s="110"/>
      <c r="G95" s="110"/>
      <c r="H95" s="110"/>
      <c r="I95" s="86"/>
      <c r="J95" s="111"/>
      <c r="K95" s="111"/>
      <c r="L95" s="111"/>
      <c r="M95" s="111"/>
      <c r="N95" s="111"/>
      <c r="O95" s="111"/>
      <c r="P95" s="111"/>
      <c r="Q95" s="111"/>
      <c r="R95" s="111"/>
      <c r="S95" s="111"/>
      <c r="T95" s="114"/>
      <c r="U95" s="78"/>
      <c r="V95" s="78"/>
      <c r="W95" s="106"/>
      <c r="X95" s="106"/>
      <c r="Y95" s="106"/>
      <c r="Z95" s="106"/>
      <c r="AA95" s="106"/>
      <c r="AB95" s="106"/>
      <c r="AC95" s="106"/>
      <c r="AD95" s="106"/>
      <c r="AE95" s="106"/>
      <c r="AM95" s="107"/>
      <c r="AN95" s="107"/>
      <c r="AO95" s="107"/>
      <c r="AP95" s="107"/>
      <c r="AQ95" s="107"/>
      <c r="AR95" s="107"/>
      <c r="AS95" s="108"/>
      <c r="AV95" s="105"/>
      <c r="AW95" s="101"/>
      <c r="AX95" s="101"/>
      <c r="AY95" s="101"/>
    </row>
    <row r="96" spans="2:51" x14ac:dyDescent="0.25">
      <c r="B96" s="129"/>
      <c r="C96" s="132"/>
      <c r="D96" s="79"/>
      <c r="E96" s="127"/>
      <c r="F96" s="127"/>
      <c r="G96" s="127"/>
      <c r="H96" s="127"/>
      <c r="I96" s="79"/>
      <c r="J96" s="128"/>
      <c r="K96" s="128"/>
      <c r="L96" s="128"/>
      <c r="M96" s="128"/>
      <c r="N96" s="128"/>
      <c r="O96" s="128"/>
      <c r="P96" s="128"/>
      <c r="Q96" s="128"/>
      <c r="R96" s="128"/>
      <c r="S96" s="128"/>
      <c r="T96" s="133"/>
      <c r="U96" s="134"/>
      <c r="V96" s="134"/>
      <c r="W96" s="106"/>
      <c r="X96" s="106"/>
      <c r="Y96" s="106"/>
      <c r="Z96" s="106"/>
      <c r="AA96" s="106"/>
      <c r="AB96" s="106"/>
      <c r="AC96" s="106"/>
      <c r="AD96" s="106"/>
      <c r="AE96" s="106"/>
      <c r="AM96" s="107"/>
      <c r="AN96" s="107"/>
      <c r="AO96" s="107"/>
      <c r="AP96" s="107"/>
      <c r="AQ96" s="107"/>
      <c r="AR96" s="107"/>
      <c r="AS96" s="108"/>
      <c r="AU96" s="101"/>
      <c r="AV96" s="105"/>
      <c r="AW96" s="101"/>
      <c r="AX96" s="101"/>
      <c r="AY96" s="131"/>
    </row>
    <row r="97" spans="1:51" s="131" customFormat="1" x14ac:dyDescent="0.25">
      <c r="B97" s="129"/>
      <c r="C97" s="135"/>
      <c r="D97" s="127"/>
      <c r="E97" s="79"/>
      <c r="F97" s="127"/>
      <c r="G97" s="127"/>
      <c r="H97" s="127"/>
      <c r="I97" s="127"/>
      <c r="J97" s="128"/>
      <c r="K97" s="128"/>
      <c r="L97" s="128"/>
      <c r="M97" s="128"/>
      <c r="N97" s="128"/>
      <c r="O97" s="128"/>
      <c r="P97" s="128"/>
      <c r="Q97" s="128"/>
      <c r="R97" s="128"/>
      <c r="S97" s="128"/>
      <c r="T97" s="133"/>
      <c r="U97" s="134"/>
      <c r="V97" s="134"/>
      <c r="W97" s="106"/>
      <c r="X97" s="106"/>
      <c r="Y97" s="106"/>
      <c r="Z97" s="106"/>
      <c r="AA97" s="106"/>
      <c r="AB97" s="106"/>
      <c r="AC97" s="106"/>
      <c r="AD97" s="106"/>
      <c r="AE97" s="106"/>
      <c r="AM97" s="107"/>
      <c r="AN97" s="107"/>
      <c r="AO97" s="107"/>
      <c r="AP97" s="107"/>
      <c r="AQ97" s="107"/>
      <c r="AR97" s="107"/>
      <c r="AS97" s="108"/>
      <c r="AT97" s="19"/>
      <c r="AV97" s="105"/>
      <c r="AY97" s="101"/>
    </row>
    <row r="98" spans="1:51" x14ac:dyDescent="0.25">
      <c r="A98" s="106"/>
      <c r="B98" s="129"/>
      <c r="C98" s="130"/>
      <c r="D98" s="127"/>
      <c r="E98" s="79"/>
      <c r="F98" s="79"/>
      <c r="G98" s="127"/>
      <c r="H98" s="127"/>
      <c r="I98" s="107"/>
      <c r="J98" s="107"/>
      <c r="K98" s="107"/>
      <c r="L98" s="107"/>
      <c r="M98" s="107"/>
      <c r="N98" s="107"/>
      <c r="O98" s="108"/>
      <c r="P98" s="103"/>
      <c r="R98" s="105"/>
      <c r="AS98" s="101"/>
      <c r="AT98" s="101"/>
      <c r="AU98" s="101"/>
      <c r="AV98" s="101"/>
      <c r="AW98" s="101"/>
      <c r="AX98" s="101"/>
      <c r="AY98" s="101"/>
    </row>
    <row r="99" spans="1:51" x14ac:dyDescent="0.25">
      <c r="A99" s="106"/>
      <c r="B99" s="129"/>
      <c r="C99" s="131"/>
      <c r="D99" s="131"/>
      <c r="E99" s="131"/>
      <c r="F99" s="131"/>
      <c r="G99" s="79"/>
      <c r="H99" s="79"/>
      <c r="I99" s="107"/>
      <c r="J99" s="107"/>
      <c r="K99" s="107"/>
      <c r="L99" s="107"/>
      <c r="M99" s="107"/>
      <c r="N99" s="107"/>
      <c r="O99" s="108"/>
      <c r="P99" s="103"/>
      <c r="R99" s="103"/>
      <c r="AS99" s="101"/>
      <c r="AT99" s="101"/>
      <c r="AU99" s="101"/>
      <c r="AV99" s="101"/>
      <c r="AW99" s="101"/>
      <c r="AX99" s="101"/>
      <c r="AY99" s="101"/>
    </row>
    <row r="100" spans="1:51" x14ac:dyDescent="0.25">
      <c r="A100" s="106"/>
      <c r="B100" s="79"/>
      <c r="C100" s="131"/>
      <c r="D100" s="131"/>
      <c r="E100" s="131"/>
      <c r="F100" s="131"/>
      <c r="G100" s="79"/>
      <c r="H100" s="79"/>
      <c r="I100" s="107"/>
      <c r="J100" s="107"/>
      <c r="K100" s="107"/>
      <c r="L100" s="107"/>
      <c r="M100" s="107"/>
      <c r="N100" s="107"/>
      <c r="O100" s="108"/>
      <c r="P100" s="103"/>
      <c r="R100" s="103"/>
      <c r="AS100" s="101"/>
      <c r="AT100" s="101"/>
      <c r="AU100" s="101"/>
      <c r="AV100" s="101"/>
      <c r="AW100" s="101"/>
      <c r="AX100" s="101"/>
      <c r="AY100" s="101"/>
    </row>
    <row r="101" spans="1:51" x14ac:dyDescent="0.25">
      <c r="A101" s="106"/>
      <c r="B101" s="79"/>
      <c r="C101" s="131"/>
      <c r="D101" s="131"/>
      <c r="E101" s="131"/>
      <c r="F101" s="131"/>
      <c r="G101" s="131"/>
      <c r="H101" s="131"/>
      <c r="I101" s="107"/>
      <c r="J101" s="107"/>
      <c r="K101" s="107"/>
      <c r="L101" s="107"/>
      <c r="M101" s="107"/>
      <c r="N101" s="107"/>
      <c r="O101" s="108"/>
      <c r="P101" s="103"/>
      <c r="R101" s="103"/>
      <c r="AS101" s="101"/>
      <c r="AT101" s="101"/>
      <c r="AU101" s="101"/>
      <c r="AV101" s="101"/>
      <c r="AW101" s="101"/>
      <c r="AX101" s="101"/>
      <c r="AY101" s="101"/>
    </row>
    <row r="102" spans="1:51" x14ac:dyDescent="0.25">
      <c r="A102" s="106"/>
      <c r="B102" s="129"/>
      <c r="C102" s="131"/>
      <c r="D102" s="131"/>
      <c r="E102" s="131"/>
      <c r="F102" s="131"/>
      <c r="G102" s="131"/>
      <c r="H102" s="131"/>
      <c r="I102" s="107"/>
      <c r="J102" s="107"/>
      <c r="K102" s="107"/>
      <c r="L102" s="107"/>
      <c r="M102" s="107"/>
      <c r="N102" s="107"/>
      <c r="O102" s="108"/>
      <c r="P102" s="103"/>
      <c r="R102" s="103"/>
      <c r="AS102" s="101"/>
      <c r="AT102" s="101"/>
      <c r="AU102" s="101"/>
      <c r="AV102" s="101"/>
      <c r="AW102" s="101"/>
      <c r="AX102" s="101"/>
      <c r="AY102" s="101"/>
    </row>
    <row r="103" spans="1:51" x14ac:dyDescent="0.25">
      <c r="A103" s="106"/>
      <c r="C103" s="131"/>
      <c r="D103" s="131"/>
      <c r="E103" s="131"/>
      <c r="F103" s="131"/>
      <c r="G103" s="131"/>
      <c r="H103" s="131"/>
      <c r="I103" s="107"/>
      <c r="J103" s="107"/>
      <c r="K103" s="107"/>
      <c r="L103" s="107"/>
      <c r="M103" s="107"/>
      <c r="N103" s="107"/>
      <c r="O103" s="108"/>
      <c r="P103" s="103"/>
      <c r="R103" s="103"/>
      <c r="AS103" s="101"/>
      <c r="AT103" s="101"/>
      <c r="AU103" s="101"/>
      <c r="AV103" s="101"/>
      <c r="AW103" s="101"/>
      <c r="AX103" s="101"/>
      <c r="AY103" s="101"/>
    </row>
    <row r="104" spans="1:51" x14ac:dyDescent="0.25">
      <c r="A104" s="106"/>
      <c r="C104" s="131"/>
      <c r="D104" s="131"/>
      <c r="E104" s="131"/>
      <c r="F104" s="131"/>
      <c r="G104" s="131"/>
      <c r="H104" s="131"/>
      <c r="I104" s="107"/>
      <c r="J104" s="107"/>
      <c r="K104" s="107"/>
      <c r="L104" s="107"/>
      <c r="M104" s="107"/>
      <c r="N104" s="107"/>
      <c r="O104" s="108"/>
      <c r="P104" s="103"/>
      <c r="R104" s="79"/>
      <c r="AS104" s="101"/>
      <c r="AT104" s="101"/>
      <c r="AU104" s="101"/>
      <c r="AV104" s="101"/>
      <c r="AW104" s="101"/>
      <c r="AX104" s="101"/>
      <c r="AY104" s="101"/>
    </row>
    <row r="105" spans="1:51" x14ac:dyDescent="0.25">
      <c r="A105" s="106"/>
      <c r="I105" s="107"/>
      <c r="J105" s="107"/>
      <c r="K105" s="107"/>
      <c r="L105" s="107"/>
      <c r="M105" s="107"/>
      <c r="N105" s="107"/>
      <c r="O105" s="108"/>
      <c r="R105" s="103"/>
      <c r="AS105" s="101"/>
      <c r="AT105" s="101"/>
      <c r="AU105" s="101"/>
      <c r="AV105" s="101"/>
      <c r="AW105" s="101"/>
      <c r="AX105" s="101"/>
      <c r="AY105" s="101"/>
    </row>
    <row r="106" spans="1:51" x14ac:dyDescent="0.25">
      <c r="O106" s="108"/>
      <c r="R106" s="103"/>
      <c r="AS106" s="101"/>
      <c r="AT106" s="101"/>
      <c r="AU106" s="101"/>
      <c r="AV106" s="101"/>
      <c r="AW106" s="101"/>
      <c r="AX106" s="101"/>
      <c r="AY106" s="101"/>
    </row>
    <row r="107" spans="1:51" x14ac:dyDescent="0.25">
      <c r="O107" s="108"/>
      <c r="R107" s="103"/>
      <c r="AS107" s="101"/>
      <c r="AT107" s="101"/>
      <c r="AU107" s="101"/>
      <c r="AV107" s="101"/>
      <c r="AW107" s="101"/>
      <c r="AX107" s="101"/>
      <c r="AY107" s="101"/>
    </row>
    <row r="108" spans="1:51" x14ac:dyDescent="0.25">
      <c r="O108" s="108"/>
      <c r="R108" s="103"/>
      <c r="AS108" s="101"/>
      <c r="AT108" s="101"/>
      <c r="AU108" s="101"/>
      <c r="AV108" s="101"/>
      <c r="AW108" s="101"/>
      <c r="AX108" s="101"/>
      <c r="AY108" s="101"/>
    </row>
    <row r="109" spans="1:51" x14ac:dyDescent="0.25">
      <c r="O109" s="108"/>
      <c r="R109" s="103"/>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AS112" s="101"/>
      <c r="AT112" s="101"/>
      <c r="AU112" s="101"/>
      <c r="AV112" s="101"/>
      <c r="AW112" s="101"/>
      <c r="AX112" s="101"/>
      <c r="AY112" s="101"/>
    </row>
    <row r="113" spans="15:51" x14ac:dyDescent="0.25">
      <c r="O113" s="108"/>
      <c r="AS113" s="101"/>
      <c r="AT113" s="101"/>
      <c r="AU113" s="101"/>
      <c r="AV113" s="101"/>
      <c r="AW113" s="101"/>
      <c r="AX113" s="101"/>
      <c r="AY113" s="101"/>
    </row>
    <row r="114" spans="15:51" x14ac:dyDescent="0.25">
      <c r="O114" s="108"/>
      <c r="AS114" s="101"/>
      <c r="AT114" s="101"/>
      <c r="AU114" s="101"/>
      <c r="AV114" s="101"/>
      <c r="AW114" s="101"/>
      <c r="AX114" s="101"/>
      <c r="AY114" s="101"/>
    </row>
    <row r="115" spans="15:51" x14ac:dyDescent="0.25">
      <c r="O115" s="108"/>
      <c r="AS115" s="101"/>
      <c r="AT115" s="101"/>
      <c r="AU115" s="101"/>
      <c r="AV115" s="101"/>
      <c r="AW115" s="101"/>
      <c r="AX115" s="101"/>
      <c r="AY115" s="101"/>
    </row>
    <row r="116" spans="15:51" x14ac:dyDescent="0.25">
      <c r="O116" s="108"/>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AS122" s="101"/>
      <c r="AT122" s="101"/>
      <c r="AU122" s="101"/>
      <c r="AV122" s="101"/>
      <c r="AW122" s="101"/>
      <c r="AX122" s="101"/>
      <c r="AY122" s="101"/>
    </row>
    <row r="123" spans="15:51" x14ac:dyDescent="0.25">
      <c r="O123" s="11"/>
      <c r="P123" s="103"/>
      <c r="Q123" s="103"/>
      <c r="AS123" s="101"/>
      <c r="AT123" s="101"/>
      <c r="AU123" s="101"/>
      <c r="AV123" s="101"/>
      <c r="AW123" s="101"/>
      <c r="AX123" s="101"/>
      <c r="AY123" s="101"/>
    </row>
    <row r="124" spans="15:51" x14ac:dyDescent="0.25">
      <c r="O124" s="11"/>
      <c r="P124" s="103"/>
      <c r="Q124" s="103"/>
      <c r="AS124" s="101"/>
      <c r="AT124" s="101"/>
      <c r="AU124" s="101"/>
      <c r="AV124" s="101"/>
      <c r="AW124" s="101"/>
      <c r="AX124" s="101"/>
      <c r="AY124" s="101"/>
    </row>
    <row r="125" spans="15:51" x14ac:dyDescent="0.25">
      <c r="O125" s="11"/>
      <c r="P125" s="103"/>
      <c r="Q125" s="103"/>
      <c r="AS125" s="101"/>
      <c r="AT125" s="101"/>
      <c r="AU125" s="101"/>
      <c r="AV125" s="101"/>
      <c r="AW125" s="101"/>
      <c r="AX125" s="101"/>
      <c r="AY125" s="101"/>
    </row>
    <row r="126" spans="15:51" x14ac:dyDescent="0.25">
      <c r="O126" s="11"/>
      <c r="P126" s="103"/>
      <c r="Q126" s="103"/>
      <c r="R126" s="103"/>
      <c r="S126" s="103"/>
      <c r="AS126" s="101"/>
      <c r="AT126" s="101"/>
      <c r="AU126" s="101"/>
      <c r="AV126" s="101"/>
      <c r="AW126" s="101"/>
      <c r="AX126" s="101"/>
      <c r="AY126" s="101"/>
    </row>
    <row r="127" spans="15:51" x14ac:dyDescent="0.25">
      <c r="O127" s="11"/>
      <c r="P127" s="103"/>
      <c r="Q127" s="103"/>
      <c r="R127" s="103"/>
      <c r="S127" s="103"/>
      <c r="T127" s="103"/>
      <c r="AS127" s="101"/>
      <c r="AT127" s="101"/>
      <c r="AU127" s="101"/>
      <c r="AV127" s="101"/>
      <c r="AW127" s="101"/>
      <c r="AX127" s="101"/>
      <c r="AY127" s="101"/>
    </row>
    <row r="128" spans="15:51" x14ac:dyDescent="0.25">
      <c r="O128" s="11"/>
      <c r="P128" s="103"/>
      <c r="Q128" s="103"/>
      <c r="R128" s="103"/>
      <c r="S128" s="103"/>
      <c r="T128" s="103"/>
      <c r="AS128" s="101"/>
      <c r="AT128" s="101"/>
      <c r="AU128" s="101"/>
      <c r="AV128" s="101"/>
      <c r="AW128" s="101"/>
      <c r="AX128" s="101"/>
      <c r="AY128" s="101"/>
    </row>
    <row r="129" spans="15:51" x14ac:dyDescent="0.25">
      <c r="O129" s="11"/>
      <c r="P129" s="103"/>
      <c r="T129" s="103"/>
      <c r="AS129" s="101"/>
      <c r="AT129" s="101"/>
      <c r="AU129" s="101"/>
      <c r="AV129" s="101"/>
      <c r="AW129" s="101"/>
      <c r="AX129" s="101"/>
      <c r="AY129" s="101"/>
    </row>
    <row r="130" spans="15:51" x14ac:dyDescent="0.25">
      <c r="O130" s="103"/>
      <c r="Q130" s="103"/>
      <c r="R130" s="103"/>
      <c r="S130" s="103"/>
      <c r="AS130" s="101"/>
      <c r="AT130" s="101"/>
      <c r="AU130" s="101"/>
      <c r="AV130" s="101"/>
      <c r="AW130" s="101"/>
      <c r="AX130" s="101"/>
      <c r="AY130" s="101"/>
    </row>
    <row r="131" spans="15:51" x14ac:dyDescent="0.25">
      <c r="O131" s="11"/>
      <c r="P131" s="103"/>
      <c r="Q131" s="103"/>
      <c r="R131" s="103"/>
      <c r="S131" s="103"/>
      <c r="T131" s="103"/>
      <c r="AS131" s="101"/>
      <c r="AT131" s="101"/>
      <c r="AU131" s="101"/>
      <c r="AV131" s="101"/>
      <c r="AW131" s="101"/>
      <c r="AX131" s="101"/>
      <c r="AY131" s="101"/>
    </row>
    <row r="132" spans="15:51" x14ac:dyDescent="0.25">
      <c r="O132" s="11"/>
      <c r="P132" s="103"/>
      <c r="Q132" s="103"/>
      <c r="R132" s="103"/>
      <c r="S132" s="103"/>
      <c r="T132" s="103"/>
      <c r="U132" s="103"/>
      <c r="AS132" s="101"/>
      <c r="AT132" s="101"/>
      <c r="AU132" s="101"/>
      <c r="AV132" s="101"/>
      <c r="AW132" s="101"/>
      <c r="AX132" s="101"/>
      <c r="AY132" s="101"/>
    </row>
    <row r="133" spans="15:51" x14ac:dyDescent="0.25">
      <c r="O133" s="11"/>
      <c r="P133" s="103"/>
      <c r="T133" s="103"/>
      <c r="U133" s="103"/>
      <c r="AS133" s="101"/>
      <c r="AT133" s="101"/>
      <c r="AU133" s="101"/>
      <c r="AV133" s="101"/>
      <c r="AW133" s="101"/>
      <c r="AX133" s="101"/>
    </row>
    <row r="144" spans="15:51" x14ac:dyDescent="0.25">
      <c r="AY144" s="101"/>
    </row>
    <row r="145" spans="45:50" x14ac:dyDescent="0.25">
      <c r="AS145" s="101"/>
      <c r="AT145" s="101"/>
      <c r="AU145" s="101"/>
      <c r="AV145" s="101"/>
      <c r="AW145" s="101"/>
      <c r="AX145" s="101"/>
    </row>
  </sheetData>
  <protectedRanges>
    <protectedRange sqref="N89:R89 B102 S91:T97 B94:B99 S87:T88 N92:R97 T79:T86 T51:T60 T63:T70" name="Range2_12_5_1_1"/>
    <protectedRange sqref="N10 L10 L6 D6 D8 AD8 AF8 O8:U8 AJ8:AR8 AF10 AR11:AR34 L24:N31 N12:N23 N32:N34 N11:P11 O12:P34 E11:E34 R11:V34 G11:G34 AC17:AF34 X11:AF16" name="Range1_16_3_1_1"/>
    <protectedRange sqref="I94 J92:M97 J89:M89 I97"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8:H98 F97 E96" name="Range2_2_2_9_2_1_1"/>
    <protectedRange sqref="D94 D97:D98" name="Range2_1_1_1_1_1_9_2_1_1"/>
    <protectedRange sqref="AG11:AG34" name="Range1_18_1_1_1"/>
    <protectedRange sqref="C95 C97" name="Range2_4_1_1_1"/>
    <protectedRange sqref="AS16:AS34" name="Range1_1_1_1"/>
    <protectedRange sqref="P3:U5" name="Range1_16_1_1_1_1"/>
    <protectedRange sqref="C98 C96 C93" name="Range2_1_3_1_1"/>
    <protectedRange sqref="H11:H34" name="Range1_1_1_1_1_1_1"/>
    <protectedRange sqref="B100:B101 J90:R91 D95:D96 I95:I96 Z88:Z89 S89:Y90 AA89:AU90 E97:E98 G99:H100 F98" name="Range2_2_1_10_1_1_1_2"/>
    <protectedRange sqref="C94" name="Range2_2_1_10_2_1_1_1"/>
    <protectedRange sqref="N87:R88 G95:H95 D91 F94 E93" name="Range2_12_1_6_1_1"/>
    <protectedRange sqref="D86:D87 I91:I93 I87:M88 G96:H97 G89:H91 E94:E95 F95:F96 F88:F90 E87:E89" name="Range2_2_12_1_7_1_1"/>
    <protectedRange sqref="D92:D93" name="Range2_1_1_1_1_11_1_2_1_1"/>
    <protectedRange sqref="E90 G92:H92 F91" name="Range2_2_2_9_1_1_1_1"/>
    <protectedRange sqref="D88" name="Range2_1_1_1_1_1_9_1_1_1_1"/>
    <protectedRange sqref="C92 C87" name="Range2_1_1_2_1_1"/>
    <protectedRange sqref="C91" name="Range2_1_2_2_1_1"/>
    <protectedRange sqref="C90" name="Range2_3_2_1_1"/>
    <protectedRange sqref="F86:F87 E86 G88:H88" name="Range2_2_12_1_1_1_1_1"/>
    <protectedRange sqref="C86" name="Range2_1_4_2_1_1_1"/>
    <protectedRange sqref="C88:C89" name="Range2_5_1_1_1"/>
    <protectedRange sqref="E91:E92 F92:F93 G93:H94 I89:I90" name="Range2_2_1_1_1_1"/>
    <protectedRange sqref="D89:D90" name="Range2_1_1_1_1_1_1_1_1"/>
    <protectedRange sqref="AS11:AS15" name="Range1_4_1_1_1_1"/>
    <protectedRange sqref="J11:J15 J26:J34" name="Range1_1_2_1_10_1_1_1_1"/>
    <protectedRange sqref="R104" name="Range2_2_1_10_1_1_1_1_1"/>
    <protectedRange sqref="S38:S45" name="Range2_12_3_1_1_1_1"/>
    <protectedRange sqref="D38:H38 N38:R45" name="Range2_12_1_3_1_1_1_1"/>
    <protectedRange sqref="I38:M38 E39:M45" name="Range2_2_12_1_6_1_1_1_1"/>
    <protectedRange sqref="D39:D45" name="Range2_1_1_1_1_11_1_1_1_1_1_1"/>
    <protectedRange sqref="C39:C45" name="Range2_1_2_1_1_1_1_1"/>
    <protectedRange sqref="C38" name="Range2_3_1_1_1_1_1"/>
    <protectedRange sqref="T76:T78" name="Range2_12_5_1_1_3"/>
    <protectedRange sqref="T72:T75" name="Range2_12_5_1_1_2_2"/>
    <protectedRange sqref="T71" name="Range2_12_5_1_1_2_1_1"/>
    <protectedRange sqref="S71" name="Range2_12_4_1_1_1_4_2_2_1_1"/>
    <protectedRange sqref="B91:B93" name="Range2_12_5_1_1_2"/>
    <protectedRange sqref="B90" name="Range2_12_5_1_1_2_1_4_1_1_1_2_1_1_1_1_1_1_1"/>
    <protectedRange sqref="F85 G87:H87" name="Range2_2_12_1_1_1_1_1_1"/>
    <protectedRange sqref="D85:E85" name="Range2_2_12_1_7_1_1_2_1"/>
    <protectedRange sqref="C85" name="Range2_1_1_2_1_1_1"/>
    <protectedRange sqref="B88:B89" name="Range2_12_5_1_1_2_1"/>
    <protectedRange sqref="B87" name="Range2_12_5_1_1_2_1_2_1"/>
    <protectedRange sqref="B86" name="Range2_12_5_1_1_2_1_2_2"/>
    <protectedRange sqref="S83:S86" name="Range2_12_5_1_1_5"/>
    <protectedRange sqref="N83:R86" name="Range2_12_1_6_1_1_1"/>
    <protectedRange sqref="J83:M86" name="Range2_2_12_1_7_1_1_2"/>
    <protectedRange sqref="S80:S82" name="Range2_12_2_1_1_1_2_1_1_1"/>
    <protectedRange sqref="Q81:R82" name="Range2_12_1_4_1_1_1_1_1_1_1_1_1_1_1_1_1_1_1"/>
    <protectedRange sqref="N81:P82" name="Range2_12_1_2_1_1_1_1_1_1_1_1_1_1_1_1_1_1_1_1"/>
    <protectedRange sqref="J81:M82" name="Range2_2_12_1_4_1_1_1_1_1_1_1_1_1_1_1_1_1_1_1_1"/>
    <protectedRange sqref="Q80:R80" name="Range2_12_1_6_1_1_1_2_3_1_1_3_1_1_1_1_1_1_1"/>
    <protectedRange sqref="N80:P80" name="Range2_12_1_2_3_1_1_1_2_3_1_1_3_1_1_1_1_1_1_1"/>
    <protectedRange sqref="J80:M80" name="Range2_2_12_1_4_3_1_1_1_3_3_1_1_3_1_1_1_1_1_1_1"/>
    <protectedRange sqref="S78:S79" name="Range2_12_4_1_1_1_4_2_2_2_1"/>
    <protectedRange sqref="Q78:R79" name="Range2_12_1_6_1_1_1_2_3_2_1_1_3_2"/>
    <protectedRange sqref="N78:P79" name="Range2_12_1_2_3_1_1_1_2_3_2_1_1_3_2"/>
    <protectedRange sqref="K78:M79" name="Range2_2_12_1_4_3_1_1_1_3_3_2_1_1_3_2"/>
    <protectedRange sqref="J78:J79" name="Range2_2_12_1_4_3_1_1_1_3_2_1_2_2_2"/>
    <protectedRange sqref="I78" name="Range2_2_12_1_4_3_1_1_1_3_3_1_1_3_1_1_1_1_1_1_2_2"/>
    <protectedRange sqref="I80:I86" name="Range2_2_12_1_7_1_1_2_2_1_1"/>
    <protectedRange sqref="I79" name="Range2_2_12_1_4_3_1_1_1_3_3_1_1_3_1_1_1_1_1_1_2_1_1"/>
    <protectedRange sqref="G86:H86" name="Range2_2_12_1_3_1_2_1_1_1_2_1_1_1_1_1_1_2_1_1_1_1_1_1_1_1_1"/>
    <protectedRange sqref="F84 G83:H85" name="Range2_2_12_1_3_3_1_1_1_2_1_1_1_1_1_1_1_1_1_1_1_1_1_1_1_1"/>
    <protectedRange sqref="G80:H80" name="Range2_2_12_1_3_1_2_1_1_1_2_1_1_1_1_1_1_2_1_1_1_1_1_2_1"/>
    <protectedRange sqref="F80:F83" name="Range2_2_12_1_3_1_2_1_1_1_3_1_1_1_1_1_3_1_1_1_1_1_1_1_1_1"/>
    <protectedRange sqref="G81:H82" name="Range2_2_12_1_3_1_2_1_1_1_1_2_1_1_1_1_1_1_1_1_1_1_1"/>
    <protectedRange sqref="D80:E81" name="Range2_2_12_1_3_1_2_1_1_1_3_1_1_1_1_1_1_1_2_1_1_1_1_1_1_1"/>
    <protectedRange sqref="B84" name="Range2_12_5_1_1_2_1_4_1_1_1_2_1_1_1_1_1_1_1_1_1_2_1_1_1_1_1"/>
    <protectedRange sqref="B85" name="Range2_12_5_1_1_2_1_2_2_1_1_1_1_1"/>
    <protectedRange sqref="D84:E84" name="Range2_2_12_1_7_1_1_2_1_1"/>
    <protectedRange sqref="C84" name="Range2_1_1_2_1_1_1_1"/>
    <protectedRange sqref="D83" name="Range2_2_12_1_7_1_1_2_1_1_1_1_1_1"/>
    <protectedRange sqref="E83" name="Range2_2_12_1_1_1_1_1_1_1_1_1_1_1_1"/>
    <protectedRange sqref="C83" name="Range2_1_4_2_1_1_1_1_1_1_1_1_1"/>
    <protectedRange sqref="D82:E82" name="Range2_2_12_1_3_1_2_1_1_1_3_1_1_1_1_1_1_1_2_1_1_1_1_1_1_1_1"/>
    <protectedRange sqref="B83" name="Range2_12_5_1_1_2_1_2_2_1_1_1_1"/>
    <protectedRange sqref="S72:S77" name="Range2_12_5_1_1_5_1"/>
    <protectedRange sqref="N74:R77" name="Range2_12_1_6_1_1_1_1"/>
    <protectedRange sqref="J76:M77 L74:M75" name="Range2_2_12_1_7_1_1_2_2"/>
    <protectedRange sqref="I76:I77" name="Range2_2_12_1_7_1_1_2_2_1_1_1"/>
    <protectedRange sqref="B82" name="Range2_12_5_1_1_2_1_2_2_1_1_1_1_2_1_1_1"/>
    <protectedRange sqref="B81" name="Range2_12_5_1_1_2_1_2_2_1_1_1_1_2_1_1_1_2"/>
    <protectedRange sqref="B80" name="Range2_12_5_1_1_2_1_2_2_1_1_1_1_2_1_1_1_2_1_1"/>
    <protectedRange sqref="G55:H56" name="Range2_2_12_1_3_1_1_1_1_1_4_1_1_2"/>
    <protectedRange sqref="E55:F56" name="Range2_2_12_1_7_1_1_3_1_1_2"/>
    <protectedRange sqref="S55:S60 S63:S70" name="Range2_12_5_1_1_2_3_1_1"/>
    <protectedRange sqref="Q55:R60" name="Range2_12_1_6_1_1_1_1_2_1_2"/>
    <protectedRange sqref="N55:P60" name="Range2_12_1_2_3_1_1_1_1_2_1_2"/>
    <protectedRange sqref="I55:M56 L57:M60" name="Range2_2_12_1_4_3_1_1_1_1_2_1_2"/>
    <protectedRange sqref="D55:D56" name="Range2_2_12_1_3_1_2_1_1_1_2_1_2_1_2"/>
    <protectedRange sqref="Q63:R66" name="Range2_12_1_6_1_1_1_1_2_1_1_1"/>
    <protectedRange sqref="N63:P66" name="Range2_12_1_2_3_1_1_1_1_2_1_1_1"/>
    <protectedRange sqref="L63:M66" name="Range2_2_12_1_4_3_1_1_1_1_2_1_1_1"/>
    <protectedRange sqref="B79" name="Range2_12_5_1_1_2_1_2_2_1_1_1_1_2_1_1_1_2_1_1_1_2"/>
    <protectedRange sqref="N67:R73" name="Range2_12_1_6_1_1_1_1_1"/>
    <protectedRange sqref="J69:M70 L71:M73 L67:M68" name="Range2_2_12_1_7_1_1_2_2_1"/>
    <protectedRange sqref="G69:H70" name="Range2_2_12_1_3_1_2_1_1_1_2_1_1_1_1_1_1_2_1_1_1_1"/>
    <protectedRange sqref="I69:I70" name="Range2_2_12_1_4_3_1_1_1_2_1_2_1_1_3_1_1_1_1_1_1_1_1"/>
    <protectedRange sqref="D69:E70" name="Range2_2_12_1_3_1_2_1_1_1_2_1_1_1_1_3_1_1_1_1_1_1_1"/>
    <protectedRange sqref="F69:F70" name="Range2_2_12_1_3_1_2_1_1_1_3_1_1_1_1_1_3_1_1_1_1_1_1_1"/>
    <protectedRange sqref="G79:H79" name="Range2_2_12_1_3_1_2_1_1_1_1_2_1_1_1_1_1_1_2_1_1_2"/>
    <protectedRange sqref="F79" name="Range2_2_12_1_3_1_2_1_1_1_1_2_1_1_1_1_1_1_1_1_1_1_1_2"/>
    <protectedRange sqref="D79:E79" name="Range2_2_12_1_3_1_2_1_1_1_2_1_1_1_1_3_1_1_1_1_1_1_1_1_1_1_2"/>
    <protectedRange sqref="G78:H78" name="Range2_2_12_1_3_1_2_1_1_1_1_2_1_1_1_1_1_1_2_1_1_1_1"/>
    <protectedRange sqref="F78" name="Range2_2_12_1_3_1_2_1_1_1_1_2_1_1_1_1_1_1_1_1_1_1_1_1_1"/>
    <protectedRange sqref="D78:E78" name="Range2_2_12_1_3_1_2_1_1_1_2_1_1_1_1_3_1_1_1_1_1_1_1_1_1_1_1_1"/>
    <protectedRange sqref="D77" name="Range2_2_12_1_7_1_1_1_1"/>
    <protectedRange sqref="E77:F77" name="Range2_2_12_1_1_1_1_1_2_1"/>
    <protectedRange sqref="C77" name="Range2_1_4_2_1_1_1_1_1"/>
    <protectedRange sqref="G77:H77" name="Range2_2_12_1_3_1_2_1_1_1_2_1_1_1_1_1_1_2_1_1_1_1_1_1_1_1_1_1_1"/>
    <protectedRange sqref="F76:H76" name="Range2_2_12_1_3_3_1_1_1_2_1_1_1_1_1_1_1_1_1_1_1_1_1_1_1_1_1_2"/>
    <protectedRange sqref="D76:E76" name="Range2_2_12_1_7_1_1_2_1_1_1_2"/>
    <protectedRange sqref="C76" name="Range2_1_1_2_1_1_1_1_1_2"/>
    <protectedRange sqref="B77" name="Range2_12_5_1_1_2_1_4_1_1_1_2_1_1_1_1_1_1_1_1_1_2_1_1_1_1_2_1_1_1_2_1_1_1_2_2_2_1"/>
    <protectedRange sqref="B78" name="Range2_12_5_1_1_2_1_2_2_1_1_1_1_2_1_1_1_2_1_1_1_2_2_2_1"/>
    <protectedRange sqref="J75:K75" name="Range2_2_12_1_4_3_1_1_1_3_3_1_1_3_1_1_1_1_1_1_1_1"/>
    <protectedRange sqref="K73:K74" name="Range2_2_12_1_4_3_1_1_1_3_3_2_1_1_3_2_1"/>
    <protectedRange sqref="J73:J74" name="Range2_2_12_1_4_3_1_1_1_3_2_1_2_2_2_1"/>
    <protectedRange sqref="I73" name="Range2_2_12_1_4_3_1_1_1_3_3_1_1_3_1_1_1_1_1_1_2_2_2"/>
    <protectedRange sqref="I75" name="Range2_2_12_1_7_1_1_2_2_1_1_2"/>
    <protectedRange sqref="I74" name="Range2_2_12_1_4_3_1_1_1_3_3_1_1_3_1_1_1_1_1_1_2_1_1_1"/>
    <protectedRange sqref="G75:H75" name="Range2_2_12_1_3_1_2_1_1_1_2_1_1_1_1_1_1_2_1_1_1_1_1_2_1_1"/>
    <protectedRange sqref="F75" name="Range2_2_12_1_3_1_2_1_1_1_3_1_1_1_1_1_3_1_1_1_1_1_1_1_1_1_2"/>
    <protectedRange sqref="D75:E75" name="Range2_2_12_1_3_1_2_1_1_1_3_1_1_1_1_1_1_1_2_1_1_1_1_1_1_1_2"/>
    <protectedRange sqref="J71:K72" name="Range2_2_12_1_7_1_1_2_2_2"/>
    <protectedRange sqref="I71:I72" name="Range2_2_12_1_7_1_1_2_2_1_1_1_2"/>
    <protectedRange sqref="G74:H74" name="Range2_2_12_1_3_1_2_1_1_1_1_2_1_1_1_1_1_1_2_1_1_2_1"/>
    <protectedRange sqref="F74" name="Range2_2_12_1_3_1_2_1_1_1_1_2_1_1_1_1_1_1_1_1_1_1_1_2_1"/>
    <protectedRange sqref="D74:E74" name="Range2_2_12_1_3_1_2_1_1_1_2_1_1_1_1_3_1_1_1_1_1_1_1_1_1_1_2_1"/>
    <protectedRange sqref="G73:H73" name="Range2_2_12_1_3_1_2_1_1_1_1_2_1_1_1_1_1_1_2_1_1_1_1_1"/>
    <protectedRange sqref="F73" name="Range2_2_12_1_3_1_2_1_1_1_1_2_1_1_1_1_1_1_1_1_1_1_1_1_1_1"/>
    <protectedRange sqref="D73:E73" name="Range2_2_12_1_3_1_2_1_1_1_2_1_1_1_1_3_1_1_1_1_1_1_1_1_1_1_1_1_1"/>
    <protectedRange sqref="D72" name="Range2_2_12_1_7_1_1_1_1_1"/>
    <protectedRange sqref="E72:F72" name="Range2_2_12_1_1_1_1_1_2_1_1"/>
    <protectedRange sqref="C72" name="Range2_1_4_2_1_1_1_1_1_1"/>
    <protectedRange sqref="G72:H72" name="Range2_2_12_1_3_1_2_1_1_1_2_1_1_1_1_1_1_2_1_1_1_1_1_1_1_1_1_1_1_1"/>
    <protectedRange sqref="F71:H71" name="Range2_2_12_1_3_3_1_1_1_2_1_1_1_1_1_1_1_1_1_1_1_1_1_1_1_1_1_2_1"/>
    <protectedRange sqref="D71:E71" name="Range2_2_12_1_7_1_1_2_1_1_1_2_1"/>
    <protectedRange sqref="C71" name="Range2_1_1_2_1_1_1_1_1_2_1"/>
    <protectedRange sqref="B73" name="Range2_12_5_1_1_2_1_4_1_1_1_2_1_1_1_1_1_1_1_1_1_2_1_1_1_1_2_1_1_1_2_1_1_1_2_2_2_1_1"/>
    <protectedRange sqref="B74" name="Range2_12_5_1_1_2_1_2_2_1_1_1_1_2_1_1_1_2_1_1_1_2_2_2_1_1"/>
    <protectedRange sqref="B70" name="Range2_12_5_1_1_2_1_4_1_1_1_2_1_1_1_1_1_1_1_1_1_2_1_1_1_1_2_1_1_1_2_1_1_1_2_2_2_1_1_1"/>
    <protectedRange sqref="B71" name="Range2_12_5_1_1_2_1_2_2_1_1_1_1_2_1_1_1_2_1_1_1_2_2_2_1_1_1"/>
    <protectedRange sqref="S46" name="Range2_12_3_1_1_1_1_2"/>
    <protectedRange sqref="N46:R46" name="Range2_12_1_3_1_1_1_1_2"/>
    <protectedRange sqref="E46:M46" name="Range2_2_12_1_6_1_1_1_1_2"/>
    <protectedRange sqref="D46" name="Range2_1_1_1_1_11_1_1_1_1_1_1_2"/>
    <protectedRange sqref="G47:H47" name="Range2_2_12_1_3_1_1_1_1_1_4_1_1"/>
    <protectedRange sqref="E47:F47" name="Range2_2_12_1_7_1_1_3_1_1"/>
    <protectedRange sqref="S47:S53" name="Range2_12_5_1_1_2_3_1"/>
    <protectedRange sqref="Q47:R47" name="Range2_12_1_6_1_1_1_1_2_1"/>
    <protectedRange sqref="N47:P47" name="Range2_12_1_2_3_1_1_1_1_2_1"/>
    <protectedRange sqref="I47:M47" name="Range2_2_12_1_4_3_1_1_1_1_2_1"/>
    <protectedRange sqref="D47" name="Range2_2_12_1_3_1_2_1_1_1_2_1_2_1"/>
    <protectedRange sqref="S54" name="Range2_12_4_1_1_1_4_2_2_1_1_1"/>
    <protectedRange sqref="G48:H53" name="Range2_2_12_1_3_1_1_1_1_1_4_1_1_1"/>
    <protectedRange sqref="E48:F53" name="Range2_2_12_1_7_1_1_3_1_1_1"/>
    <protectedRange sqref="Q48:R53" name="Range2_12_1_6_1_1_1_1_2_1_1"/>
    <protectedRange sqref="N48:P53" name="Range2_12_1_2_3_1_1_1_1_2_1_1"/>
    <protectedRange sqref="I48:M53" name="Range2_2_12_1_4_3_1_1_1_1_2_1_1"/>
    <protectedRange sqref="D48:D53" name="Range2_2_12_1_3_1_2_1_1_1_2_1_2_1_1"/>
    <protectedRange sqref="E54:H54" name="Range2_2_12_1_3_1_2_1_1_1_1_2_1_1_1_1_1_1_1"/>
    <protectedRange sqref="D54" name="Range2_2_12_1_3_1_2_1_1_1_2_1_2_3_1_1_1_1_2"/>
    <protectedRange sqref="Q54:R54" name="Range2_12_1_6_1_1_1_2_3_2_1_1_1_1_1"/>
    <protectedRange sqref="N54:P54" name="Range2_12_1_2_3_1_1_1_2_3_2_1_1_1_1_1"/>
    <protectedRange sqref="K54:M54" name="Range2_2_12_1_4_3_1_1_1_3_3_2_1_1_1_1_1"/>
    <protectedRange sqref="J54" name="Range2_2_12_1_4_3_1_1_1_3_2_1_2_1_1_1"/>
    <protectedRange sqref="I54" name="Range2_2_12_1_4_2_1_1_1_4_1_2_1_1_1_2_1_1_1"/>
    <protectedRange sqref="C46" name="Range2_1_2_1_1_1_1_1_1_2"/>
    <protectedRange sqref="Q11:Q34" name="Range1_16_3_1_1_1"/>
    <protectedRange sqref="T61:T62" name="Range2_12_5_1_1_1"/>
    <protectedRange sqref="S61:S62" name="Range2_12_5_1_1_2_3_1_1_1"/>
    <protectedRange sqref="Q61:R62" name="Range2_12_1_6_1_1_1_1_2_1_1_1_1"/>
    <protectedRange sqref="N61:P62" name="Range2_12_1_2_3_1_1_1_1_2_1_1_1_1"/>
    <protectedRange sqref="L61:M62" name="Range2_2_12_1_4_3_1_1_1_1_2_1_1_1_1"/>
    <protectedRange sqref="J57:K60" name="Range2_2_12_1_7_1_1_2_2_3"/>
    <protectedRange sqref="G57:H60" name="Range2_2_12_1_3_1_2_1_1_1_2_1_1_1_1_1_1_2_1_1_1"/>
    <protectedRange sqref="I57:I60" name="Range2_2_12_1_4_3_1_1_1_2_1_2_1_1_3_1_1_1_1_1_1_1"/>
    <protectedRange sqref="D57:E60" name="Range2_2_12_1_3_1_2_1_1_1_2_1_1_1_1_3_1_1_1_1_1_1"/>
    <protectedRange sqref="F57:F60"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61:H67" name="Range2_2_12_1_3_1_1_1_1_1_4_1_1_1_1_2"/>
    <protectedRange sqref="E61:F67" name="Range2_2_12_1_7_1_1_3_1_1_1_1_2"/>
    <protectedRange sqref="I61:K67" name="Range2_2_12_1_4_3_1_1_1_1_2_1_1_1_2"/>
    <protectedRange sqref="D61:D67" name="Range2_2_12_1_3_1_2_1_1_1_2_1_2_1_1_1_2"/>
    <protectedRange sqref="J68:K68" name="Range2_2_12_1_7_1_1_2_2_1_2"/>
    <protectedRange sqref="I68" name="Range2_2_12_1_7_1_1_2_2_1_1_1_1_1"/>
    <protectedRange sqref="G68:H68" name="Range2_2_12_1_3_3_1_1_1_2_1_1_1_1_1_1_1_1_1_1_1_1_1_1_1_1_1_1_1"/>
    <protectedRange sqref="F68" name="Range2_2_12_1_3_1_2_1_1_1_3_1_1_1_1_1_3_1_1_1_1_1_1_1_1_1_1_1"/>
    <protectedRange sqref="D68" name="Range2_2_12_1_7_1_1_2_1_1_1_1_1_1_1_1"/>
    <protectedRange sqref="E68" name="Range2_2_12_1_1_1_1_1_1_1_1_1_1_1_1_1_1"/>
    <protectedRange sqref="C68" name="Range2_1_4_2_1_1_1_1_1_1_1_1_1_1_1"/>
    <protectedRange sqref="B45" name="Range2_12_5_1_1_1_1_1_2_2"/>
    <protectedRange sqref="B46" name="Range2_12_5_1_1_1_1_1_2_1_1"/>
    <protectedRange sqref="B48" name="Range2_12_5_1_1_1_2_2_1_1_1_1_1"/>
    <protectedRange sqref="B51:B52 B66 B55:B57 B59 B61" name="Range2_12_5_1_1_1_2_2_1_1_1_1_1_1_1_1_1_1_1_2_1_1_1_1_1"/>
    <protectedRange sqref="B49" name="Range2_12_5_1_1_1_2_2_1_1_1_1_1_1_1_1_1_1_1_2_1_1_1_1_1_1_1_1"/>
    <protectedRange sqref="B47" name="Range2_12_5_1_1_1_2_1_1_1_1_1_1_1_1"/>
    <protectedRange sqref="B50" name="Range2_12_5_1_1_1_2_2_1_1_1_1_1_1_1_1_1_1_1_2_1_1_1_2_1_1_2_1"/>
    <protectedRange sqref="B53" name="Range2_12_5_1_1_1_2_2_1_1_1_1_1_1_1_1_1_1_1_2_1_1_1_2_1_1_1_2_1_1"/>
    <protectedRange sqref="B54" name="Range2_12_5_1_1_1_2_2_1_1_1_1_1_1_1_1_1_1_1_2_1_1_1_2_1_2_1_1_1"/>
    <protectedRange sqref="B65" name="Range2_12_5_1_1_2_1_4_1_1_1_2_1_1_1_1_1_1_1_1_1_2_1_1_1_1_2_1_1_1_2_1_1_1_2_2_2_1_1_1_1_1_1_1_1_1_1"/>
    <protectedRange sqref="B67" name="Range2_12_5_1_1_2_1_2_2_1_1_1_1_2_1_1_1_2_1_1_1_2_2_2_1_1_1_1_1_1_1_1_2_1"/>
    <protectedRange sqref="B62" name="Range2_12_5_1_1_1_2_2_1_1_1_1_1_1_1_1_1_1_1_2_1_1_1_3_3_1_1_1"/>
    <protectedRange sqref="B58" name="Range2_12_5_1_1_1_2_2_1_1_1_1_1_1_1_1_1_1_1_2_1_1_1_2_1_1_2_1_1_1"/>
    <protectedRange sqref="B60" name="Range2_12_5_1_1_1_2_2_1_1_1_1_1_1_1_1_1_1_1_2_1_1_1_3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X17:AB18 X19:Z21 Z22:Z23 AA19:AB23">
    <cfRule type="containsText" dxfId="590" priority="17" operator="containsText" text="N/A">
      <formula>NOT(ISERROR(SEARCH("N/A",X11)))</formula>
    </cfRule>
    <cfRule type="cellIs" dxfId="589" priority="35" operator="equal">
      <formula>0</formula>
    </cfRule>
  </conditionalFormatting>
  <conditionalFormatting sqref="AC17:AE34 X11:AE16 X17:AB18 X19:Z21 Z22:Z23 AA19:AB23">
    <cfRule type="cellIs" dxfId="588" priority="34" operator="greaterThanOrEqual">
      <formula>1185</formula>
    </cfRule>
  </conditionalFormatting>
  <conditionalFormatting sqref="AC17:AE34 X11:AE16 X17:AB18 X19:Z21 Z22:Z23 AA19:AB23">
    <cfRule type="cellIs" dxfId="587" priority="33" operator="between">
      <formula>0.1</formula>
      <formula>1184</formula>
    </cfRule>
  </conditionalFormatting>
  <conditionalFormatting sqref="X8 AJ16:AJ34 AO16:AO34 AJ11:AO15 AM16 AK16:AL23 AN16:AN23">
    <cfRule type="cellIs" dxfId="586" priority="32" operator="equal">
      <formula>0</formula>
    </cfRule>
  </conditionalFormatting>
  <conditionalFormatting sqref="X8 AJ16:AJ34 AO16:AO34 AJ11:AO15 AM16 AK16:AL23 AN16:AN23">
    <cfRule type="cellIs" dxfId="585" priority="31" operator="greaterThan">
      <formula>1179</formula>
    </cfRule>
  </conditionalFormatting>
  <conditionalFormatting sqref="X8 AJ16:AJ34 AO16:AO34 AJ11:AO15 AM16 AK16:AL23 AN16:AN23">
    <cfRule type="cellIs" dxfId="584" priority="30" operator="greaterThan">
      <formula>99</formula>
    </cfRule>
  </conditionalFormatting>
  <conditionalFormatting sqref="X8 AJ16:AJ34 AO16:AO34 AJ11:AO15 AM16 AK16:AL23 AN16:AN23">
    <cfRule type="cellIs" dxfId="583" priority="29" operator="greaterThan">
      <formula>0.99</formula>
    </cfRule>
  </conditionalFormatting>
  <conditionalFormatting sqref="AB8">
    <cfRule type="cellIs" dxfId="582" priority="28" operator="equal">
      <formula>0</formula>
    </cfRule>
  </conditionalFormatting>
  <conditionalFormatting sqref="AB8">
    <cfRule type="cellIs" dxfId="581" priority="27" operator="greaterThan">
      <formula>1179</formula>
    </cfRule>
  </conditionalFormatting>
  <conditionalFormatting sqref="AB8">
    <cfRule type="cellIs" dxfId="580" priority="26" operator="greaterThan">
      <formula>99</formula>
    </cfRule>
  </conditionalFormatting>
  <conditionalFormatting sqref="AB8">
    <cfRule type="cellIs" dxfId="579" priority="25" operator="greaterThan">
      <formula>0.99</formula>
    </cfRule>
  </conditionalFormatting>
  <conditionalFormatting sqref="AQ11:AQ34">
    <cfRule type="cellIs" dxfId="578" priority="24" operator="equal">
      <formula>0</formula>
    </cfRule>
  </conditionalFormatting>
  <conditionalFormatting sqref="AQ11:AQ34">
    <cfRule type="cellIs" dxfId="577" priority="23" operator="greaterThan">
      <formula>1179</formula>
    </cfRule>
  </conditionalFormatting>
  <conditionalFormatting sqref="AQ11:AQ34">
    <cfRule type="cellIs" dxfId="576" priority="22" operator="greaterThan">
      <formula>99</formula>
    </cfRule>
  </conditionalFormatting>
  <conditionalFormatting sqref="AQ11:AQ34">
    <cfRule type="cellIs" dxfId="575" priority="21" operator="greaterThan">
      <formula>0.99</formula>
    </cfRule>
  </conditionalFormatting>
  <conditionalFormatting sqref="AI11:AI34">
    <cfRule type="cellIs" dxfId="574" priority="20" operator="greaterThan">
      <formula>$AI$8</formula>
    </cfRule>
  </conditionalFormatting>
  <conditionalFormatting sqref="AH11:AH34">
    <cfRule type="cellIs" dxfId="573" priority="18" operator="greaterThan">
      <formula>$AH$8</formula>
    </cfRule>
    <cfRule type="cellIs" dxfId="572" priority="19" operator="greaterThan">
      <formula>$AH$8</formula>
    </cfRule>
  </conditionalFormatting>
  <conditionalFormatting sqref="AP11:AP34">
    <cfRule type="cellIs" dxfId="571" priority="16" operator="equal">
      <formula>0</formula>
    </cfRule>
  </conditionalFormatting>
  <conditionalFormatting sqref="AP11:AP34">
    <cfRule type="cellIs" dxfId="570" priority="15" operator="greaterThan">
      <formula>1179</formula>
    </cfRule>
  </conditionalFormatting>
  <conditionalFormatting sqref="AP11:AP34">
    <cfRule type="cellIs" dxfId="569" priority="14" operator="greaterThan">
      <formula>99</formula>
    </cfRule>
  </conditionalFormatting>
  <conditionalFormatting sqref="AP11:AP34">
    <cfRule type="cellIs" dxfId="568" priority="13" operator="greaterThan">
      <formula>0.99</formula>
    </cfRule>
  </conditionalFormatting>
  <conditionalFormatting sqref="X22:Y23 X24:AB34">
    <cfRule type="containsText" dxfId="567" priority="9" operator="containsText" text="N/A">
      <formula>NOT(ISERROR(SEARCH("N/A",X22)))</formula>
    </cfRule>
    <cfRule type="cellIs" dxfId="566" priority="12" operator="equal">
      <formula>0</formula>
    </cfRule>
  </conditionalFormatting>
  <conditionalFormatting sqref="X22:Y23 X24:AB34">
    <cfRule type="cellIs" dxfId="565" priority="11" operator="greaterThanOrEqual">
      <formula>1185</formula>
    </cfRule>
  </conditionalFormatting>
  <conditionalFormatting sqref="X22:Y23 X24:AB34">
    <cfRule type="cellIs" dxfId="564" priority="10" operator="between">
      <formula>0.1</formula>
      <formula>1184</formula>
    </cfRule>
  </conditionalFormatting>
  <conditionalFormatting sqref="AK33:AK34 AM17:AM23 AL24:AN34">
    <cfRule type="cellIs" dxfId="563" priority="8" operator="equal">
      <formula>0</formula>
    </cfRule>
  </conditionalFormatting>
  <conditionalFormatting sqref="AK33:AK34 AM17:AM23 AL24:AN34">
    <cfRule type="cellIs" dxfId="562" priority="7" operator="greaterThan">
      <formula>1179</formula>
    </cfRule>
  </conditionalFormatting>
  <conditionalFormatting sqref="AK33:AK34 AM17:AM23 AL24:AN34">
    <cfRule type="cellIs" dxfId="561" priority="6" operator="greaterThan">
      <formula>99</formula>
    </cfRule>
  </conditionalFormatting>
  <conditionalFormatting sqref="AK33:AK34 AM17:AM23 AL24:AN34">
    <cfRule type="cellIs" dxfId="560" priority="5" operator="greaterThan">
      <formula>0.99</formula>
    </cfRule>
  </conditionalFormatting>
  <conditionalFormatting sqref="AK24:AK32">
    <cfRule type="cellIs" dxfId="559" priority="4" operator="equal">
      <formula>0</formula>
    </cfRule>
  </conditionalFormatting>
  <conditionalFormatting sqref="AK24:AK32">
    <cfRule type="cellIs" dxfId="558" priority="3" operator="greaterThan">
      <formula>1179</formula>
    </cfRule>
  </conditionalFormatting>
  <conditionalFormatting sqref="AK24:AK32">
    <cfRule type="cellIs" dxfId="557" priority="2" operator="greaterThan">
      <formula>99</formula>
    </cfRule>
  </conditionalFormatting>
  <conditionalFormatting sqref="AK24:AK32">
    <cfRule type="cellIs" dxfId="55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3"/>
  <sheetViews>
    <sheetView showGridLines="0" topLeftCell="A61" zoomScaleNormal="100" workbookViewId="0">
      <selection activeCell="B59" sqref="B59:B61"/>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231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231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42109</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26460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14'!$Q$34</f>
        <v>32796729</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14'!$AG$34</f>
        <v>36232972</v>
      </c>
      <c r="AH10" s="190"/>
      <c r="AI10" s="206"/>
      <c r="AJ10" s="154" t="s">
        <v>84</v>
      </c>
      <c r="AK10" s="154" t="s">
        <v>84</v>
      </c>
      <c r="AL10" s="154" t="s">
        <v>84</v>
      </c>
      <c r="AM10" s="154" t="s">
        <v>84</v>
      </c>
      <c r="AN10" s="154" t="s">
        <v>84</v>
      </c>
      <c r="AO10" s="154" t="s">
        <v>84</v>
      </c>
      <c r="AP10" s="145">
        <f>'APR 14'!AP34</f>
        <v>8099277</v>
      </c>
      <c r="AQ10" s="208"/>
      <c r="AR10" s="155" t="s">
        <v>85</v>
      </c>
      <c r="AS10" s="190"/>
      <c r="AV10" s="38" t="s">
        <v>86</v>
      </c>
      <c r="AW10" s="38" t="s">
        <v>87</v>
      </c>
      <c r="AY10" s="80"/>
    </row>
    <row r="11" spans="2:51" x14ac:dyDescent="0.25">
      <c r="B11" s="39">
        <v>2</v>
      </c>
      <c r="C11" s="39">
        <v>4.1666666666666664E-2</v>
      </c>
      <c r="D11" s="118">
        <v>9</v>
      </c>
      <c r="E11" s="40">
        <f>D11/1.42</f>
        <v>6.3380281690140849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121</v>
      </c>
      <c r="P11" s="119">
        <v>89</v>
      </c>
      <c r="Q11" s="119">
        <v>32800478</v>
      </c>
      <c r="R11" s="45">
        <f>Q11-Q10</f>
        <v>3749</v>
      </c>
      <c r="S11" s="46">
        <f>R11*24/1000</f>
        <v>89.975999999999999</v>
      </c>
      <c r="T11" s="46">
        <f>R11/1000</f>
        <v>3.7490000000000001</v>
      </c>
      <c r="U11" s="120">
        <v>5.4</v>
      </c>
      <c r="V11" s="120">
        <f>U11</f>
        <v>5.4</v>
      </c>
      <c r="W11" s="121" t="s">
        <v>125</v>
      </c>
      <c r="X11" s="123">
        <v>0</v>
      </c>
      <c r="Y11" s="123">
        <v>0</v>
      </c>
      <c r="Z11" s="123">
        <v>1069</v>
      </c>
      <c r="AA11" s="123">
        <v>0</v>
      </c>
      <c r="AB11" s="123">
        <v>1079</v>
      </c>
      <c r="AC11" s="47" t="s">
        <v>90</v>
      </c>
      <c r="AD11" s="47" t="s">
        <v>90</v>
      </c>
      <c r="AE11" s="47" t="s">
        <v>90</v>
      </c>
      <c r="AF11" s="122" t="s">
        <v>90</v>
      </c>
      <c r="AG11" s="136">
        <v>36233630</v>
      </c>
      <c r="AH11" s="48">
        <f>IF(ISBLANK(AG11),"-",AG11-AG10)</f>
        <v>658</v>
      </c>
      <c r="AI11" s="49">
        <f>AH11/T11</f>
        <v>175.51347025873565</v>
      </c>
      <c r="AJ11" s="102">
        <v>0</v>
      </c>
      <c r="AK11" s="102">
        <v>0</v>
      </c>
      <c r="AL11" s="102">
        <v>1</v>
      </c>
      <c r="AM11" s="102">
        <v>0</v>
      </c>
      <c r="AN11" s="102">
        <v>1</v>
      </c>
      <c r="AO11" s="102">
        <v>0.45</v>
      </c>
      <c r="AP11" s="123">
        <v>8100548</v>
      </c>
      <c r="AQ11" s="123">
        <f>AP11-AP10</f>
        <v>1271</v>
      </c>
      <c r="AR11" s="50"/>
      <c r="AS11" s="51" t="s">
        <v>113</v>
      </c>
      <c r="AV11" s="38" t="s">
        <v>88</v>
      </c>
      <c r="AW11" s="38" t="s">
        <v>91</v>
      </c>
      <c r="AY11" s="80" t="s">
        <v>126</v>
      </c>
    </row>
    <row r="12" spans="2:51" x14ac:dyDescent="0.25">
      <c r="B12" s="39">
        <v>2.0416666666666701</v>
      </c>
      <c r="C12" s="39">
        <v>8.3333333333333329E-2</v>
      </c>
      <c r="D12" s="118">
        <v>11</v>
      </c>
      <c r="E12" s="40">
        <f t="shared" ref="E12:E34" si="0">D12/1.42</f>
        <v>7.746478873239437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120</v>
      </c>
      <c r="P12" s="119">
        <v>85</v>
      </c>
      <c r="Q12" s="119">
        <v>32804087</v>
      </c>
      <c r="R12" s="45">
        <f t="shared" ref="R12:R34" si="3">Q12-Q11</f>
        <v>3609</v>
      </c>
      <c r="S12" s="46">
        <f t="shared" ref="S12:S34" si="4">R12*24/1000</f>
        <v>86.616</v>
      </c>
      <c r="T12" s="46">
        <f t="shared" ref="T12:T34" si="5">R12/1000</f>
        <v>3.609</v>
      </c>
      <c r="U12" s="120">
        <v>6.7</v>
      </c>
      <c r="V12" s="120">
        <f t="shared" ref="V12:V34" si="6">U12</f>
        <v>6.7</v>
      </c>
      <c r="W12" s="121" t="s">
        <v>125</v>
      </c>
      <c r="X12" s="123">
        <v>0</v>
      </c>
      <c r="Y12" s="123">
        <v>0</v>
      </c>
      <c r="Z12" s="123">
        <v>1040</v>
      </c>
      <c r="AA12" s="123">
        <v>0</v>
      </c>
      <c r="AB12" s="123">
        <v>1059</v>
      </c>
      <c r="AC12" s="47" t="s">
        <v>90</v>
      </c>
      <c r="AD12" s="47" t="s">
        <v>90</v>
      </c>
      <c r="AE12" s="47" t="s">
        <v>90</v>
      </c>
      <c r="AF12" s="122" t="s">
        <v>90</v>
      </c>
      <c r="AG12" s="136">
        <v>36234252</v>
      </c>
      <c r="AH12" s="48">
        <f>IF(ISBLANK(AG12),"-",AG12-AG11)</f>
        <v>622</v>
      </c>
      <c r="AI12" s="49">
        <f t="shared" ref="AI12:AI34" si="7">AH12/T12</f>
        <v>172.34691050152398</v>
      </c>
      <c r="AJ12" s="102">
        <v>0</v>
      </c>
      <c r="AK12" s="102">
        <v>0</v>
      </c>
      <c r="AL12" s="102">
        <v>1</v>
      </c>
      <c r="AM12" s="102">
        <v>0</v>
      </c>
      <c r="AN12" s="102">
        <v>1</v>
      </c>
      <c r="AO12" s="102">
        <v>0.45</v>
      </c>
      <c r="AP12" s="123">
        <v>8101850</v>
      </c>
      <c r="AQ12" s="123">
        <f>AP12-AP11</f>
        <v>1302</v>
      </c>
      <c r="AR12" s="52">
        <v>0.72</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118</v>
      </c>
      <c r="P13" s="119">
        <v>84</v>
      </c>
      <c r="Q13" s="119">
        <v>32807628</v>
      </c>
      <c r="R13" s="45">
        <f t="shared" si="3"/>
        <v>3541</v>
      </c>
      <c r="S13" s="46">
        <f t="shared" si="4"/>
        <v>84.983999999999995</v>
      </c>
      <c r="T13" s="46">
        <f t="shared" si="5"/>
        <v>3.5409999999999999</v>
      </c>
      <c r="U13" s="120">
        <v>8.1999999999999993</v>
      </c>
      <c r="V13" s="120">
        <f t="shared" si="6"/>
        <v>8.1999999999999993</v>
      </c>
      <c r="W13" s="121" t="s">
        <v>125</v>
      </c>
      <c r="X13" s="123">
        <v>0</v>
      </c>
      <c r="Y13" s="123">
        <v>0</v>
      </c>
      <c r="Z13" s="123">
        <v>1023</v>
      </c>
      <c r="AA13" s="123">
        <v>0</v>
      </c>
      <c r="AB13" s="123">
        <v>1037</v>
      </c>
      <c r="AC13" s="47" t="s">
        <v>90</v>
      </c>
      <c r="AD13" s="47" t="s">
        <v>90</v>
      </c>
      <c r="AE13" s="47" t="s">
        <v>90</v>
      </c>
      <c r="AF13" s="122" t="s">
        <v>90</v>
      </c>
      <c r="AG13" s="136">
        <v>36234834</v>
      </c>
      <c r="AH13" s="48">
        <f>IF(ISBLANK(AG13),"-",AG13-AG12)</f>
        <v>582</v>
      </c>
      <c r="AI13" s="49">
        <f t="shared" si="7"/>
        <v>164.36035018356398</v>
      </c>
      <c r="AJ13" s="102">
        <v>0</v>
      </c>
      <c r="AK13" s="102">
        <v>0</v>
      </c>
      <c r="AL13" s="102">
        <v>1</v>
      </c>
      <c r="AM13" s="102">
        <v>0</v>
      </c>
      <c r="AN13" s="102">
        <v>1</v>
      </c>
      <c r="AO13" s="102">
        <v>0.45</v>
      </c>
      <c r="AP13" s="123">
        <v>8103178</v>
      </c>
      <c r="AQ13" s="123">
        <f>AP13-AP12</f>
        <v>1328</v>
      </c>
      <c r="AR13" s="50"/>
      <c r="AS13" s="51" t="s">
        <v>113</v>
      </c>
      <c r="AV13" s="38" t="s">
        <v>94</v>
      </c>
      <c r="AW13" s="38" t="s">
        <v>95</v>
      </c>
      <c r="AY13" s="80" t="s">
        <v>127</v>
      </c>
    </row>
    <row r="14" spans="2:51" x14ac:dyDescent="0.25">
      <c r="B14" s="39">
        <v>2.125</v>
      </c>
      <c r="C14" s="39">
        <v>0.16666666666666666</v>
      </c>
      <c r="D14" s="118">
        <v>23</v>
      </c>
      <c r="E14" s="40">
        <f t="shared" si="0"/>
        <v>16.197183098591552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89</v>
      </c>
      <c r="P14" s="119">
        <v>86</v>
      </c>
      <c r="Q14" s="119">
        <v>32811203</v>
      </c>
      <c r="R14" s="45">
        <f t="shared" si="3"/>
        <v>3575</v>
      </c>
      <c r="S14" s="46">
        <f t="shared" si="4"/>
        <v>85.8</v>
      </c>
      <c r="T14" s="46">
        <f t="shared" si="5"/>
        <v>3.5750000000000002</v>
      </c>
      <c r="U14" s="120">
        <v>9.5</v>
      </c>
      <c r="V14" s="120">
        <f t="shared" si="6"/>
        <v>9.5</v>
      </c>
      <c r="W14" s="121" t="s">
        <v>125</v>
      </c>
      <c r="X14" s="123">
        <v>0</v>
      </c>
      <c r="Y14" s="123">
        <v>0</v>
      </c>
      <c r="Z14" s="123">
        <v>958</v>
      </c>
      <c r="AA14" s="123">
        <v>0</v>
      </c>
      <c r="AB14" s="123">
        <v>959</v>
      </c>
      <c r="AC14" s="47" t="s">
        <v>90</v>
      </c>
      <c r="AD14" s="47" t="s">
        <v>90</v>
      </c>
      <c r="AE14" s="47" t="s">
        <v>90</v>
      </c>
      <c r="AF14" s="122" t="s">
        <v>90</v>
      </c>
      <c r="AG14" s="136">
        <v>36235388</v>
      </c>
      <c r="AH14" s="48">
        <f t="shared" ref="AH14:AH34" si="8">IF(ISBLANK(AG14),"-",AG14-AG13)</f>
        <v>554</v>
      </c>
      <c r="AI14" s="49">
        <f t="shared" si="7"/>
        <v>154.96503496503496</v>
      </c>
      <c r="AJ14" s="102">
        <v>0</v>
      </c>
      <c r="AK14" s="102">
        <v>0</v>
      </c>
      <c r="AL14" s="102">
        <v>1</v>
      </c>
      <c r="AM14" s="102">
        <v>0</v>
      </c>
      <c r="AN14" s="102">
        <v>1</v>
      </c>
      <c r="AO14" s="102">
        <v>0.45</v>
      </c>
      <c r="AP14" s="123">
        <v>8104450</v>
      </c>
      <c r="AQ14" s="123">
        <f>AP14-AP13</f>
        <v>1272</v>
      </c>
      <c r="AR14" s="50"/>
      <c r="AS14" s="51" t="s">
        <v>113</v>
      </c>
      <c r="AT14" s="53"/>
      <c r="AV14" s="38" t="s">
        <v>96</v>
      </c>
      <c r="AW14" s="38" t="s">
        <v>97</v>
      </c>
      <c r="AY14" s="80" t="s">
        <v>130</v>
      </c>
    </row>
    <row r="15" spans="2:51" x14ac:dyDescent="0.25">
      <c r="B15" s="39">
        <v>2.1666666666666701</v>
      </c>
      <c r="C15" s="39">
        <v>0.20833333333333301</v>
      </c>
      <c r="D15" s="118">
        <v>26</v>
      </c>
      <c r="E15" s="40">
        <f t="shared" si="0"/>
        <v>18.30985915492958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95</v>
      </c>
      <c r="Q15" s="119">
        <v>32815009</v>
      </c>
      <c r="R15" s="45">
        <f t="shared" si="3"/>
        <v>3806</v>
      </c>
      <c r="S15" s="46">
        <f t="shared" si="4"/>
        <v>91.343999999999994</v>
      </c>
      <c r="T15" s="46">
        <f t="shared" si="5"/>
        <v>3.806</v>
      </c>
      <c r="U15" s="120">
        <v>9.5</v>
      </c>
      <c r="V15" s="120">
        <f t="shared" si="6"/>
        <v>9.5</v>
      </c>
      <c r="W15" s="121" t="s">
        <v>125</v>
      </c>
      <c r="X15" s="123">
        <v>0</v>
      </c>
      <c r="Y15" s="123">
        <v>0</v>
      </c>
      <c r="Z15" s="123">
        <v>966</v>
      </c>
      <c r="AA15" s="123">
        <v>0</v>
      </c>
      <c r="AB15" s="123">
        <v>969</v>
      </c>
      <c r="AC15" s="47" t="s">
        <v>90</v>
      </c>
      <c r="AD15" s="47" t="s">
        <v>90</v>
      </c>
      <c r="AE15" s="47" t="s">
        <v>90</v>
      </c>
      <c r="AF15" s="122" t="s">
        <v>90</v>
      </c>
      <c r="AG15" s="136">
        <v>36235956</v>
      </c>
      <c r="AH15" s="48">
        <f t="shared" si="8"/>
        <v>568</v>
      </c>
      <c r="AI15" s="49">
        <f t="shared" si="7"/>
        <v>149.23804519180243</v>
      </c>
      <c r="AJ15" s="102">
        <v>0</v>
      </c>
      <c r="AK15" s="102">
        <v>0</v>
      </c>
      <c r="AL15" s="102">
        <v>1</v>
      </c>
      <c r="AM15" s="102">
        <v>0</v>
      </c>
      <c r="AN15" s="102">
        <v>1</v>
      </c>
      <c r="AO15" s="102">
        <v>0</v>
      </c>
      <c r="AP15" s="123">
        <v>8104450</v>
      </c>
      <c r="AQ15" s="123">
        <f>AP15-AP14</f>
        <v>0</v>
      </c>
      <c r="AR15" s="50"/>
      <c r="AS15" s="51" t="s">
        <v>113</v>
      </c>
      <c r="AV15" s="38" t="s">
        <v>98</v>
      </c>
      <c r="AW15" s="38" t="s">
        <v>99</v>
      </c>
      <c r="AY15" s="80" t="s">
        <v>131</v>
      </c>
    </row>
    <row r="16" spans="2:51" x14ac:dyDescent="0.25">
      <c r="B16" s="39">
        <v>2.2083333333333299</v>
      </c>
      <c r="C16" s="39">
        <v>0.25</v>
      </c>
      <c r="D16" s="118">
        <v>15</v>
      </c>
      <c r="E16" s="40">
        <f t="shared" si="0"/>
        <v>10.563380281690142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124</v>
      </c>
      <c r="P16" s="119">
        <v>124</v>
      </c>
      <c r="Q16" s="119">
        <v>32819622</v>
      </c>
      <c r="R16" s="45">
        <f t="shared" si="3"/>
        <v>4613</v>
      </c>
      <c r="S16" s="46">
        <f t="shared" si="4"/>
        <v>110.712</v>
      </c>
      <c r="T16" s="46">
        <f t="shared" si="5"/>
        <v>4.6130000000000004</v>
      </c>
      <c r="U16" s="120">
        <v>9.5</v>
      </c>
      <c r="V16" s="120">
        <f t="shared" si="6"/>
        <v>9.5</v>
      </c>
      <c r="W16" s="121" t="s">
        <v>125</v>
      </c>
      <c r="X16" s="123">
        <v>0</v>
      </c>
      <c r="Y16" s="123">
        <v>0</v>
      </c>
      <c r="Z16" s="123">
        <v>1154</v>
      </c>
      <c r="AA16" s="123">
        <v>0</v>
      </c>
      <c r="AB16" s="123">
        <v>1160</v>
      </c>
      <c r="AC16" s="47" t="s">
        <v>90</v>
      </c>
      <c r="AD16" s="47" t="s">
        <v>90</v>
      </c>
      <c r="AE16" s="47" t="s">
        <v>90</v>
      </c>
      <c r="AF16" s="122" t="s">
        <v>90</v>
      </c>
      <c r="AG16" s="136">
        <v>36236652</v>
      </c>
      <c r="AH16" s="48">
        <f t="shared" si="8"/>
        <v>696</v>
      </c>
      <c r="AI16" s="49">
        <f t="shared" si="7"/>
        <v>150.87795360936482</v>
      </c>
      <c r="AJ16" s="102">
        <v>0</v>
      </c>
      <c r="AK16" s="102">
        <v>0</v>
      </c>
      <c r="AL16" s="102">
        <v>1</v>
      </c>
      <c r="AM16" s="102">
        <v>0</v>
      </c>
      <c r="AN16" s="102">
        <v>1</v>
      </c>
      <c r="AO16" s="102">
        <v>0</v>
      </c>
      <c r="AP16" s="123">
        <v>8104450</v>
      </c>
      <c r="AQ16" s="123">
        <f t="shared" ref="AQ16:AQ34" si="10">AP16-AP15</f>
        <v>0</v>
      </c>
      <c r="AR16" s="52">
        <v>0.54</v>
      </c>
      <c r="AS16" s="51" t="s">
        <v>101</v>
      </c>
      <c r="AV16" s="38" t="s">
        <v>102</v>
      </c>
      <c r="AW16" s="38" t="s">
        <v>103</v>
      </c>
      <c r="AY16" s="80" t="s">
        <v>132</v>
      </c>
    </row>
    <row r="17" spans="1:51" x14ac:dyDescent="0.25">
      <c r="B17" s="39">
        <v>2.25</v>
      </c>
      <c r="C17" s="39">
        <v>0.29166666666666702</v>
      </c>
      <c r="D17" s="118">
        <v>10</v>
      </c>
      <c r="E17" s="40">
        <f t="shared" si="0"/>
        <v>7.042253521126761</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138</v>
      </c>
      <c r="P17" s="119">
        <v>151</v>
      </c>
      <c r="Q17" s="119">
        <v>32825708</v>
      </c>
      <c r="R17" s="45">
        <f t="shared" si="3"/>
        <v>6086</v>
      </c>
      <c r="S17" s="46">
        <f t="shared" si="4"/>
        <v>146.06399999999999</v>
      </c>
      <c r="T17" s="46">
        <f t="shared" si="5"/>
        <v>6.0860000000000003</v>
      </c>
      <c r="U17" s="120">
        <v>8.9</v>
      </c>
      <c r="V17" s="120">
        <f t="shared" si="6"/>
        <v>8.9</v>
      </c>
      <c r="W17" s="121" t="s">
        <v>140</v>
      </c>
      <c r="X17" s="123">
        <v>0</v>
      </c>
      <c r="Y17" s="123">
        <v>1077</v>
      </c>
      <c r="Z17" s="123">
        <v>1195</v>
      </c>
      <c r="AA17" s="123">
        <v>1185</v>
      </c>
      <c r="AB17" s="123">
        <v>1199</v>
      </c>
      <c r="AC17" s="47" t="s">
        <v>90</v>
      </c>
      <c r="AD17" s="47" t="s">
        <v>90</v>
      </c>
      <c r="AE17" s="47" t="s">
        <v>90</v>
      </c>
      <c r="AF17" s="122" t="s">
        <v>90</v>
      </c>
      <c r="AG17" s="136">
        <v>36238004</v>
      </c>
      <c r="AH17" s="48">
        <f t="shared" si="8"/>
        <v>1352</v>
      </c>
      <c r="AI17" s="49">
        <f t="shared" si="7"/>
        <v>222.1491948734801</v>
      </c>
      <c r="AJ17" s="102">
        <v>0</v>
      </c>
      <c r="AK17" s="102">
        <v>1</v>
      </c>
      <c r="AL17" s="102">
        <v>1</v>
      </c>
      <c r="AM17" s="102">
        <v>1</v>
      </c>
      <c r="AN17" s="102">
        <v>1</v>
      </c>
      <c r="AO17" s="102">
        <v>0</v>
      </c>
      <c r="AP17" s="123">
        <v>8104450</v>
      </c>
      <c r="AQ17" s="123">
        <f t="shared" si="10"/>
        <v>0</v>
      </c>
      <c r="AR17" s="50"/>
      <c r="AS17" s="51" t="s">
        <v>101</v>
      </c>
      <c r="AT17" s="53"/>
      <c r="AV17" s="38" t="s">
        <v>104</v>
      </c>
      <c r="AW17" s="38" t="s">
        <v>105</v>
      </c>
      <c r="AY17" s="80" t="s">
        <v>231</v>
      </c>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153</v>
      </c>
      <c r="Q18" s="119">
        <v>32832006</v>
      </c>
      <c r="R18" s="45">
        <f t="shared" si="3"/>
        <v>6298</v>
      </c>
      <c r="S18" s="46">
        <f t="shared" si="4"/>
        <v>151.15199999999999</v>
      </c>
      <c r="T18" s="46">
        <f t="shared" si="5"/>
        <v>6.298</v>
      </c>
      <c r="U18" s="120">
        <v>8.1999999999999993</v>
      </c>
      <c r="V18" s="120">
        <f t="shared" si="6"/>
        <v>8.1999999999999993</v>
      </c>
      <c r="W18" s="121" t="s">
        <v>140</v>
      </c>
      <c r="X18" s="123">
        <v>0</v>
      </c>
      <c r="Y18" s="123">
        <v>1103</v>
      </c>
      <c r="Z18" s="123">
        <v>1195</v>
      </c>
      <c r="AA18" s="123">
        <v>1185</v>
      </c>
      <c r="AB18" s="123">
        <v>1199</v>
      </c>
      <c r="AC18" s="47" t="s">
        <v>90</v>
      </c>
      <c r="AD18" s="47" t="s">
        <v>90</v>
      </c>
      <c r="AE18" s="47" t="s">
        <v>90</v>
      </c>
      <c r="AF18" s="122" t="s">
        <v>90</v>
      </c>
      <c r="AG18" s="136">
        <v>36239411</v>
      </c>
      <c r="AH18" s="48">
        <f t="shared" si="8"/>
        <v>1407</v>
      </c>
      <c r="AI18" s="49">
        <f t="shared" si="7"/>
        <v>223.40425531914894</v>
      </c>
      <c r="AJ18" s="102">
        <v>0</v>
      </c>
      <c r="AK18" s="102">
        <v>1</v>
      </c>
      <c r="AL18" s="102">
        <v>1</v>
      </c>
      <c r="AM18" s="102">
        <v>1</v>
      </c>
      <c r="AN18" s="102">
        <v>1</v>
      </c>
      <c r="AO18" s="102">
        <v>0</v>
      </c>
      <c r="AP18" s="123">
        <v>8104450</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135</v>
      </c>
      <c r="P19" s="119">
        <v>154</v>
      </c>
      <c r="Q19" s="119">
        <v>32838390</v>
      </c>
      <c r="R19" s="45">
        <f t="shared" si="3"/>
        <v>6384</v>
      </c>
      <c r="S19" s="46">
        <f t="shared" si="4"/>
        <v>153.21600000000001</v>
      </c>
      <c r="T19" s="46">
        <f t="shared" si="5"/>
        <v>6.3840000000000003</v>
      </c>
      <c r="U19" s="120">
        <v>7.5</v>
      </c>
      <c r="V19" s="120">
        <f t="shared" si="6"/>
        <v>7.5</v>
      </c>
      <c r="W19" s="121" t="s">
        <v>140</v>
      </c>
      <c r="X19" s="123">
        <v>0</v>
      </c>
      <c r="Y19" s="123">
        <v>1122</v>
      </c>
      <c r="Z19" s="123">
        <v>1195</v>
      </c>
      <c r="AA19" s="123">
        <v>1185</v>
      </c>
      <c r="AB19" s="123">
        <v>1199</v>
      </c>
      <c r="AC19" s="47" t="s">
        <v>90</v>
      </c>
      <c r="AD19" s="47" t="s">
        <v>90</v>
      </c>
      <c r="AE19" s="47" t="s">
        <v>90</v>
      </c>
      <c r="AF19" s="122" t="s">
        <v>90</v>
      </c>
      <c r="AG19" s="136">
        <v>36240828</v>
      </c>
      <c r="AH19" s="48">
        <f t="shared" si="8"/>
        <v>1417</v>
      </c>
      <c r="AI19" s="49">
        <f t="shared" si="7"/>
        <v>221.96115288220551</v>
      </c>
      <c r="AJ19" s="102">
        <v>0</v>
      </c>
      <c r="AK19" s="102">
        <v>1</v>
      </c>
      <c r="AL19" s="102">
        <v>1</v>
      </c>
      <c r="AM19" s="102">
        <v>1</v>
      </c>
      <c r="AN19" s="102">
        <v>1</v>
      </c>
      <c r="AO19" s="102">
        <v>0</v>
      </c>
      <c r="AP19" s="123">
        <v>8104450</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137</v>
      </c>
      <c r="P20" s="119">
        <v>153</v>
      </c>
      <c r="Q20" s="119">
        <v>32844687</v>
      </c>
      <c r="R20" s="45">
        <f t="shared" si="3"/>
        <v>6297</v>
      </c>
      <c r="S20" s="46">
        <f t="shared" si="4"/>
        <v>151.12799999999999</v>
      </c>
      <c r="T20" s="46">
        <f t="shared" si="5"/>
        <v>6.2969999999999997</v>
      </c>
      <c r="U20" s="120">
        <v>6.8</v>
      </c>
      <c r="V20" s="120">
        <f t="shared" si="6"/>
        <v>6.8</v>
      </c>
      <c r="W20" s="121" t="s">
        <v>140</v>
      </c>
      <c r="X20" s="123">
        <v>0</v>
      </c>
      <c r="Y20" s="123">
        <v>1113</v>
      </c>
      <c r="Z20" s="123">
        <v>1195</v>
      </c>
      <c r="AA20" s="123">
        <v>1185</v>
      </c>
      <c r="AB20" s="123">
        <v>1199</v>
      </c>
      <c r="AC20" s="47" t="s">
        <v>90</v>
      </c>
      <c r="AD20" s="47" t="s">
        <v>90</v>
      </c>
      <c r="AE20" s="47" t="s">
        <v>90</v>
      </c>
      <c r="AF20" s="122" t="s">
        <v>90</v>
      </c>
      <c r="AG20" s="136">
        <v>36242221</v>
      </c>
      <c r="AH20" s="48">
        <f>IF(ISBLANK(AG20),"-",AG20-AG19)</f>
        <v>1393</v>
      </c>
      <c r="AI20" s="49">
        <f t="shared" si="7"/>
        <v>221.21645227886296</v>
      </c>
      <c r="AJ20" s="102">
        <v>0</v>
      </c>
      <c r="AK20" s="102">
        <v>1</v>
      </c>
      <c r="AL20" s="102">
        <v>1</v>
      </c>
      <c r="AM20" s="102">
        <v>1</v>
      </c>
      <c r="AN20" s="102">
        <v>1</v>
      </c>
      <c r="AO20" s="102">
        <v>0</v>
      </c>
      <c r="AP20" s="123">
        <v>8104450</v>
      </c>
      <c r="AQ20" s="123">
        <f t="shared" si="10"/>
        <v>0</v>
      </c>
      <c r="AR20" s="52">
        <v>0.79</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139</v>
      </c>
      <c r="P21" s="119">
        <v>151</v>
      </c>
      <c r="Q21" s="119">
        <v>32851031</v>
      </c>
      <c r="R21" s="45">
        <f>Q21-Q20</f>
        <v>6344</v>
      </c>
      <c r="S21" s="46">
        <f t="shared" si="4"/>
        <v>152.256</v>
      </c>
      <c r="T21" s="46">
        <f t="shared" si="5"/>
        <v>6.3440000000000003</v>
      </c>
      <c r="U21" s="120">
        <v>6.1</v>
      </c>
      <c r="V21" s="120">
        <f t="shared" si="6"/>
        <v>6.1</v>
      </c>
      <c r="W21" s="121" t="s">
        <v>140</v>
      </c>
      <c r="X21" s="123">
        <v>0</v>
      </c>
      <c r="Y21" s="123">
        <v>1069</v>
      </c>
      <c r="Z21" s="123">
        <v>1195</v>
      </c>
      <c r="AA21" s="123">
        <v>1185</v>
      </c>
      <c r="AB21" s="123">
        <v>1199</v>
      </c>
      <c r="AC21" s="47" t="s">
        <v>90</v>
      </c>
      <c r="AD21" s="47" t="s">
        <v>90</v>
      </c>
      <c r="AE21" s="47" t="s">
        <v>90</v>
      </c>
      <c r="AF21" s="122" t="s">
        <v>90</v>
      </c>
      <c r="AG21" s="136">
        <v>36243536</v>
      </c>
      <c r="AH21" s="48">
        <f t="shared" si="8"/>
        <v>1315</v>
      </c>
      <c r="AI21" s="49">
        <f t="shared" si="7"/>
        <v>207.28247162673392</v>
      </c>
      <c r="AJ21" s="102">
        <v>0</v>
      </c>
      <c r="AK21" s="102">
        <v>1</v>
      </c>
      <c r="AL21" s="102">
        <v>1</v>
      </c>
      <c r="AM21" s="102">
        <v>1</v>
      </c>
      <c r="AN21" s="102">
        <v>1</v>
      </c>
      <c r="AO21" s="102">
        <v>0</v>
      </c>
      <c r="AP21" s="123">
        <v>8104450</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137</v>
      </c>
      <c r="P22" s="119">
        <v>150</v>
      </c>
      <c r="Q22" s="119">
        <v>32857213</v>
      </c>
      <c r="R22" s="45">
        <f t="shared" si="3"/>
        <v>6182</v>
      </c>
      <c r="S22" s="46">
        <f t="shared" si="4"/>
        <v>148.36799999999999</v>
      </c>
      <c r="T22" s="46">
        <f t="shared" si="5"/>
        <v>6.1820000000000004</v>
      </c>
      <c r="U22" s="120">
        <v>5.5</v>
      </c>
      <c r="V22" s="120">
        <f t="shared" si="6"/>
        <v>5.5</v>
      </c>
      <c r="W22" s="121" t="s">
        <v>140</v>
      </c>
      <c r="X22" s="123">
        <v>0</v>
      </c>
      <c r="Y22" s="123">
        <v>1100</v>
      </c>
      <c r="Z22" s="123">
        <v>1195</v>
      </c>
      <c r="AA22" s="123">
        <v>1185</v>
      </c>
      <c r="AB22" s="123">
        <v>1199</v>
      </c>
      <c r="AC22" s="47" t="s">
        <v>90</v>
      </c>
      <c r="AD22" s="47" t="s">
        <v>90</v>
      </c>
      <c r="AE22" s="47" t="s">
        <v>90</v>
      </c>
      <c r="AF22" s="122" t="s">
        <v>90</v>
      </c>
      <c r="AG22" s="136">
        <v>36245012</v>
      </c>
      <c r="AH22" s="48">
        <f t="shared" si="8"/>
        <v>1476</v>
      </c>
      <c r="AI22" s="49">
        <f t="shared" si="7"/>
        <v>238.75768359754125</v>
      </c>
      <c r="AJ22" s="102">
        <v>0</v>
      </c>
      <c r="AK22" s="102">
        <v>1</v>
      </c>
      <c r="AL22" s="102">
        <v>1</v>
      </c>
      <c r="AM22" s="102">
        <v>1</v>
      </c>
      <c r="AN22" s="102">
        <v>1</v>
      </c>
      <c r="AO22" s="102">
        <v>0</v>
      </c>
      <c r="AP22" s="123">
        <v>8104450</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129</v>
      </c>
      <c r="P23" s="119">
        <v>149</v>
      </c>
      <c r="Q23" s="119">
        <v>32863346</v>
      </c>
      <c r="R23" s="45">
        <f t="shared" si="3"/>
        <v>6133</v>
      </c>
      <c r="S23" s="46">
        <f t="shared" si="4"/>
        <v>147.19200000000001</v>
      </c>
      <c r="T23" s="46">
        <f t="shared" si="5"/>
        <v>6.133</v>
      </c>
      <c r="U23" s="120">
        <v>5</v>
      </c>
      <c r="V23" s="120">
        <f t="shared" si="6"/>
        <v>5</v>
      </c>
      <c r="W23" s="121" t="s">
        <v>140</v>
      </c>
      <c r="X23" s="123">
        <v>0</v>
      </c>
      <c r="Y23" s="123">
        <v>1060</v>
      </c>
      <c r="Z23" s="123">
        <v>1195</v>
      </c>
      <c r="AA23" s="123">
        <v>1185</v>
      </c>
      <c r="AB23" s="123">
        <v>1199</v>
      </c>
      <c r="AC23" s="47" t="s">
        <v>90</v>
      </c>
      <c r="AD23" s="47" t="s">
        <v>90</v>
      </c>
      <c r="AE23" s="47" t="s">
        <v>90</v>
      </c>
      <c r="AF23" s="122" t="s">
        <v>90</v>
      </c>
      <c r="AG23" s="136">
        <v>36246340</v>
      </c>
      <c r="AH23" s="48">
        <f t="shared" si="8"/>
        <v>1328</v>
      </c>
      <c r="AI23" s="49">
        <f t="shared" si="7"/>
        <v>216.53350725582911</v>
      </c>
      <c r="AJ23" s="102">
        <v>0</v>
      </c>
      <c r="AK23" s="102">
        <v>1</v>
      </c>
      <c r="AL23" s="102">
        <v>1</v>
      </c>
      <c r="AM23" s="102">
        <v>1</v>
      </c>
      <c r="AN23" s="102">
        <v>1</v>
      </c>
      <c r="AO23" s="102">
        <v>0</v>
      </c>
      <c r="AP23" s="123">
        <v>8104450</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130</v>
      </c>
      <c r="P24" s="119">
        <v>148</v>
      </c>
      <c r="Q24" s="119">
        <v>32869298</v>
      </c>
      <c r="R24" s="45">
        <f t="shared" si="3"/>
        <v>5952</v>
      </c>
      <c r="S24" s="46">
        <f t="shared" si="4"/>
        <v>142.84800000000001</v>
      </c>
      <c r="T24" s="46">
        <f t="shared" si="5"/>
        <v>5.952</v>
      </c>
      <c r="U24" s="120">
        <v>4.5</v>
      </c>
      <c r="V24" s="120">
        <f t="shared" si="6"/>
        <v>4.5</v>
      </c>
      <c r="W24" s="121" t="s">
        <v>140</v>
      </c>
      <c r="X24" s="123">
        <v>0</v>
      </c>
      <c r="Y24" s="123">
        <v>1012</v>
      </c>
      <c r="Z24" s="123">
        <v>1196</v>
      </c>
      <c r="AA24" s="123">
        <v>1185</v>
      </c>
      <c r="AB24" s="123">
        <v>1198</v>
      </c>
      <c r="AC24" s="47" t="s">
        <v>90</v>
      </c>
      <c r="AD24" s="47" t="s">
        <v>90</v>
      </c>
      <c r="AE24" s="47" t="s">
        <v>90</v>
      </c>
      <c r="AF24" s="122" t="s">
        <v>90</v>
      </c>
      <c r="AG24" s="136">
        <v>36247740</v>
      </c>
      <c r="AH24" s="48">
        <f t="shared" si="8"/>
        <v>1400</v>
      </c>
      <c r="AI24" s="49">
        <f t="shared" si="7"/>
        <v>235.21505376344086</v>
      </c>
      <c r="AJ24" s="102">
        <v>0</v>
      </c>
      <c r="AK24" s="102">
        <v>1</v>
      </c>
      <c r="AL24" s="102">
        <v>1</v>
      </c>
      <c r="AM24" s="102">
        <v>1</v>
      </c>
      <c r="AN24" s="102">
        <v>1</v>
      </c>
      <c r="AO24" s="102">
        <v>0</v>
      </c>
      <c r="AP24" s="123">
        <v>8104450</v>
      </c>
      <c r="AQ24" s="123">
        <f t="shared" si="10"/>
        <v>0</v>
      </c>
      <c r="AR24" s="52">
        <v>0.69</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129</v>
      </c>
      <c r="P25" s="119">
        <v>143</v>
      </c>
      <c r="Q25" s="119">
        <v>32875222</v>
      </c>
      <c r="R25" s="45">
        <f t="shared" si="3"/>
        <v>5924</v>
      </c>
      <c r="S25" s="46">
        <f t="shared" si="4"/>
        <v>142.17599999999999</v>
      </c>
      <c r="T25" s="46">
        <f t="shared" si="5"/>
        <v>5.9240000000000004</v>
      </c>
      <c r="U25" s="120">
        <v>4.0999999999999996</v>
      </c>
      <c r="V25" s="120">
        <f t="shared" si="6"/>
        <v>4.0999999999999996</v>
      </c>
      <c r="W25" s="121" t="s">
        <v>140</v>
      </c>
      <c r="X25" s="123">
        <v>0</v>
      </c>
      <c r="Y25" s="123">
        <v>1088</v>
      </c>
      <c r="Z25" s="123">
        <v>1185</v>
      </c>
      <c r="AA25" s="123">
        <v>1185</v>
      </c>
      <c r="AB25" s="123">
        <v>1180</v>
      </c>
      <c r="AC25" s="47" t="s">
        <v>90</v>
      </c>
      <c r="AD25" s="47" t="s">
        <v>90</v>
      </c>
      <c r="AE25" s="47" t="s">
        <v>90</v>
      </c>
      <c r="AF25" s="122" t="s">
        <v>90</v>
      </c>
      <c r="AG25" s="136">
        <v>36249068</v>
      </c>
      <c r="AH25" s="48">
        <f t="shared" si="8"/>
        <v>1328</v>
      </c>
      <c r="AI25" s="49">
        <f t="shared" si="7"/>
        <v>224.17285617825792</v>
      </c>
      <c r="AJ25" s="102">
        <v>0</v>
      </c>
      <c r="AK25" s="102">
        <v>1</v>
      </c>
      <c r="AL25" s="102">
        <v>1</v>
      </c>
      <c r="AM25" s="102">
        <v>1</v>
      </c>
      <c r="AN25" s="102">
        <v>1</v>
      </c>
      <c r="AO25" s="102">
        <v>0</v>
      </c>
      <c r="AP25" s="123">
        <v>8104450</v>
      </c>
      <c r="AQ25" s="123">
        <f t="shared" si="10"/>
        <v>0</v>
      </c>
      <c r="AR25" s="50"/>
      <c r="AS25" s="51" t="s">
        <v>113</v>
      </c>
      <c r="AV25" s="57" t="s">
        <v>74</v>
      </c>
      <c r="AW25" s="57">
        <v>10.36</v>
      </c>
      <c r="AY25" s="105"/>
    </row>
    <row r="26" spans="1:51" x14ac:dyDescent="0.25">
      <c r="B26" s="39">
        <v>2.625</v>
      </c>
      <c r="C26" s="39">
        <v>0.66666666666666696</v>
      </c>
      <c r="D26" s="118">
        <v>8</v>
      </c>
      <c r="E26" s="40">
        <f t="shared" si="0"/>
        <v>5.6338028169014089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123</v>
      </c>
      <c r="P26" s="119">
        <v>142</v>
      </c>
      <c r="Q26" s="119">
        <v>32880966</v>
      </c>
      <c r="R26" s="45">
        <f t="shared" si="3"/>
        <v>5744</v>
      </c>
      <c r="S26" s="46">
        <f t="shared" si="4"/>
        <v>137.85599999999999</v>
      </c>
      <c r="T26" s="46">
        <f t="shared" si="5"/>
        <v>5.7439999999999998</v>
      </c>
      <c r="U26" s="120">
        <v>3.7</v>
      </c>
      <c r="V26" s="120">
        <f t="shared" si="6"/>
        <v>3.7</v>
      </c>
      <c r="W26" s="121" t="s">
        <v>140</v>
      </c>
      <c r="X26" s="123">
        <v>0</v>
      </c>
      <c r="Y26" s="123">
        <v>1127</v>
      </c>
      <c r="Z26" s="123">
        <v>1177</v>
      </c>
      <c r="AA26" s="123">
        <v>1185</v>
      </c>
      <c r="AB26" s="123">
        <v>1159</v>
      </c>
      <c r="AC26" s="47" t="s">
        <v>90</v>
      </c>
      <c r="AD26" s="47" t="s">
        <v>90</v>
      </c>
      <c r="AE26" s="47" t="s">
        <v>90</v>
      </c>
      <c r="AF26" s="122" t="s">
        <v>90</v>
      </c>
      <c r="AG26" s="136">
        <v>36250352</v>
      </c>
      <c r="AH26" s="48">
        <f t="shared" si="8"/>
        <v>1284</v>
      </c>
      <c r="AI26" s="49">
        <f t="shared" si="7"/>
        <v>223.53760445682451</v>
      </c>
      <c r="AJ26" s="102">
        <v>0</v>
      </c>
      <c r="AK26" s="102">
        <v>1</v>
      </c>
      <c r="AL26" s="102">
        <v>1</v>
      </c>
      <c r="AM26" s="102">
        <v>1</v>
      </c>
      <c r="AN26" s="102">
        <v>1</v>
      </c>
      <c r="AO26" s="102">
        <v>0</v>
      </c>
      <c r="AP26" s="123">
        <v>8104450</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129</v>
      </c>
      <c r="P27" s="119">
        <v>142</v>
      </c>
      <c r="Q27" s="119">
        <v>32887115</v>
      </c>
      <c r="R27" s="45">
        <f t="shared" si="3"/>
        <v>6149</v>
      </c>
      <c r="S27" s="46">
        <f t="shared" si="4"/>
        <v>147.57599999999999</v>
      </c>
      <c r="T27" s="46">
        <f t="shared" si="5"/>
        <v>6.149</v>
      </c>
      <c r="U27" s="120">
        <v>3.1</v>
      </c>
      <c r="V27" s="120">
        <f t="shared" si="6"/>
        <v>3.1</v>
      </c>
      <c r="W27" s="121" t="s">
        <v>140</v>
      </c>
      <c r="X27" s="123">
        <v>0</v>
      </c>
      <c r="Y27" s="123">
        <v>1099</v>
      </c>
      <c r="Z27" s="123">
        <v>1176</v>
      </c>
      <c r="AA27" s="123">
        <v>1185</v>
      </c>
      <c r="AB27" s="123">
        <v>1169</v>
      </c>
      <c r="AC27" s="47" t="s">
        <v>90</v>
      </c>
      <c r="AD27" s="47" t="s">
        <v>90</v>
      </c>
      <c r="AE27" s="47" t="s">
        <v>90</v>
      </c>
      <c r="AF27" s="122" t="s">
        <v>90</v>
      </c>
      <c r="AG27" s="136">
        <v>36251756</v>
      </c>
      <c r="AH27" s="48">
        <f t="shared" si="8"/>
        <v>1404</v>
      </c>
      <c r="AI27" s="49">
        <f t="shared" si="7"/>
        <v>228.32980972515855</v>
      </c>
      <c r="AJ27" s="102">
        <v>0</v>
      </c>
      <c r="AK27" s="102">
        <v>1</v>
      </c>
      <c r="AL27" s="102">
        <v>1</v>
      </c>
      <c r="AM27" s="102">
        <v>1</v>
      </c>
      <c r="AN27" s="102">
        <v>1</v>
      </c>
      <c r="AO27" s="102">
        <v>0</v>
      </c>
      <c r="AP27" s="123">
        <v>8104450</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131</v>
      </c>
      <c r="P28" s="119">
        <v>137</v>
      </c>
      <c r="Q28" s="119">
        <v>32892841</v>
      </c>
      <c r="R28" s="45">
        <f t="shared" si="3"/>
        <v>5726</v>
      </c>
      <c r="S28" s="46">
        <f t="shared" si="4"/>
        <v>137.42400000000001</v>
      </c>
      <c r="T28" s="46">
        <f t="shared" si="5"/>
        <v>5.726</v>
      </c>
      <c r="U28" s="120">
        <v>2.6</v>
      </c>
      <c r="V28" s="120">
        <f t="shared" si="6"/>
        <v>2.6</v>
      </c>
      <c r="W28" s="121" t="s">
        <v>140</v>
      </c>
      <c r="X28" s="123">
        <v>0</v>
      </c>
      <c r="Y28" s="123">
        <v>1143</v>
      </c>
      <c r="Z28" s="123">
        <v>1186</v>
      </c>
      <c r="AA28" s="123">
        <v>1185</v>
      </c>
      <c r="AB28" s="123">
        <v>1168</v>
      </c>
      <c r="AC28" s="47" t="s">
        <v>90</v>
      </c>
      <c r="AD28" s="47" t="s">
        <v>90</v>
      </c>
      <c r="AE28" s="47" t="s">
        <v>90</v>
      </c>
      <c r="AF28" s="122" t="s">
        <v>90</v>
      </c>
      <c r="AG28" s="136">
        <v>36253092</v>
      </c>
      <c r="AH28" s="48">
        <f t="shared" si="8"/>
        <v>1336</v>
      </c>
      <c r="AI28" s="49">
        <f t="shared" si="7"/>
        <v>233.32169053440447</v>
      </c>
      <c r="AJ28" s="102">
        <v>0</v>
      </c>
      <c r="AK28" s="102">
        <v>1</v>
      </c>
      <c r="AL28" s="102">
        <v>1</v>
      </c>
      <c r="AM28" s="102">
        <v>1</v>
      </c>
      <c r="AN28" s="102">
        <v>1</v>
      </c>
      <c r="AO28" s="102">
        <v>0</v>
      </c>
      <c r="AP28" s="123">
        <v>8104450</v>
      </c>
      <c r="AQ28" s="123">
        <f t="shared" si="10"/>
        <v>0</v>
      </c>
      <c r="AR28" s="52">
        <v>0.59</v>
      </c>
      <c r="AS28" s="51" t="s">
        <v>113</v>
      </c>
      <c r="AV28" s="57" t="s">
        <v>116</v>
      </c>
      <c r="AW28" s="57">
        <v>101.325</v>
      </c>
      <c r="AY28" s="105"/>
    </row>
    <row r="29" spans="1:51" x14ac:dyDescent="0.25">
      <c r="B29" s="39">
        <v>2.75</v>
      </c>
      <c r="C29" s="39">
        <v>0.79166666666666896</v>
      </c>
      <c r="D29" s="118">
        <v>4</v>
      </c>
      <c r="E29" s="40">
        <f t="shared" si="0"/>
        <v>2.8169014084507045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131</v>
      </c>
      <c r="P29" s="119">
        <v>141</v>
      </c>
      <c r="Q29" s="119">
        <v>32898534</v>
      </c>
      <c r="R29" s="45">
        <f t="shared" si="3"/>
        <v>5693</v>
      </c>
      <c r="S29" s="46">
        <f t="shared" si="4"/>
        <v>136.63200000000001</v>
      </c>
      <c r="T29" s="46">
        <f t="shared" si="5"/>
        <v>5.6929999999999996</v>
      </c>
      <c r="U29" s="120">
        <v>2.2000000000000002</v>
      </c>
      <c r="V29" s="120">
        <f t="shared" si="6"/>
        <v>2.2000000000000002</v>
      </c>
      <c r="W29" s="121" t="s">
        <v>140</v>
      </c>
      <c r="X29" s="123">
        <v>0</v>
      </c>
      <c r="Y29" s="123">
        <v>1188</v>
      </c>
      <c r="Z29" s="123">
        <v>1186</v>
      </c>
      <c r="AA29" s="123">
        <v>1185</v>
      </c>
      <c r="AB29" s="123">
        <v>1169</v>
      </c>
      <c r="AC29" s="47" t="s">
        <v>90</v>
      </c>
      <c r="AD29" s="47" t="s">
        <v>90</v>
      </c>
      <c r="AE29" s="47" t="s">
        <v>90</v>
      </c>
      <c r="AF29" s="122" t="s">
        <v>90</v>
      </c>
      <c r="AG29" s="136">
        <v>36254468</v>
      </c>
      <c r="AH29" s="48">
        <f t="shared" si="8"/>
        <v>1376</v>
      </c>
      <c r="AI29" s="49">
        <f t="shared" si="7"/>
        <v>241.70033374319343</v>
      </c>
      <c r="AJ29" s="102">
        <v>0</v>
      </c>
      <c r="AK29" s="102">
        <v>1</v>
      </c>
      <c r="AL29" s="102">
        <v>1</v>
      </c>
      <c r="AM29" s="102">
        <v>1</v>
      </c>
      <c r="AN29" s="102">
        <v>1</v>
      </c>
      <c r="AO29" s="102">
        <v>0</v>
      </c>
      <c r="AP29" s="123">
        <v>8104450</v>
      </c>
      <c r="AQ29" s="123">
        <f t="shared" si="10"/>
        <v>0</v>
      </c>
      <c r="AR29" s="50"/>
      <c r="AS29" s="51" t="s">
        <v>113</v>
      </c>
      <c r="AY29" s="105"/>
    </row>
    <row r="30" spans="1:51" x14ac:dyDescent="0.25">
      <c r="B30" s="39">
        <v>2.7916666666666701</v>
      </c>
      <c r="C30" s="39">
        <v>0.83333333333333703</v>
      </c>
      <c r="D30" s="118">
        <v>5</v>
      </c>
      <c r="E30" s="40">
        <f t="shared" si="0"/>
        <v>3.5211267605633805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134</v>
      </c>
      <c r="P30" s="119">
        <v>134</v>
      </c>
      <c r="Q30" s="119">
        <v>32903930</v>
      </c>
      <c r="R30" s="45">
        <f t="shared" si="3"/>
        <v>5396</v>
      </c>
      <c r="S30" s="46">
        <f t="shared" si="4"/>
        <v>129.50399999999999</v>
      </c>
      <c r="T30" s="46">
        <f t="shared" si="5"/>
        <v>5.3959999999999999</v>
      </c>
      <c r="U30" s="120">
        <v>2.1</v>
      </c>
      <c r="V30" s="120">
        <f t="shared" si="6"/>
        <v>2.1</v>
      </c>
      <c r="W30" s="121" t="s">
        <v>140</v>
      </c>
      <c r="X30" s="123">
        <v>0</v>
      </c>
      <c r="Y30" s="123">
        <v>1001</v>
      </c>
      <c r="Z30" s="123">
        <v>1176</v>
      </c>
      <c r="AA30" s="123">
        <v>1185</v>
      </c>
      <c r="AB30" s="123">
        <v>1171</v>
      </c>
      <c r="AC30" s="47" t="s">
        <v>90</v>
      </c>
      <c r="AD30" s="47" t="s">
        <v>90</v>
      </c>
      <c r="AE30" s="47" t="s">
        <v>90</v>
      </c>
      <c r="AF30" s="122" t="s">
        <v>90</v>
      </c>
      <c r="AG30" s="136">
        <v>36255768</v>
      </c>
      <c r="AH30" s="48">
        <f t="shared" si="8"/>
        <v>1300</v>
      </c>
      <c r="AI30" s="49">
        <f t="shared" si="7"/>
        <v>240.91919940696812</v>
      </c>
      <c r="AJ30" s="102">
        <v>0</v>
      </c>
      <c r="AK30" s="102">
        <v>1</v>
      </c>
      <c r="AL30" s="102">
        <v>1</v>
      </c>
      <c r="AM30" s="102">
        <v>1</v>
      </c>
      <c r="AN30" s="102">
        <v>1</v>
      </c>
      <c r="AO30" s="102">
        <v>0</v>
      </c>
      <c r="AP30" s="123">
        <v>8104450</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134</v>
      </c>
      <c r="P31" s="119">
        <v>136</v>
      </c>
      <c r="Q31" s="119">
        <v>32909405</v>
      </c>
      <c r="R31" s="45">
        <f t="shared" si="3"/>
        <v>5475</v>
      </c>
      <c r="S31" s="46">
        <f t="shared" si="4"/>
        <v>131.4</v>
      </c>
      <c r="T31" s="46">
        <f t="shared" si="5"/>
        <v>5.4749999999999996</v>
      </c>
      <c r="U31" s="120">
        <v>1.4</v>
      </c>
      <c r="V31" s="120">
        <f t="shared" si="6"/>
        <v>1.4</v>
      </c>
      <c r="W31" s="121" t="s">
        <v>152</v>
      </c>
      <c r="X31" s="123">
        <v>0</v>
      </c>
      <c r="Y31" s="123">
        <v>1002</v>
      </c>
      <c r="Z31" s="123">
        <v>1185</v>
      </c>
      <c r="AA31" s="123">
        <v>0</v>
      </c>
      <c r="AB31" s="123">
        <v>1198</v>
      </c>
      <c r="AC31" s="47" t="s">
        <v>90</v>
      </c>
      <c r="AD31" s="47" t="s">
        <v>90</v>
      </c>
      <c r="AE31" s="47" t="s">
        <v>90</v>
      </c>
      <c r="AF31" s="122" t="s">
        <v>90</v>
      </c>
      <c r="AG31" s="136">
        <v>36257120</v>
      </c>
      <c r="AH31" s="48">
        <f t="shared" si="8"/>
        <v>1352</v>
      </c>
      <c r="AI31" s="49">
        <f t="shared" si="7"/>
        <v>246.9406392694064</v>
      </c>
      <c r="AJ31" s="102">
        <v>0</v>
      </c>
      <c r="AK31" s="102">
        <v>1</v>
      </c>
      <c r="AL31" s="102">
        <v>1</v>
      </c>
      <c r="AM31" s="102">
        <v>0</v>
      </c>
      <c r="AN31" s="102">
        <v>1</v>
      </c>
      <c r="AO31" s="102">
        <v>0</v>
      </c>
      <c r="AP31" s="123">
        <v>8104450</v>
      </c>
      <c r="AQ31" s="123">
        <f t="shared" si="10"/>
        <v>0</v>
      </c>
      <c r="AR31" s="50"/>
      <c r="AS31" s="51" t="s">
        <v>113</v>
      </c>
      <c r="AV31" s="58" t="s">
        <v>29</v>
      </c>
      <c r="AW31" s="58" t="s">
        <v>74</v>
      </c>
      <c r="AY31" s="105"/>
    </row>
    <row r="32" spans="1:51" x14ac:dyDescent="0.25">
      <c r="B32" s="39">
        <v>2.875</v>
      </c>
      <c r="C32" s="39">
        <v>0.91666666666667096</v>
      </c>
      <c r="D32" s="118">
        <v>10</v>
      </c>
      <c r="E32" s="40">
        <f t="shared" si="0"/>
        <v>7.042253521126761</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117</v>
      </c>
      <c r="P32" s="119">
        <v>117</v>
      </c>
      <c r="Q32" s="119">
        <v>32914357</v>
      </c>
      <c r="R32" s="45">
        <f t="shared" si="3"/>
        <v>4952</v>
      </c>
      <c r="S32" s="46">
        <f t="shared" si="4"/>
        <v>118.848</v>
      </c>
      <c r="T32" s="46">
        <f t="shared" si="5"/>
        <v>4.952</v>
      </c>
      <c r="U32" s="120">
        <v>1.3</v>
      </c>
      <c r="V32" s="120">
        <f t="shared" si="6"/>
        <v>1.3</v>
      </c>
      <c r="W32" s="121" t="s">
        <v>125</v>
      </c>
      <c r="X32" s="123">
        <v>0</v>
      </c>
      <c r="Y32" s="123">
        <v>0</v>
      </c>
      <c r="Z32" s="123">
        <v>1196</v>
      </c>
      <c r="AA32" s="123">
        <v>0</v>
      </c>
      <c r="AB32" s="123">
        <v>1198</v>
      </c>
      <c r="AC32" s="47" t="s">
        <v>90</v>
      </c>
      <c r="AD32" s="47" t="s">
        <v>90</v>
      </c>
      <c r="AE32" s="47" t="s">
        <v>90</v>
      </c>
      <c r="AF32" s="122" t="s">
        <v>90</v>
      </c>
      <c r="AG32" s="136">
        <v>36257868</v>
      </c>
      <c r="AH32" s="48">
        <f t="shared" si="8"/>
        <v>748</v>
      </c>
      <c r="AI32" s="49">
        <f t="shared" si="7"/>
        <v>151.05008077544426</v>
      </c>
      <c r="AJ32" s="102">
        <v>0</v>
      </c>
      <c r="AK32" s="102">
        <v>0</v>
      </c>
      <c r="AL32" s="102">
        <v>1</v>
      </c>
      <c r="AM32" s="102">
        <v>0</v>
      </c>
      <c r="AN32" s="102">
        <v>1</v>
      </c>
      <c r="AO32" s="102">
        <v>0</v>
      </c>
      <c r="AP32" s="123">
        <v>8104450</v>
      </c>
      <c r="AQ32" s="123">
        <f t="shared" si="10"/>
        <v>0</v>
      </c>
      <c r="AR32" s="52">
        <v>0.5</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6</v>
      </c>
      <c r="E33" s="40">
        <f t="shared" si="0"/>
        <v>4.2253521126760569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124</v>
      </c>
      <c r="P33" s="119">
        <v>102</v>
      </c>
      <c r="Q33" s="119">
        <v>32918563</v>
      </c>
      <c r="R33" s="45">
        <f t="shared" si="3"/>
        <v>4206</v>
      </c>
      <c r="S33" s="46">
        <f t="shared" si="4"/>
        <v>100.944</v>
      </c>
      <c r="T33" s="46">
        <f t="shared" si="5"/>
        <v>4.2060000000000004</v>
      </c>
      <c r="U33" s="120">
        <v>1.9</v>
      </c>
      <c r="V33" s="120">
        <f t="shared" si="6"/>
        <v>1.9</v>
      </c>
      <c r="W33" s="121" t="s">
        <v>125</v>
      </c>
      <c r="X33" s="123">
        <v>0</v>
      </c>
      <c r="Y33" s="123">
        <v>0</v>
      </c>
      <c r="Z33" s="123">
        <v>1186</v>
      </c>
      <c r="AA33" s="123">
        <v>0</v>
      </c>
      <c r="AB33" s="123">
        <v>1110</v>
      </c>
      <c r="AC33" s="47" t="s">
        <v>90</v>
      </c>
      <c r="AD33" s="47" t="s">
        <v>90</v>
      </c>
      <c r="AE33" s="47" t="s">
        <v>90</v>
      </c>
      <c r="AF33" s="122" t="s">
        <v>90</v>
      </c>
      <c r="AG33" s="136">
        <v>36258644</v>
      </c>
      <c r="AH33" s="48">
        <f t="shared" si="8"/>
        <v>776</v>
      </c>
      <c r="AI33" s="49">
        <f t="shared" si="7"/>
        <v>184.49833571088919</v>
      </c>
      <c r="AJ33" s="102">
        <v>0</v>
      </c>
      <c r="AK33" s="102">
        <v>0</v>
      </c>
      <c r="AL33" s="102">
        <v>1</v>
      </c>
      <c r="AM33" s="102">
        <v>0</v>
      </c>
      <c r="AN33" s="102">
        <v>1</v>
      </c>
      <c r="AO33" s="102">
        <v>0.3</v>
      </c>
      <c r="AP33" s="123">
        <v>8105008</v>
      </c>
      <c r="AQ33" s="123">
        <f t="shared" si="10"/>
        <v>558</v>
      </c>
      <c r="AR33" s="50"/>
      <c r="AS33" s="51" t="s">
        <v>113</v>
      </c>
      <c r="AY33" s="105"/>
    </row>
    <row r="34" spans="2:51" x14ac:dyDescent="0.25">
      <c r="B34" s="39">
        <v>2.9583333333333299</v>
      </c>
      <c r="C34" s="39">
        <v>1</v>
      </c>
      <c r="D34" s="118">
        <v>11</v>
      </c>
      <c r="E34" s="40">
        <f t="shared" si="0"/>
        <v>7.746478873239437</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116</v>
      </c>
      <c r="P34" s="119">
        <v>97</v>
      </c>
      <c r="Q34" s="119">
        <v>32923018</v>
      </c>
      <c r="R34" s="45">
        <f t="shared" si="3"/>
        <v>4455</v>
      </c>
      <c r="S34" s="46">
        <f t="shared" si="4"/>
        <v>106.92</v>
      </c>
      <c r="T34" s="46">
        <f t="shared" si="5"/>
        <v>4.4550000000000001</v>
      </c>
      <c r="U34" s="120">
        <v>2.8</v>
      </c>
      <c r="V34" s="120">
        <f t="shared" si="6"/>
        <v>2.8</v>
      </c>
      <c r="W34" s="121" t="s">
        <v>125</v>
      </c>
      <c r="X34" s="123">
        <v>0</v>
      </c>
      <c r="Y34" s="123">
        <v>0</v>
      </c>
      <c r="Z34" s="123">
        <v>1069</v>
      </c>
      <c r="AA34" s="123">
        <v>0</v>
      </c>
      <c r="AB34" s="123">
        <v>1088</v>
      </c>
      <c r="AC34" s="47" t="s">
        <v>90</v>
      </c>
      <c r="AD34" s="47" t="s">
        <v>90</v>
      </c>
      <c r="AE34" s="47" t="s">
        <v>90</v>
      </c>
      <c r="AF34" s="122" t="s">
        <v>90</v>
      </c>
      <c r="AG34" s="136">
        <v>36259432</v>
      </c>
      <c r="AH34" s="48">
        <f t="shared" si="8"/>
        <v>788</v>
      </c>
      <c r="AI34" s="49">
        <f t="shared" si="7"/>
        <v>176.87991021324353</v>
      </c>
      <c r="AJ34" s="102">
        <v>0</v>
      </c>
      <c r="AK34" s="102">
        <v>0</v>
      </c>
      <c r="AL34" s="102">
        <v>1</v>
      </c>
      <c r="AM34" s="102">
        <v>0</v>
      </c>
      <c r="AN34" s="102">
        <v>1</v>
      </c>
      <c r="AO34" s="102">
        <v>0.3</v>
      </c>
      <c r="AP34" s="123">
        <v>8105899</v>
      </c>
      <c r="AQ34" s="123">
        <f t="shared" si="10"/>
        <v>891</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127.625</v>
      </c>
      <c r="Q35" s="63">
        <f>Q34-Q10</f>
        <v>126289</v>
      </c>
      <c r="R35" s="64">
        <f>SUM(R11:R34)</f>
        <v>126289</v>
      </c>
      <c r="S35" s="124">
        <f>AVERAGE(S11:S34)</f>
        <v>126.28899999999999</v>
      </c>
      <c r="T35" s="124">
        <f>SUM(T11:T34)</f>
        <v>126.289</v>
      </c>
      <c r="U35" s="98"/>
      <c r="V35" s="98"/>
      <c r="W35" s="56"/>
      <c r="X35" s="90"/>
      <c r="Y35" s="91"/>
      <c r="Z35" s="91"/>
      <c r="AA35" s="91"/>
      <c r="AB35" s="92"/>
      <c r="AC35" s="90"/>
      <c r="AD35" s="91"/>
      <c r="AE35" s="92"/>
      <c r="AF35" s="93"/>
      <c r="AG35" s="65">
        <f>AG34-AG10</f>
        <v>26460</v>
      </c>
      <c r="AH35" s="66">
        <f>SUM(AH11:AH34)</f>
        <v>26460</v>
      </c>
      <c r="AI35" s="67">
        <f>$AH$35/$T35</f>
        <v>209.51943558029598</v>
      </c>
      <c r="AJ35" s="93"/>
      <c r="AK35" s="94"/>
      <c r="AL35" s="94"/>
      <c r="AM35" s="94"/>
      <c r="AN35" s="95"/>
      <c r="AO35" s="68"/>
      <c r="AP35" s="69">
        <f>AP34-AP10</f>
        <v>6622</v>
      </c>
      <c r="AQ35" s="70">
        <f>SUM(AQ11:AQ34)</f>
        <v>6622</v>
      </c>
      <c r="AR35" s="71">
        <f>AVERAGE(AR11:AR34)</f>
        <v>0.63833333333333331</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218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310</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09" t="s">
        <v>311</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299</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271</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312</v>
      </c>
      <c r="C48" s="110"/>
      <c r="D48" s="110"/>
      <c r="E48" s="110"/>
      <c r="F48" s="110"/>
      <c r="G48" s="110"/>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161</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313</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314</v>
      </c>
      <c r="C51" s="110"/>
      <c r="D51" s="110"/>
      <c r="E51" s="110"/>
      <c r="F51" s="110"/>
      <c r="G51" s="110"/>
      <c r="H51" s="110"/>
      <c r="I51" s="125"/>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315</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316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198</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317</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319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287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176</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2" t="s">
        <v>379</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2" t="s">
        <v>381</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380</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t="s">
        <v>166</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09" t="s">
        <v>320</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09" t="s">
        <v>321</v>
      </c>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09" t="s">
        <v>322</v>
      </c>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116" t="s">
        <v>156</v>
      </c>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109" t="s">
        <v>323</v>
      </c>
      <c r="C67" s="110"/>
      <c r="D67" s="110"/>
      <c r="E67" s="110"/>
      <c r="F67" s="110"/>
      <c r="G67" s="110"/>
      <c r="H67" s="110"/>
      <c r="I67" s="125"/>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2" t="s">
        <v>212</v>
      </c>
      <c r="C68" s="112"/>
      <c r="D68" s="110"/>
      <c r="E68" s="110"/>
      <c r="F68" s="110"/>
      <c r="G68" s="110"/>
      <c r="H68" s="110"/>
      <c r="I68" s="110"/>
      <c r="J68" s="111"/>
      <c r="K68" s="111"/>
      <c r="L68" s="111"/>
      <c r="M68" s="111"/>
      <c r="N68" s="111"/>
      <c r="O68" s="111"/>
      <c r="P68" s="111"/>
      <c r="Q68" s="111"/>
      <c r="R68" s="111"/>
      <c r="S68" s="114"/>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t="s">
        <v>324</v>
      </c>
      <c r="C69" s="112"/>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09" t="s">
        <v>325</v>
      </c>
      <c r="C70" s="110"/>
      <c r="D70" s="110"/>
      <c r="E70" s="110"/>
      <c r="F70" s="110"/>
      <c r="G70" s="88"/>
      <c r="H70" s="88"/>
      <c r="I70" s="125"/>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116" t="s">
        <v>157</v>
      </c>
      <c r="C71" s="110"/>
      <c r="D71" s="110"/>
      <c r="E71" s="110"/>
      <c r="F71" s="110"/>
      <c r="G71" s="88"/>
      <c r="H71" s="88"/>
      <c r="I71" s="125"/>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t="s">
        <v>155</v>
      </c>
      <c r="C72" s="110"/>
      <c r="D72" s="110"/>
      <c r="E72" s="110"/>
      <c r="F72" s="110"/>
      <c r="G72" s="88"/>
      <c r="H72" s="88"/>
      <c r="I72" s="117"/>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109" t="s">
        <v>326</v>
      </c>
      <c r="C73" s="116"/>
      <c r="D73" s="110"/>
      <c r="E73" s="88"/>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109" t="s">
        <v>327</v>
      </c>
      <c r="C74" s="112"/>
      <c r="D74" s="110"/>
      <c r="E74" s="110"/>
      <c r="F74" s="110"/>
      <c r="G74" s="110"/>
      <c r="H74" s="110"/>
      <c r="I74" s="110"/>
      <c r="J74" s="111"/>
      <c r="K74" s="111"/>
      <c r="L74" s="111"/>
      <c r="M74" s="111"/>
      <c r="N74" s="111"/>
      <c r="O74" s="111"/>
      <c r="P74" s="111"/>
      <c r="Q74" s="111"/>
      <c r="R74" s="111"/>
      <c r="S74" s="111"/>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t="s">
        <v>154</v>
      </c>
      <c r="C75" s="112"/>
      <c r="D75" s="110"/>
      <c r="E75" s="88"/>
      <c r="F75" s="110"/>
      <c r="G75" s="110"/>
      <c r="H75" s="110"/>
      <c r="I75" s="110"/>
      <c r="J75" s="111"/>
      <c r="K75" s="111"/>
      <c r="L75" s="111"/>
      <c r="M75" s="111"/>
      <c r="N75" s="111"/>
      <c r="O75" s="111"/>
      <c r="P75" s="111"/>
      <c r="Q75" s="111"/>
      <c r="R75" s="111"/>
      <c r="S75" s="111"/>
      <c r="T75" s="113"/>
      <c r="U75" s="113"/>
      <c r="V75" s="113"/>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0"/>
      <c r="D76" s="110"/>
      <c r="E76" s="110"/>
      <c r="F76" s="110"/>
      <c r="G76" s="88"/>
      <c r="H76" s="88"/>
      <c r="I76" s="125"/>
      <c r="J76" s="111"/>
      <c r="K76" s="111"/>
      <c r="L76" s="111"/>
      <c r="M76" s="111"/>
      <c r="N76" s="111"/>
      <c r="O76" s="111"/>
      <c r="P76" s="111"/>
      <c r="Q76" s="111"/>
      <c r="R76" s="111"/>
      <c r="S76" s="114"/>
      <c r="T76" s="113"/>
      <c r="U76" s="113"/>
      <c r="V76" s="113"/>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0"/>
      <c r="D77" s="110"/>
      <c r="E77" s="110"/>
      <c r="F77" s="110"/>
      <c r="G77" s="88"/>
      <c r="H77" s="88"/>
      <c r="I77" s="117"/>
      <c r="J77" s="111"/>
      <c r="K77" s="111"/>
      <c r="L77" s="111"/>
      <c r="M77" s="111"/>
      <c r="N77" s="111"/>
      <c r="O77" s="111"/>
      <c r="P77" s="111"/>
      <c r="Q77" s="111"/>
      <c r="R77" s="111"/>
      <c r="S77" s="114"/>
      <c r="T77" s="114"/>
      <c r="U77" s="114"/>
      <c r="V77" s="114"/>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114"/>
      <c r="V78" s="114"/>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6"/>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6"/>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110"/>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88"/>
      <c r="F84" s="110"/>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110"/>
      <c r="F85" s="110"/>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09"/>
      <c r="D86" s="110"/>
      <c r="E86" s="110"/>
      <c r="F86" s="110"/>
      <c r="G86" s="110"/>
      <c r="H86" s="110"/>
      <c r="I86" s="110"/>
      <c r="J86" s="111"/>
      <c r="K86" s="111"/>
      <c r="L86" s="111"/>
      <c r="M86" s="111"/>
      <c r="N86" s="111"/>
      <c r="O86" s="111"/>
      <c r="P86" s="111"/>
      <c r="Q86" s="111"/>
      <c r="R86" s="111"/>
      <c r="S86" s="111"/>
      <c r="T86" s="114"/>
      <c r="U86" s="78"/>
      <c r="V86" s="78"/>
      <c r="W86" s="106"/>
      <c r="X86" s="106"/>
      <c r="Y86" s="106"/>
      <c r="Z86" s="86"/>
      <c r="AA86" s="106"/>
      <c r="AB86" s="106"/>
      <c r="AC86" s="106"/>
      <c r="AD86" s="106"/>
      <c r="AE86" s="106"/>
      <c r="AM86" s="107"/>
      <c r="AN86" s="107"/>
      <c r="AO86" s="107"/>
      <c r="AP86" s="107"/>
      <c r="AQ86" s="107"/>
      <c r="AR86" s="107"/>
      <c r="AS86" s="108"/>
      <c r="AV86" s="105"/>
      <c r="AW86" s="101"/>
      <c r="AX86" s="101"/>
      <c r="AY86" s="101"/>
    </row>
    <row r="87" spans="1:51" x14ac:dyDescent="0.25">
      <c r="B87" s="89"/>
      <c r="C87" s="109"/>
      <c r="D87" s="88"/>
      <c r="E87" s="110"/>
      <c r="F87" s="110"/>
      <c r="G87" s="110"/>
      <c r="H87" s="110"/>
      <c r="I87" s="88"/>
      <c r="J87" s="111"/>
      <c r="K87" s="111"/>
      <c r="L87" s="111"/>
      <c r="M87" s="111"/>
      <c r="N87" s="111"/>
      <c r="O87" s="111"/>
      <c r="P87" s="111"/>
      <c r="Q87" s="111"/>
      <c r="R87" s="111"/>
      <c r="S87" s="86"/>
      <c r="T87" s="86"/>
      <c r="U87" s="86"/>
      <c r="V87" s="86"/>
      <c r="W87" s="86"/>
      <c r="X87" s="86"/>
      <c r="Y87" s="86"/>
      <c r="Z87" s="79"/>
      <c r="AA87" s="86"/>
      <c r="AB87" s="86"/>
      <c r="AC87" s="86"/>
      <c r="AD87" s="86"/>
      <c r="AE87" s="86"/>
      <c r="AF87" s="86"/>
      <c r="AG87" s="86"/>
      <c r="AH87" s="86"/>
      <c r="AI87" s="86"/>
      <c r="AJ87" s="86"/>
      <c r="AK87" s="86"/>
      <c r="AL87" s="86"/>
      <c r="AM87" s="86"/>
      <c r="AN87" s="86"/>
      <c r="AO87" s="86"/>
      <c r="AP87" s="86"/>
      <c r="AQ87" s="86"/>
      <c r="AR87" s="86"/>
      <c r="AS87" s="86"/>
      <c r="AT87" s="86"/>
      <c r="AU87" s="86"/>
      <c r="AV87" s="105"/>
      <c r="AW87" s="101"/>
      <c r="AX87" s="101"/>
      <c r="AY87" s="101"/>
    </row>
    <row r="88" spans="1:51" x14ac:dyDescent="0.25">
      <c r="B88" s="89"/>
      <c r="C88" s="116"/>
      <c r="D88" s="88"/>
      <c r="E88" s="110"/>
      <c r="F88" s="110"/>
      <c r="G88" s="110"/>
      <c r="H88" s="110"/>
      <c r="I88" s="88"/>
      <c r="J88" s="86"/>
      <c r="K88" s="86"/>
      <c r="L88" s="86"/>
      <c r="M88" s="86"/>
      <c r="N88" s="86"/>
      <c r="O88" s="86"/>
      <c r="P88" s="86"/>
      <c r="Q88" s="86"/>
      <c r="R88" s="86"/>
      <c r="S88" s="86"/>
      <c r="T88" s="86"/>
      <c r="U88" s="86"/>
      <c r="V88" s="86"/>
      <c r="W88" s="79"/>
      <c r="X88" s="79"/>
      <c r="Y88" s="79"/>
      <c r="Z88" s="106"/>
      <c r="AA88" s="79"/>
      <c r="AB88" s="79"/>
      <c r="AC88" s="79"/>
      <c r="AD88" s="79"/>
      <c r="AE88" s="79"/>
      <c r="AF88" s="79"/>
      <c r="AG88" s="79"/>
      <c r="AH88" s="79"/>
      <c r="AI88" s="79"/>
      <c r="AJ88" s="79"/>
      <c r="AK88" s="79"/>
      <c r="AL88" s="79"/>
      <c r="AM88" s="79"/>
      <c r="AN88" s="79"/>
      <c r="AO88" s="79"/>
      <c r="AP88" s="79"/>
      <c r="AQ88" s="79"/>
      <c r="AR88" s="79"/>
      <c r="AS88" s="79"/>
      <c r="AT88" s="79"/>
      <c r="AU88" s="79"/>
      <c r="AV88" s="105"/>
      <c r="AW88" s="101"/>
      <c r="AX88" s="101"/>
      <c r="AY88" s="101"/>
    </row>
    <row r="89" spans="1:51" x14ac:dyDescent="0.25">
      <c r="B89" s="89"/>
      <c r="C89" s="116"/>
      <c r="D89" s="110"/>
      <c r="E89" s="88"/>
      <c r="F89" s="110"/>
      <c r="G89" s="110"/>
      <c r="H89" s="110"/>
      <c r="I89" s="110"/>
      <c r="J89" s="86"/>
      <c r="K89" s="86"/>
      <c r="L89" s="86"/>
      <c r="M89" s="86"/>
      <c r="N89" s="86"/>
      <c r="O89" s="86"/>
      <c r="P89" s="86"/>
      <c r="Q89" s="86"/>
      <c r="R89" s="86"/>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89"/>
      <c r="C90" s="112"/>
      <c r="D90" s="110"/>
      <c r="E90" s="88"/>
      <c r="F90" s="88"/>
      <c r="G90" s="110"/>
      <c r="H90" s="110"/>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89"/>
      <c r="C91" s="112"/>
      <c r="D91" s="110"/>
      <c r="E91" s="110"/>
      <c r="F91" s="88"/>
      <c r="G91" s="88"/>
      <c r="H91" s="88"/>
      <c r="I91" s="110"/>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6"/>
      <c r="C92" s="86"/>
      <c r="D92" s="110"/>
      <c r="E92" s="110"/>
      <c r="F92" s="110"/>
      <c r="G92" s="88"/>
      <c r="H92" s="88"/>
      <c r="I92" s="110"/>
      <c r="J92" s="111"/>
      <c r="K92" s="111"/>
      <c r="L92" s="111"/>
      <c r="M92" s="111"/>
      <c r="N92" s="111"/>
      <c r="O92" s="111"/>
      <c r="P92" s="111"/>
      <c r="Q92" s="111"/>
      <c r="R92" s="111"/>
      <c r="S92" s="111"/>
      <c r="T92" s="114"/>
      <c r="U92" s="78"/>
      <c r="V92" s="78"/>
      <c r="W92" s="106"/>
      <c r="X92" s="106"/>
      <c r="Y92" s="106"/>
      <c r="Z92" s="106"/>
      <c r="AA92" s="106"/>
      <c r="AB92" s="106"/>
      <c r="AC92" s="106"/>
      <c r="AD92" s="106"/>
      <c r="AE92" s="106"/>
      <c r="AM92" s="107"/>
      <c r="AN92" s="107"/>
      <c r="AO92" s="107"/>
      <c r="AP92" s="107"/>
      <c r="AQ92" s="107"/>
      <c r="AR92" s="107"/>
      <c r="AS92" s="108"/>
      <c r="AV92" s="105"/>
      <c r="AW92" s="101"/>
      <c r="AX92" s="101"/>
      <c r="AY92" s="101"/>
    </row>
    <row r="93" spans="1:51" x14ac:dyDescent="0.25">
      <c r="B93" s="126"/>
      <c r="C93" s="116"/>
      <c r="D93" s="86"/>
      <c r="E93" s="110"/>
      <c r="F93" s="110"/>
      <c r="G93" s="110"/>
      <c r="H93" s="110"/>
      <c r="I93" s="86"/>
      <c r="J93" s="111"/>
      <c r="K93" s="111"/>
      <c r="L93" s="111"/>
      <c r="M93" s="111"/>
      <c r="N93" s="111"/>
      <c r="O93" s="111"/>
      <c r="P93" s="111"/>
      <c r="Q93" s="111"/>
      <c r="R93" s="111"/>
      <c r="S93" s="111"/>
      <c r="T93" s="114"/>
      <c r="U93" s="78"/>
      <c r="V93" s="78"/>
      <c r="W93" s="106"/>
      <c r="X93" s="106"/>
      <c r="Y93" s="106"/>
      <c r="Z93" s="106"/>
      <c r="AA93" s="106"/>
      <c r="AB93" s="106"/>
      <c r="AC93" s="106"/>
      <c r="AD93" s="106"/>
      <c r="AE93" s="106"/>
      <c r="AM93" s="107"/>
      <c r="AN93" s="107"/>
      <c r="AO93" s="107"/>
      <c r="AP93" s="107"/>
      <c r="AQ93" s="107"/>
      <c r="AR93" s="107"/>
      <c r="AS93" s="108"/>
      <c r="AV93" s="105"/>
      <c r="AW93" s="101"/>
      <c r="AX93" s="101"/>
      <c r="AY93" s="101"/>
    </row>
    <row r="94" spans="1:51" x14ac:dyDescent="0.25">
      <c r="B94" s="129"/>
      <c r="C94" s="132"/>
      <c r="D94" s="79"/>
      <c r="E94" s="127"/>
      <c r="F94" s="127"/>
      <c r="G94" s="127"/>
      <c r="H94" s="127"/>
      <c r="I94" s="79"/>
      <c r="J94" s="128"/>
      <c r="K94" s="128"/>
      <c r="L94" s="128"/>
      <c r="M94" s="128"/>
      <c r="N94" s="128"/>
      <c r="O94" s="128"/>
      <c r="P94" s="128"/>
      <c r="Q94" s="128"/>
      <c r="R94" s="128"/>
      <c r="S94" s="128"/>
      <c r="T94" s="133"/>
      <c r="U94" s="134"/>
      <c r="V94" s="134"/>
      <c r="W94" s="106"/>
      <c r="X94" s="106"/>
      <c r="Y94" s="106"/>
      <c r="Z94" s="106"/>
      <c r="AA94" s="106"/>
      <c r="AB94" s="106"/>
      <c r="AC94" s="106"/>
      <c r="AD94" s="106"/>
      <c r="AE94" s="106"/>
      <c r="AM94" s="107"/>
      <c r="AN94" s="107"/>
      <c r="AO94" s="107"/>
      <c r="AP94" s="107"/>
      <c r="AQ94" s="107"/>
      <c r="AR94" s="107"/>
      <c r="AS94" s="108"/>
      <c r="AU94" s="101"/>
      <c r="AV94" s="105"/>
      <c r="AW94" s="101"/>
      <c r="AX94" s="101"/>
      <c r="AY94" s="131"/>
    </row>
    <row r="95" spans="1:51" s="131" customFormat="1" x14ac:dyDescent="0.25">
      <c r="B95" s="129"/>
      <c r="C95" s="135"/>
      <c r="D95" s="127"/>
      <c r="E95" s="79"/>
      <c r="F95" s="127"/>
      <c r="G95" s="127"/>
      <c r="H95" s="127"/>
      <c r="I95" s="127"/>
      <c r="J95" s="128"/>
      <c r="K95" s="128"/>
      <c r="L95" s="128"/>
      <c r="M95" s="128"/>
      <c r="N95" s="128"/>
      <c r="O95" s="128"/>
      <c r="P95" s="128"/>
      <c r="Q95" s="128"/>
      <c r="R95" s="128"/>
      <c r="S95" s="128"/>
      <c r="T95" s="133"/>
      <c r="U95" s="134"/>
      <c r="V95" s="134"/>
      <c r="W95" s="106"/>
      <c r="X95" s="106"/>
      <c r="Y95" s="106"/>
      <c r="Z95" s="106"/>
      <c r="AA95" s="106"/>
      <c r="AB95" s="106"/>
      <c r="AC95" s="106"/>
      <c r="AD95" s="106"/>
      <c r="AE95" s="106"/>
      <c r="AM95" s="107"/>
      <c r="AN95" s="107"/>
      <c r="AO95" s="107"/>
      <c r="AP95" s="107"/>
      <c r="AQ95" s="107"/>
      <c r="AR95" s="107"/>
      <c r="AS95" s="108"/>
      <c r="AT95" s="19"/>
      <c r="AV95" s="105"/>
      <c r="AY95" s="101"/>
    </row>
    <row r="96" spans="1:51" x14ac:dyDescent="0.25">
      <c r="A96" s="106"/>
      <c r="B96" s="129"/>
      <c r="C96" s="130"/>
      <c r="D96" s="127"/>
      <c r="E96" s="79"/>
      <c r="F96" s="79"/>
      <c r="G96" s="127"/>
      <c r="H96" s="127"/>
      <c r="I96" s="107"/>
      <c r="J96" s="107"/>
      <c r="K96" s="107"/>
      <c r="L96" s="107"/>
      <c r="M96" s="107"/>
      <c r="N96" s="107"/>
      <c r="O96" s="108"/>
      <c r="P96" s="103"/>
      <c r="R96" s="105"/>
      <c r="AS96" s="101"/>
      <c r="AT96" s="101"/>
      <c r="AU96" s="101"/>
      <c r="AV96" s="101"/>
      <c r="AW96" s="101"/>
      <c r="AX96" s="101"/>
      <c r="AY96" s="101"/>
    </row>
    <row r="97" spans="1:51" x14ac:dyDescent="0.25">
      <c r="A97" s="106"/>
      <c r="B97" s="129"/>
      <c r="C97" s="131"/>
      <c r="D97" s="131"/>
      <c r="E97" s="131"/>
      <c r="F97" s="131"/>
      <c r="G97" s="79"/>
      <c r="H97" s="79"/>
      <c r="I97" s="107"/>
      <c r="J97" s="107"/>
      <c r="K97" s="107"/>
      <c r="L97" s="107"/>
      <c r="M97" s="107"/>
      <c r="N97" s="107"/>
      <c r="O97" s="108"/>
      <c r="P97" s="103"/>
      <c r="R97" s="103"/>
      <c r="AS97" s="101"/>
      <c r="AT97" s="101"/>
      <c r="AU97" s="101"/>
      <c r="AV97" s="101"/>
      <c r="AW97" s="101"/>
      <c r="AX97" s="101"/>
      <c r="AY97" s="101"/>
    </row>
    <row r="98" spans="1:51" x14ac:dyDescent="0.25">
      <c r="A98" s="106"/>
      <c r="B98" s="79"/>
      <c r="C98" s="131"/>
      <c r="D98" s="131"/>
      <c r="E98" s="131"/>
      <c r="F98" s="131"/>
      <c r="G98" s="79"/>
      <c r="H98" s="79"/>
      <c r="I98" s="107"/>
      <c r="J98" s="107"/>
      <c r="K98" s="107"/>
      <c r="L98" s="107"/>
      <c r="M98" s="107"/>
      <c r="N98" s="107"/>
      <c r="O98" s="108"/>
      <c r="P98" s="103"/>
      <c r="R98" s="103"/>
      <c r="AS98" s="101"/>
      <c r="AT98" s="101"/>
      <c r="AU98" s="101"/>
      <c r="AV98" s="101"/>
      <c r="AW98" s="101"/>
      <c r="AX98" s="101"/>
      <c r="AY98" s="101"/>
    </row>
    <row r="99" spans="1:51" x14ac:dyDescent="0.25">
      <c r="A99" s="106"/>
      <c r="B99" s="79"/>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B100" s="129"/>
      <c r="C100" s="131"/>
      <c r="D100" s="131"/>
      <c r="E100" s="131"/>
      <c r="F100" s="131"/>
      <c r="G100" s="131"/>
      <c r="H100" s="131"/>
      <c r="I100" s="107"/>
      <c r="J100" s="107"/>
      <c r="K100" s="107"/>
      <c r="L100" s="107"/>
      <c r="M100" s="107"/>
      <c r="N100" s="107"/>
      <c r="O100" s="108"/>
      <c r="P100" s="103"/>
      <c r="R100" s="103"/>
      <c r="AS100" s="101"/>
      <c r="AT100" s="101"/>
      <c r="AU100" s="101"/>
      <c r="AV100" s="101"/>
      <c r="AW100" s="101"/>
      <c r="AX100" s="101"/>
      <c r="AY100" s="101"/>
    </row>
    <row r="101" spans="1:51" x14ac:dyDescent="0.25">
      <c r="A101" s="106"/>
      <c r="C101" s="131"/>
      <c r="D101" s="131"/>
      <c r="E101" s="131"/>
      <c r="F101" s="131"/>
      <c r="G101" s="131"/>
      <c r="H101" s="131"/>
      <c r="I101" s="107"/>
      <c r="J101" s="107"/>
      <c r="K101" s="107"/>
      <c r="L101" s="107"/>
      <c r="M101" s="107"/>
      <c r="N101" s="107"/>
      <c r="O101" s="108"/>
      <c r="P101" s="103"/>
      <c r="R101" s="103"/>
      <c r="AS101" s="101"/>
      <c r="AT101" s="101"/>
      <c r="AU101" s="101"/>
      <c r="AV101" s="101"/>
      <c r="AW101" s="101"/>
      <c r="AX101" s="101"/>
      <c r="AY101" s="101"/>
    </row>
    <row r="102" spans="1:51" x14ac:dyDescent="0.25">
      <c r="A102" s="106"/>
      <c r="C102" s="131"/>
      <c r="D102" s="131"/>
      <c r="E102" s="131"/>
      <c r="F102" s="131"/>
      <c r="G102" s="131"/>
      <c r="H102" s="131"/>
      <c r="I102" s="107"/>
      <c r="J102" s="107"/>
      <c r="K102" s="107"/>
      <c r="L102" s="107"/>
      <c r="M102" s="107"/>
      <c r="N102" s="107"/>
      <c r="O102" s="108"/>
      <c r="P102" s="103"/>
      <c r="R102" s="79"/>
      <c r="AS102" s="101"/>
      <c r="AT102" s="101"/>
      <c r="AU102" s="101"/>
      <c r="AV102" s="101"/>
      <c r="AW102" s="101"/>
      <c r="AX102" s="101"/>
      <c r="AY102" s="101"/>
    </row>
    <row r="103" spans="1:51" x14ac:dyDescent="0.25">
      <c r="A103" s="106"/>
      <c r="I103" s="107"/>
      <c r="J103" s="107"/>
      <c r="K103" s="107"/>
      <c r="L103" s="107"/>
      <c r="M103" s="107"/>
      <c r="N103" s="107"/>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R106" s="103"/>
      <c r="AS106" s="101"/>
      <c r="AT106" s="101"/>
      <c r="AU106" s="101"/>
      <c r="AV106" s="101"/>
      <c r="AW106" s="101"/>
      <c r="AX106" s="101"/>
      <c r="AY106" s="101"/>
    </row>
    <row r="107" spans="1:51" x14ac:dyDescent="0.25">
      <c r="O107" s="108"/>
      <c r="R107" s="103"/>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AS112" s="101"/>
      <c r="AT112" s="101"/>
      <c r="AU112" s="101"/>
      <c r="AV112" s="101"/>
      <c r="AW112" s="101"/>
      <c r="AX112" s="101"/>
      <c r="AY112" s="101"/>
    </row>
    <row r="113" spans="15:51" x14ac:dyDescent="0.25">
      <c r="O113" s="108"/>
      <c r="AS113" s="101"/>
      <c r="AT113" s="101"/>
      <c r="AU113" s="101"/>
      <c r="AV113" s="101"/>
      <c r="AW113" s="101"/>
      <c r="AX113" s="101"/>
      <c r="AY113" s="101"/>
    </row>
    <row r="114" spans="15:51" x14ac:dyDescent="0.25">
      <c r="O114" s="108"/>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AS122" s="101"/>
      <c r="AT122" s="101"/>
      <c r="AU122" s="101"/>
      <c r="AV122" s="101"/>
      <c r="AW122" s="101"/>
      <c r="AX122" s="101"/>
      <c r="AY122" s="101"/>
    </row>
    <row r="123" spans="15:51" x14ac:dyDescent="0.25">
      <c r="O123" s="11"/>
      <c r="P123" s="103"/>
      <c r="Q123" s="103"/>
      <c r="AS123" s="101"/>
      <c r="AT123" s="101"/>
      <c r="AU123" s="101"/>
      <c r="AV123" s="101"/>
      <c r="AW123" s="101"/>
      <c r="AX123" s="101"/>
      <c r="AY123" s="101"/>
    </row>
    <row r="124" spans="15:51" x14ac:dyDescent="0.25">
      <c r="O124" s="11"/>
      <c r="P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T127" s="103"/>
      <c r="AS127" s="101"/>
      <c r="AT127" s="101"/>
      <c r="AU127" s="101"/>
      <c r="AV127" s="101"/>
      <c r="AW127" s="101"/>
      <c r="AX127" s="101"/>
      <c r="AY127" s="101"/>
    </row>
    <row r="128" spans="15:51" x14ac:dyDescent="0.25">
      <c r="O128" s="103"/>
      <c r="Q128" s="103"/>
      <c r="R128" s="103"/>
      <c r="S128" s="103"/>
      <c r="AS128" s="101"/>
      <c r="AT128" s="101"/>
      <c r="AU128" s="101"/>
      <c r="AV128" s="101"/>
      <c r="AW128" s="101"/>
      <c r="AX128" s="101"/>
      <c r="AY128" s="101"/>
    </row>
    <row r="129" spans="15:51" x14ac:dyDescent="0.25">
      <c r="O129" s="11"/>
      <c r="P129" s="103"/>
      <c r="Q129" s="103"/>
      <c r="R129" s="103"/>
      <c r="S129" s="103"/>
      <c r="T129" s="103"/>
      <c r="AS129" s="101"/>
      <c r="AT129" s="101"/>
      <c r="AU129" s="101"/>
      <c r="AV129" s="101"/>
      <c r="AW129" s="101"/>
      <c r="AX129" s="101"/>
      <c r="AY129" s="101"/>
    </row>
    <row r="130" spans="15:51" x14ac:dyDescent="0.25">
      <c r="O130" s="11"/>
      <c r="P130" s="103"/>
      <c r="Q130" s="103"/>
      <c r="R130" s="103"/>
      <c r="S130" s="103"/>
      <c r="T130" s="103"/>
      <c r="U130" s="103"/>
      <c r="AS130" s="101"/>
      <c r="AT130" s="101"/>
      <c r="AU130" s="101"/>
      <c r="AV130" s="101"/>
      <c r="AW130" s="101"/>
      <c r="AX130" s="101"/>
      <c r="AY130" s="101"/>
    </row>
    <row r="131" spans="15:51" x14ac:dyDescent="0.25">
      <c r="O131" s="11"/>
      <c r="P131" s="103"/>
      <c r="T131" s="103"/>
      <c r="U131" s="103"/>
      <c r="AS131" s="101"/>
      <c r="AT131" s="101"/>
      <c r="AU131" s="101"/>
      <c r="AV131" s="101"/>
      <c r="AW131" s="101"/>
      <c r="AX131" s="101"/>
    </row>
    <row r="142" spans="15:51" x14ac:dyDescent="0.25">
      <c r="AY142" s="101"/>
    </row>
    <row r="143" spans="15:51" x14ac:dyDescent="0.25">
      <c r="AS143" s="101"/>
      <c r="AT143" s="101"/>
      <c r="AU143" s="101"/>
      <c r="AV143" s="101"/>
      <c r="AW143" s="101"/>
      <c r="AX143" s="101"/>
    </row>
  </sheetData>
  <protectedRanges>
    <protectedRange sqref="N87:R87 B100 S89:T95 B92:B97 S85:T86 N90:R95 T77:T84 T55:T67 T46:T52" name="Range2_12_5_1_1"/>
    <protectedRange sqref="N10 L10 L6 D6 D8 AD8 AF8 O8:U8 AJ8:AR8 AF10 AR11:AR34 L24:N31 N12:N23 N32:N34 N11:P11 O12:P34 E11:E34 R11:V34 G11:G34 AC17:AF34 X11:AF16" name="Range1_16_3_1_1"/>
    <protectedRange sqref="I92 J90:M95 J87:M87 I95"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6:H96 F95 E94" name="Range2_2_2_9_2_1_1"/>
    <protectedRange sqref="D92 D95:D96" name="Range2_1_1_1_1_1_9_2_1_1"/>
    <protectedRange sqref="AG11:AG34" name="Range1_18_1_1_1"/>
    <protectedRange sqref="C93 C95" name="Range2_4_1_1_1"/>
    <protectedRange sqref="AS16:AS34" name="Range1_1_1_1"/>
    <protectedRange sqref="P3:U5" name="Range1_16_1_1_1_1"/>
    <protectedRange sqref="C96 C94 C91" name="Range2_1_3_1_1"/>
    <protectedRange sqref="H11:H34" name="Range1_1_1_1_1_1_1"/>
    <protectedRange sqref="B98:B99 J88:R89 D93:D94 I93:I94 Z86:Z87 S87:Y88 AA87:AU88 E95:E96 G97:H98 F96" name="Range2_2_1_10_1_1_1_2"/>
    <protectedRange sqref="C92" name="Range2_2_1_10_2_1_1_1"/>
    <protectedRange sqref="N85:R86 G93:H93 D89 F92 E91" name="Range2_12_1_6_1_1"/>
    <protectedRange sqref="D84:D85 I89:I91 I85:M86 G94:H95 G87:H89 E92:E93 F93:F94 F86:F88 E85:E87" name="Range2_2_12_1_7_1_1"/>
    <protectedRange sqref="D90:D91" name="Range2_1_1_1_1_11_1_2_1_1"/>
    <protectedRange sqref="E88 G90:H90 F89" name="Range2_2_2_9_1_1_1_1"/>
    <protectedRange sqref="D86" name="Range2_1_1_1_1_1_9_1_1_1_1"/>
    <protectedRange sqref="C90 C85" name="Range2_1_1_2_1_1"/>
    <protectedRange sqref="C89" name="Range2_1_2_2_1_1"/>
    <protectedRange sqref="C88" name="Range2_3_2_1_1"/>
    <protectedRange sqref="F84:F85 E84 G86:H86" name="Range2_2_12_1_1_1_1_1"/>
    <protectedRange sqref="C84" name="Range2_1_4_2_1_1_1"/>
    <protectedRange sqref="C86:C87" name="Range2_5_1_1_1"/>
    <protectedRange sqref="E89:E90 F90:F91 G91:H92 I87:I88" name="Range2_2_1_1_1_1"/>
    <protectedRange sqref="D87:D88" name="Range2_1_1_1_1_1_1_1_1"/>
    <protectedRange sqref="AS11:AS15" name="Range1_4_1_1_1_1"/>
    <protectedRange sqref="J11:J15 J26:J34" name="Range1_1_2_1_10_1_1_1_1"/>
    <protectedRange sqref="R102"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4:T76" name="Range2_12_5_1_1_3"/>
    <protectedRange sqref="T69:T73" name="Range2_12_5_1_1_2_2"/>
    <protectedRange sqref="T68" name="Range2_12_5_1_1_2_1_1"/>
    <protectedRange sqref="S68" name="Range2_12_4_1_1_1_4_2_2_1_1"/>
    <protectedRange sqref="B89:B91" name="Range2_12_5_1_1_2"/>
    <protectedRange sqref="B88" name="Range2_12_5_1_1_2_1_4_1_1_1_2_1_1_1_1_1_1_1"/>
    <protectedRange sqref="F83 G85:H85" name="Range2_2_12_1_1_1_1_1_1"/>
    <protectedRange sqref="D83:E83" name="Range2_2_12_1_7_1_1_2_1"/>
    <protectedRange sqref="C83" name="Range2_1_1_2_1_1_1"/>
    <protectedRange sqref="B86:B87" name="Range2_12_5_1_1_2_1"/>
    <protectedRange sqref="B85" name="Range2_12_5_1_1_2_1_2_1"/>
    <protectedRange sqref="B84" name="Range2_12_5_1_1_2_1_2_2"/>
    <protectedRange sqref="S81:S84" name="Range2_12_5_1_1_5"/>
    <protectedRange sqref="N81:R84" name="Range2_12_1_6_1_1_1"/>
    <protectedRange sqref="J81:M84" name="Range2_2_12_1_7_1_1_2"/>
    <protectedRange sqref="S78:S80" name="Range2_12_2_1_1_1_2_1_1_1"/>
    <protectedRange sqref="Q79:R80" name="Range2_12_1_4_1_1_1_1_1_1_1_1_1_1_1_1_1_1_1"/>
    <protectedRange sqref="N79:P80" name="Range2_12_1_2_1_1_1_1_1_1_1_1_1_1_1_1_1_1_1_1"/>
    <protectedRange sqref="J79:M80" name="Range2_2_12_1_4_1_1_1_1_1_1_1_1_1_1_1_1_1_1_1_1"/>
    <protectedRange sqref="Q78:R78" name="Range2_12_1_6_1_1_1_2_3_1_1_3_1_1_1_1_1_1_1"/>
    <protectedRange sqref="N78:P78" name="Range2_12_1_2_3_1_1_1_2_3_1_1_3_1_1_1_1_1_1_1"/>
    <protectedRange sqref="J78:M78" name="Range2_2_12_1_4_3_1_1_1_3_3_1_1_3_1_1_1_1_1_1_1"/>
    <protectedRange sqref="S76:S77" name="Range2_12_4_1_1_1_4_2_2_2_1"/>
    <protectedRange sqref="Q76:R77" name="Range2_12_1_6_1_1_1_2_3_2_1_1_3_2"/>
    <protectedRange sqref="N76:P77" name="Range2_12_1_2_3_1_1_1_2_3_2_1_1_3_2"/>
    <protectedRange sqref="K76:M77" name="Range2_2_12_1_4_3_1_1_1_3_3_2_1_1_3_2"/>
    <protectedRange sqref="J76:J77" name="Range2_2_12_1_4_3_1_1_1_3_2_1_2_2_2"/>
    <protectedRange sqref="I76" name="Range2_2_12_1_4_3_1_1_1_3_3_1_1_3_1_1_1_1_1_1_2_2"/>
    <protectedRange sqref="I78:I84" name="Range2_2_12_1_7_1_1_2_2_1_1"/>
    <protectedRange sqref="I77" name="Range2_2_12_1_4_3_1_1_1_3_3_1_1_3_1_1_1_1_1_1_2_1_1"/>
    <protectedRange sqref="G84:H84" name="Range2_2_12_1_3_1_2_1_1_1_2_1_1_1_1_1_1_2_1_1_1_1_1_1_1_1_1"/>
    <protectedRange sqref="F82 G81:H83" name="Range2_2_12_1_3_3_1_1_1_2_1_1_1_1_1_1_1_1_1_1_1_1_1_1_1_1"/>
    <protectedRange sqref="G78:H78" name="Range2_2_12_1_3_1_2_1_1_1_2_1_1_1_1_1_1_2_1_1_1_1_1_2_1"/>
    <protectedRange sqref="F78:F81" name="Range2_2_12_1_3_1_2_1_1_1_3_1_1_1_1_1_3_1_1_1_1_1_1_1_1_1"/>
    <protectedRange sqref="G79:H80" name="Range2_2_12_1_3_1_2_1_1_1_1_2_1_1_1_1_1_1_1_1_1_1_1"/>
    <protectedRange sqref="D78:E79" name="Range2_2_12_1_3_1_2_1_1_1_3_1_1_1_1_1_1_1_2_1_1_1_1_1_1_1"/>
    <protectedRange sqref="B82" name="Range2_12_5_1_1_2_1_4_1_1_1_2_1_1_1_1_1_1_1_1_1_2_1_1_1_1_1"/>
    <protectedRange sqref="B83" name="Range2_12_5_1_1_2_1_2_2_1_1_1_1_1"/>
    <protectedRange sqref="D82:E82" name="Range2_2_12_1_7_1_1_2_1_1"/>
    <protectedRange sqref="C82" name="Range2_1_1_2_1_1_1_1"/>
    <protectedRange sqref="D81" name="Range2_2_12_1_7_1_1_2_1_1_1_1_1_1"/>
    <protectedRange sqref="E81" name="Range2_2_12_1_1_1_1_1_1_1_1_1_1_1_1"/>
    <protectedRange sqref="C81" name="Range2_1_4_2_1_1_1_1_1_1_1_1_1"/>
    <protectedRange sqref="D80:E80" name="Range2_2_12_1_3_1_2_1_1_1_3_1_1_1_1_1_1_1_2_1_1_1_1_1_1_1_1"/>
    <protectedRange sqref="B81" name="Range2_12_5_1_1_2_1_2_2_1_1_1_1"/>
    <protectedRange sqref="S69:S75" name="Range2_12_5_1_1_5_1"/>
    <protectedRange sqref="N72:R75" name="Range2_12_1_6_1_1_1_1"/>
    <protectedRange sqref="J74:M75 L72:M73" name="Range2_2_12_1_7_1_1_2_2"/>
    <protectedRange sqref="I74:I75" name="Range2_2_12_1_7_1_1_2_2_1_1_1"/>
    <protectedRange sqref="B80" name="Range2_12_5_1_1_2_1_2_2_1_1_1_1_2_1_1_1"/>
    <protectedRange sqref="B79" name="Range2_12_5_1_1_2_1_2_2_1_1_1_1_2_1_1_1_2"/>
    <protectedRange sqref="B78" name="Range2_12_5_1_1_2_1_2_2_1_1_1_1_2_1_1_1_2_1_1"/>
    <protectedRange sqref="G49:H50" name="Range2_2_12_1_3_1_1_1_1_1_4_1_1_2"/>
    <protectedRange sqref="E49:F50" name="Range2_2_12_1_7_1_1_3_1_1_2"/>
    <protectedRange sqref="S49:S52 S55:S67" name="Range2_12_5_1_1_2_3_1_1"/>
    <protectedRange sqref="Q49:R52" name="Range2_12_1_6_1_1_1_1_2_1_2"/>
    <protectedRange sqref="N49:P52" name="Range2_12_1_2_3_1_1_1_1_2_1_2"/>
    <protectedRange sqref="I49:M50 L51:M52" name="Range2_2_12_1_4_3_1_1_1_1_2_1_2"/>
    <protectedRange sqref="D49:D50" name="Range2_2_12_1_3_1_2_1_1_1_2_1_2_1_2"/>
    <protectedRange sqref="Q55:R61" name="Range2_12_1_6_1_1_1_1_2_1_1_1"/>
    <protectedRange sqref="N55:P61" name="Range2_12_1_2_3_1_1_1_1_2_1_1_1"/>
    <protectedRange sqref="L55:M61" name="Range2_2_12_1_4_3_1_1_1_1_2_1_1_1"/>
    <protectedRange sqref="B77" name="Range2_12_5_1_1_2_1_2_2_1_1_1_1_2_1_1_1_2_1_1_1_2"/>
    <protectedRange sqref="N62:R71" name="Range2_12_1_6_1_1_1_1_1"/>
    <protectedRange sqref="J64:M67 L68:M71 L62:M63" name="Range2_2_12_1_7_1_1_2_2_1"/>
    <protectedRange sqref="G64:H67" name="Range2_2_12_1_3_1_2_1_1_1_2_1_1_1_1_1_1_2_1_1_1_1"/>
    <protectedRange sqref="I64:I67" name="Range2_2_12_1_4_3_1_1_1_2_1_2_1_1_3_1_1_1_1_1_1_1_1"/>
    <protectedRange sqref="D64:E67" name="Range2_2_12_1_3_1_2_1_1_1_2_1_1_1_1_3_1_1_1_1_1_1_1"/>
    <protectedRange sqref="F64:F67" name="Range2_2_12_1_3_1_2_1_1_1_3_1_1_1_1_1_3_1_1_1_1_1_1_1"/>
    <protectedRange sqref="G77:H77" name="Range2_2_12_1_3_1_2_1_1_1_1_2_1_1_1_1_1_1_2_1_1_2"/>
    <protectedRange sqref="F77" name="Range2_2_12_1_3_1_2_1_1_1_1_2_1_1_1_1_1_1_1_1_1_1_1_2"/>
    <protectedRange sqref="D77:E77" name="Range2_2_12_1_3_1_2_1_1_1_2_1_1_1_1_3_1_1_1_1_1_1_1_1_1_1_2"/>
    <protectedRange sqref="G76:H76" name="Range2_2_12_1_3_1_2_1_1_1_1_2_1_1_1_1_1_1_2_1_1_1_1"/>
    <protectedRange sqref="F76" name="Range2_2_12_1_3_1_2_1_1_1_1_2_1_1_1_1_1_1_1_1_1_1_1_1_1"/>
    <protectedRange sqref="D76:E76" name="Range2_2_12_1_3_1_2_1_1_1_2_1_1_1_1_3_1_1_1_1_1_1_1_1_1_1_1_1"/>
    <protectedRange sqref="D75" name="Range2_2_12_1_7_1_1_1_1"/>
    <protectedRange sqref="E75:F75" name="Range2_2_12_1_1_1_1_1_2_1"/>
    <protectedRange sqref="C75" name="Range2_1_4_2_1_1_1_1_1"/>
    <protectedRange sqref="G75:H75" name="Range2_2_12_1_3_1_2_1_1_1_2_1_1_1_1_1_1_2_1_1_1_1_1_1_1_1_1_1_1"/>
    <protectedRange sqref="F74:H74" name="Range2_2_12_1_3_3_1_1_1_2_1_1_1_1_1_1_1_1_1_1_1_1_1_1_1_1_1_2"/>
    <protectedRange sqref="D74:E74" name="Range2_2_12_1_7_1_1_2_1_1_1_2"/>
    <protectedRange sqref="C74" name="Range2_1_1_2_1_1_1_1_1_2"/>
    <protectedRange sqref="B76" name="Range2_12_5_1_1_2_1_2_2_1_1_1_1_2_1_1_1_2_1_1_1_2_2_2_1"/>
    <protectedRange sqref="J73:K73" name="Range2_2_12_1_4_3_1_1_1_3_3_1_1_3_1_1_1_1_1_1_1_1"/>
    <protectedRange sqref="K70:K72" name="Range2_2_12_1_4_3_1_1_1_3_3_2_1_1_3_2_1"/>
    <protectedRange sqref="J70:J72" name="Range2_2_12_1_4_3_1_1_1_3_2_1_2_2_2_1"/>
    <protectedRange sqref="I70:I71" name="Range2_2_12_1_4_3_1_1_1_3_3_1_1_3_1_1_1_1_1_1_2_2_2"/>
    <protectedRange sqref="I73" name="Range2_2_12_1_7_1_1_2_2_1_1_2"/>
    <protectedRange sqref="I72" name="Range2_2_12_1_4_3_1_1_1_3_3_1_1_3_1_1_1_1_1_1_2_1_1_1"/>
    <protectedRange sqref="G73:H73" name="Range2_2_12_1_3_1_2_1_1_1_2_1_1_1_1_1_1_2_1_1_1_1_1_2_1_1"/>
    <protectedRange sqref="F73" name="Range2_2_12_1_3_1_2_1_1_1_3_1_1_1_1_1_3_1_1_1_1_1_1_1_1_1_2"/>
    <protectedRange sqref="D73:E73" name="Range2_2_12_1_3_1_2_1_1_1_3_1_1_1_1_1_1_1_2_1_1_1_1_1_1_1_2"/>
    <protectedRange sqref="J68:K69" name="Range2_2_12_1_7_1_1_2_2_2"/>
    <protectedRange sqref="I68:I69" name="Range2_2_12_1_7_1_1_2_2_1_1_1_2"/>
    <protectedRange sqref="G72:H72" name="Range2_2_12_1_3_1_2_1_1_1_1_2_1_1_1_1_1_1_2_1_1_2_1"/>
    <protectedRange sqref="F72" name="Range2_2_12_1_3_1_2_1_1_1_1_2_1_1_1_1_1_1_1_1_1_1_1_2_1"/>
    <protectedRange sqref="D72:E72" name="Range2_2_12_1_3_1_2_1_1_1_2_1_1_1_1_3_1_1_1_1_1_1_1_1_1_1_2_1"/>
    <protectedRange sqref="G70:H71" name="Range2_2_12_1_3_1_2_1_1_1_1_2_1_1_1_1_1_1_2_1_1_1_1_1"/>
    <protectedRange sqref="F70:F71" name="Range2_2_12_1_3_1_2_1_1_1_1_2_1_1_1_1_1_1_1_1_1_1_1_1_1_1"/>
    <protectedRange sqref="D70:E71" name="Range2_2_12_1_3_1_2_1_1_1_2_1_1_1_1_3_1_1_1_1_1_1_1_1_1_1_1_1_1"/>
    <protectedRange sqref="D69" name="Range2_2_12_1_7_1_1_1_1_1"/>
    <protectedRange sqref="E69:F69" name="Range2_2_12_1_1_1_1_1_2_1_1"/>
    <protectedRange sqref="C69" name="Range2_1_4_2_1_1_1_1_1_1"/>
    <protectedRange sqref="G69:H69" name="Range2_2_12_1_3_1_2_1_1_1_2_1_1_1_1_1_1_2_1_1_1_1_1_1_1_1_1_1_1_1"/>
    <protectedRange sqref="F68:H68" name="Range2_2_12_1_3_3_1_1_1_2_1_1_1_1_1_1_1_1_1_1_1_1_1_1_1_1_1_2_1"/>
    <protectedRange sqref="D68:E68" name="Range2_2_12_1_7_1_1_2_1_1_1_2_1"/>
    <protectedRange sqref="C68" name="Range2_1_1_2_1_1_1_1_1_2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7"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8" name="Range2_12_4_1_1_1_4_2_2_1_1_1"/>
    <protectedRange sqref="G44:H47" name="Range2_2_12_1_3_1_1_1_1_1_4_1_1_1"/>
    <protectedRange sqref="E44:F47" name="Range2_2_12_1_7_1_1_3_1_1_1"/>
    <protectedRange sqref="Q44:R47" name="Range2_12_1_6_1_1_1_1_2_1_1"/>
    <protectedRange sqref="N44:P47" name="Range2_12_1_2_3_1_1_1_1_2_1_1"/>
    <protectedRange sqref="I44:M47" name="Range2_2_12_1_4_3_1_1_1_1_2_1_1"/>
    <protectedRange sqref="D44:D47" name="Range2_2_12_1_3_1_2_1_1_1_2_1_2_1_1"/>
    <protectedRange sqref="E48:H48" name="Range2_2_12_1_3_1_2_1_1_1_1_2_1_1_1_1_1_1_1"/>
    <protectedRange sqref="D48" name="Range2_2_12_1_3_1_2_1_1_1_2_1_2_3_1_1_1_1_2"/>
    <protectedRange sqref="Q48:R48" name="Range2_12_1_6_1_1_1_2_3_2_1_1_1_1_1"/>
    <protectedRange sqref="N48:P48" name="Range2_12_1_2_3_1_1_1_2_3_2_1_1_1_1_1"/>
    <protectedRange sqref="K48:M48" name="Range2_2_12_1_4_3_1_1_1_3_3_2_1_1_1_1_1"/>
    <protectedRange sqref="J48" name="Range2_2_12_1_4_3_1_1_1_3_2_1_2_1_1_1"/>
    <protectedRange sqref="I48" name="Range2_2_12_1_4_2_1_1_1_4_1_2_1_1_1_2_1_1_1"/>
    <protectedRange sqref="C42" name="Range2_1_2_1_1_1_1_1_1_2"/>
    <protectedRange sqref="Q11:Q34" name="Range1_16_3_1_1_1"/>
    <protectedRange sqref="T53:T54" name="Range2_12_5_1_1_1"/>
    <protectedRange sqref="S53:S54" name="Range2_12_5_1_1_2_3_1_1_1"/>
    <protectedRange sqref="Q53:R54" name="Range2_12_1_6_1_1_1_1_2_1_1_1_1"/>
    <protectedRange sqref="N53:P54" name="Range2_12_1_2_3_1_1_1_1_2_1_1_1_1"/>
    <protectedRange sqref="L53:M54" name="Range2_2_12_1_4_3_1_1_1_1_2_1_1_1_1"/>
    <protectedRange sqref="J51:K52" name="Range2_2_12_1_7_1_1_2_2_3"/>
    <protectedRange sqref="G51:H52" name="Range2_2_12_1_3_1_2_1_1_1_2_1_1_1_1_1_1_2_1_1_1"/>
    <protectedRange sqref="I51:I52" name="Range2_2_12_1_4_3_1_1_1_2_1_2_1_1_3_1_1_1_1_1_1_1"/>
    <protectedRange sqref="D51:E52" name="Range2_2_12_1_3_1_2_1_1_1_2_1_1_1_1_3_1_1_1_1_1_1"/>
    <protectedRange sqref="F51:F52"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3:H62" name="Range2_2_12_1_3_1_1_1_1_1_4_1_1_1_1_2"/>
    <protectedRange sqref="E53:F62" name="Range2_2_12_1_7_1_1_3_1_1_1_1_2"/>
    <protectedRange sqref="I53:K62" name="Range2_2_12_1_4_3_1_1_1_1_2_1_1_1_2"/>
    <protectedRange sqref="D53: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41" name="Range2_12_5_1_1_1_1_1_2_2"/>
    <protectedRange sqref="B42" name="Range2_12_5_1_1_1_1_1_2_1_1"/>
    <protectedRange sqref="B43" name="Range2_12_5_1_1_1_2_2_1_1_1_1_1_1_1_1_1_1_1_2_1_1_1_1_1"/>
    <protectedRange sqref="B45" name="Range2_12_5_1_1_1_2_2_1_1_1_1_1"/>
    <protectedRange sqref="B47:B52 B55:B58 B63:B65 B70 B73:B74 B67" name="Range2_12_5_1_1_1_2_2_1_1_1_1_1_1_1_1_1_1_1_2_1_1_1_1_1_1"/>
    <protectedRange sqref="B46" name="Range2_12_5_1_1_1_2_2_1_1_1_1_1_1_1_1_1_1_1_2_1_1_1_1_1_1_1_1"/>
    <protectedRange sqref="B44" name="Range2_12_5_1_1_1_2_1_1_1_1_1_1_1_1"/>
    <protectedRange sqref="B53" name="Range2_12_5_1_1_1_2_2_1_1_1_1_1_1_1_1_1_1_1_2_1_1_1_2_1_1_1_2_1_1"/>
    <protectedRange sqref="B54" name="Range2_12_5_1_1_1_2_2_1_1_1_1_1_1_1_1_1_1_1_2_1_1_1_2_1_2_1_1_1"/>
    <protectedRange sqref="B62" name="Range2_12_5_1_1_1_2_2_1_1_1_1_1_1_1_1_1_1_1_2_1_1_1_2_1_1_2_1_1"/>
    <protectedRange sqref="B68" name="Range2_12_5_1_1_1_2_2_1_1_1_1_1_1_1_1_1_1_1_2_1_1_1_3_3_1_1_1"/>
    <protectedRange sqref="B72" name="Range2_12_5_1_1_2_1_4_1_1_1_2_1_1_1_1_1_1_1_1_1_2_1_1_1_1_2_1_1_1_2_1_1_1_2_2_2_1_1_1_1_1_1_1_1_1_1"/>
    <protectedRange sqref="B75" name="Range2_12_5_1_1_2_1_2_2_1_1_1_1_2_1_1_1_2_1_1_1_2_2_2_1_1_1_1_1_1_1_1_2_1"/>
    <protectedRange sqref="B66" name="Range2_12_5_1_1_1_2_2_1_1_1_1_1_1_1_1_1_1_1_2_1_1_1_3_1_1_1_1"/>
    <protectedRange sqref="B61" name="Range2_12_5_1_1_2_1_4_1_1_1_2_1_1_1_1_1_1_1_1_1_2_1_1_1_1_2_1_1_1_2_1_1_1_2_2_2_1_1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555" priority="17" operator="containsText" text="N/A">
      <formula>NOT(ISERROR(SEARCH("N/A",X11)))</formula>
    </cfRule>
    <cfRule type="cellIs" dxfId="554" priority="35" operator="equal">
      <formula>0</formula>
    </cfRule>
  </conditionalFormatting>
  <conditionalFormatting sqref="AC17:AE34 X11:AE16">
    <cfRule type="cellIs" dxfId="553" priority="34" operator="greaterThanOrEqual">
      <formula>1185</formula>
    </cfRule>
  </conditionalFormatting>
  <conditionalFormatting sqref="AC17:AE34 X11:AE16">
    <cfRule type="cellIs" dxfId="552" priority="33" operator="between">
      <formula>0.1</formula>
      <formula>1184</formula>
    </cfRule>
  </conditionalFormatting>
  <conditionalFormatting sqref="X8 AJ16:AJ34 AJ11:AO15 AO16:AO34 AL16:AL24 AN16:AN24">
    <cfRule type="cellIs" dxfId="551" priority="32" operator="equal">
      <formula>0</formula>
    </cfRule>
  </conditionalFormatting>
  <conditionalFormatting sqref="X8 AJ16:AJ34 AJ11:AO15 AO16:AO34 AL16:AL24 AN16:AN24">
    <cfRule type="cellIs" dxfId="550" priority="31" operator="greaterThan">
      <formula>1179</formula>
    </cfRule>
  </conditionalFormatting>
  <conditionalFormatting sqref="X8 AJ16:AJ34 AJ11:AO15 AO16:AO34 AL16:AL24 AN16:AN24">
    <cfRule type="cellIs" dxfId="549" priority="30" operator="greaterThan">
      <formula>99</formula>
    </cfRule>
  </conditionalFormatting>
  <conditionalFormatting sqref="X8 AJ16:AJ34 AJ11:AO15 AO16:AO34 AL16:AL24 AN16:AN24">
    <cfRule type="cellIs" dxfId="548" priority="29" operator="greaterThan">
      <formula>0.99</formula>
    </cfRule>
  </conditionalFormatting>
  <conditionalFormatting sqref="AB8">
    <cfRule type="cellIs" dxfId="547" priority="28" operator="equal">
      <formula>0</formula>
    </cfRule>
  </conditionalFormatting>
  <conditionalFormatting sqref="AB8">
    <cfRule type="cellIs" dxfId="546" priority="27" operator="greaterThan">
      <formula>1179</formula>
    </cfRule>
  </conditionalFormatting>
  <conditionalFormatting sqref="AB8">
    <cfRule type="cellIs" dxfId="545" priority="26" operator="greaterThan">
      <formula>99</formula>
    </cfRule>
  </conditionalFormatting>
  <conditionalFormatting sqref="AB8">
    <cfRule type="cellIs" dxfId="544" priority="25" operator="greaterThan">
      <formula>0.99</formula>
    </cfRule>
  </conditionalFormatting>
  <conditionalFormatting sqref="AQ11:AQ34">
    <cfRule type="cellIs" dxfId="543" priority="24" operator="equal">
      <formula>0</formula>
    </cfRule>
  </conditionalFormatting>
  <conditionalFormatting sqref="AQ11:AQ34">
    <cfRule type="cellIs" dxfId="542" priority="23" operator="greaterThan">
      <formula>1179</formula>
    </cfRule>
  </conditionalFormatting>
  <conditionalFormatting sqref="AQ11:AQ34">
    <cfRule type="cellIs" dxfId="541" priority="22" operator="greaterThan">
      <formula>99</formula>
    </cfRule>
  </conditionalFormatting>
  <conditionalFormatting sqref="AQ11:AQ34">
    <cfRule type="cellIs" dxfId="540" priority="21" operator="greaterThan">
      <formula>0.99</formula>
    </cfRule>
  </conditionalFormatting>
  <conditionalFormatting sqref="AI11:AI34">
    <cfRule type="cellIs" dxfId="539" priority="20" operator="greaterThan">
      <formula>$AI$8</formula>
    </cfRule>
  </conditionalFormatting>
  <conditionalFormatting sqref="AH11:AH34">
    <cfRule type="cellIs" dxfId="538" priority="18" operator="greaterThan">
      <formula>$AH$8</formula>
    </cfRule>
    <cfRule type="cellIs" dxfId="537" priority="19" operator="greaterThan">
      <formula>$AH$8</formula>
    </cfRule>
  </conditionalFormatting>
  <conditionalFormatting sqref="AP11:AP34">
    <cfRule type="cellIs" dxfId="536" priority="16" operator="equal">
      <formula>0</formula>
    </cfRule>
  </conditionalFormatting>
  <conditionalFormatting sqref="AP11:AP34">
    <cfRule type="cellIs" dxfId="535" priority="15" operator="greaterThan">
      <formula>1179</formula>
    </cfRule>
  </conditionalFormatting>
  <conditionalFormatting sqref="AP11:AP34">
    <cfRule type="cellIs" dxfId="534" priority="14" operator="greaterThan">
      <formula>99</formula>
    </cfRule>
  </conditionalFormatting>
  <conditionalFormatting sqref="AP11:AP34">
    <cfRule type="cellIs" dxfId="533" priority="13" operator="greaterThan">
      <formula>0.99</formula>
    </cfRule>
  </conditionalFormatting>
  <conditionalFormatting sqref="X17:AB34">
    <cfRule type="containsText" dxfId="532" priority="9" operator="containsText" text="N/A">
      <formula>NOT(ISERROR(SEARCH("N/A",X17)))</formula>
    </cfRule>
    <cfRule type="cellIs" dxfId="531" priority="12" operator="equal">
      <formula>0</formula>
    </cfRule>
  </conditionalFormatting>
  <conditionalFormatting sqref="X17:AB34">
    <cfRule type="cellIs" dxfId="530" priority="11" operator="greaterThanOrEqual">
      <formula>1185</formula>
    </cfRule>
  </conditionalFormatting>
  <conditionalFormatting sqref="X17:AB34">
    <cfRule type="cellIs" dxfId="529" priority="10" operator="between">
      <formula>0.1</formula>
      <formula>1184</formula>
    </cfRule>
  </conditionalFormatting>
  <conditionalFormatting sqref="AM16:AM24 AK33:AK34 AL25:AN34">
    <cfRule type="cellIs" dxfId="528" priority="8" operator="equal">
      <formula>0</formula>
    </cfRule>
  </conditionalFormatting>
  <conditionalFormatting sqref="AM16:AM24 AK33:AK34 AL25:AN34">
    <cfRule type="cellIs" dxfId="527" priority="7" operator="greaterThan">
      <formula>1179</formula>
    </cfRule>
  </conditionalFormatting>
  <conditionalFormatting sqref="AM16:AM24 AK33:AK34 AL25:AN34">
    <cfRule type="cellIs" dxfId="526" priority="6" operator="greaterThan">
      <formula>99</formula>
    </cfRule>
  </conditionalFormatting>
  <conditionalFormatting sqref="AM16:AM24 AK33:AK34 AL25:AN34">
    <cfRule type="cellIs" dxfId="525" priority="5" operator="greaterThan">
      <formula>0.99</formula>
    </cfRule>
  </conditionalFormatting>
  <conditionalFormatting sqref="AK16:AK32">
    <cfRule type="cellIs" dxfId="524" priority="4" operator="equal">
      <formula>0</formula>
    </cfRule>
  </conditionalFormatting>
  <conditionalFormatting sqref="AK16:AK32">
    <cfRule type="cellIs" dxfId="523" priority="3" operator="greaterThan">
      <formula>1179</formula>
    </cfRule>
  </conditionalFormatting>
  <conditionalFormatting sqref="AK16:AK32">
    <cfRule type="cellIs" dxfId="522" priority="2" operator="greaterThan">
      <formula>99</formula>
    </cfRule>
  </conditionalFormatting>
  <conditionalFormatting sqref="AK16:AK32">
    <cfRule type="cellIs" dxfId="52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7"/>
  <sheetViews>
    <sheetView showGridLines="0" topLeftCell="C46" zoomScaleNormal="100" workbookViewId="0">
      <selection activeCell="B60" sqref="B60:B63"/>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335</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338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42110</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26470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15'!$Q$34</f>
        <v>32923018</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15'!$AG$34</f>
        <v>36259432</v>
      </c>
      <c r="AH10" s="190"/>
      <c r="AI10" s="206"/>
      <c r="AJ10" s="166" t="s">
        <v>84</v>
      </c>
      <c r="AK10" s="166" t="s">
        <v>84</v>
      </c>
      <c r="AL10" s="166" t="s">
        <v>84</v>
      </c>
      <c r="AM10" s="166" t="s">
        <v>84</v>
      </c>
      <c r="AN10" s="166" t="s">
        <v>84</v>
      </c>
      <c r="AO10" s="166" t="s">
        <v>84</v>
      </c>
      <c r="AP10" s="145">
        <f>'APR 15'!AP34</f>
        <v>8105899</v>
      </c>
      <c r="AQ10" s="208"/>
      <c r="AR10" s="167" t="s">
        <v>85</v>
      </c>
      <c r="AS10" s="190"/>
      <c r="AV10" s="38" t="s">
        <v>86</v>
      </c>
      <c r="AW10" s="38" t="s">
        <v>87</v>
      </c>
      <c r="AY10" s="80" t="s">
        <v>338</v>
      </c>
    </row>
    <row r="11" spans="2:51" x14ac:dyDescent="0.25">
      <c r="B11" s="39">
        <v>2</v>
      </c>
      <c r="C11" s="39">
        <v>4.1666666666666664E-2</v>
      </c>
      <c r="D11" s="118">
        <v>8</v>
      </c>
      <c r="E11" s="40">
        <f>D11/1.42</f>
        <v>5.6338028169014089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126</v>
      </c>
      <c r="P11" s="119">
        <v>90</v>
      </c>
      <c r="Q11" s="119">
        <v>32926832</v>
      </c>
      <c r="R11" s="45">
        <f>Q11-Q10</f>
        <v>3814</v>
      </c>
      <c r="S11" s="46">
        <f>R11*24/1000</f>
        <v>91.536000000000001</v>
      </c>
      <c r="T11" s="46">
        <f>R11/1000</f>
        <v>3.8140000000000001</v>
      </c>
      <c r="U11" s="120">
        <v>4.5</v>
      </c>
      <c r="V11" s="120">
        <f>U11</f>
        <v>4.5</v>
      </c>
      <c r="W11" s="121" t="s">
        <v>125</v>
      </c>
      <c r="X11" s="123">
        <v>0</v>
      </c>
      <c r="Y11" s="123">
        <v>0</v>
      </c>
      <c r="Z11" s="123">
        <v>1083</v>
      </c>
      <c r="AA11" s="123">
        <v>0</v>
      </c>
      <c r="AB11" s="123">
        <v>1088</v>
      </c>
      <c r="AC11" s="47" t="s">
        <v>90</v>
      </c>
      <c r="AD11" s="47" t="s">
        <v>90</v>
      </c>
      <c r="AE11" s="47" t="s">
        <v>90</v>
      </c>
      <c r="AF11" s="122" t="s">
        <v>90</v>
      </c>
      <c r="AG11" s="136">
        <v>36260116</v>
      </c>
      <c r="AH11" s="48">
        <f>IF(ISBLANK(AG11),"-",AG11-AG10)</f>
        <v>684</v>
      </c>
      <c r="AI11" s="49">
        <f>AH11/T11</f>
        <v>179.3392763502884</v>
      </c>
      <c r="AJ11" s="102">
        <v>0</v>
      </c>
      <c r="AK11" s="102">
        <v>0</v>
      </c>
      <c r="AL11" s="102">
        <v>1</v>
      </c>
      <c r="AM11" s="102">
        <v>0</v>
      </c>
      <c r="AN11" s="102">
        <v>1</v>
      </c>
      <c r="AO11" s="102">
        <v>0.4</v>
      </c>
      <c r="AP11" s="123">
        <v>8107203</v>
      </c>
      <c r="AQ11" s="123">
        <f>AP11-AP10</f>
        <v>1304</v>
      </c>
      <c r="AR11" s="50"/>
      <c r="AS11" s="51" t="s">
        <v>113</v>
      </c>
      <c r="AV11" s="38" t="s">
        <v>88</v>
      </c>
      <c r="AW11" s="38" t="s">
        <v>91</v>
      </c>
      <c r="AY11" s="80" t="s">
        <v>126</v>
      </c>
    </row>
    <row r="12" spans="2:51" x14ac:dyDescent="0.25">
      <c r="B12" s="39">
        <v>2.0416666666666701</v>
      </c>
      <c r="C12" s="39">
        <v>8.3333333333333329E-2</v>
      </c>
      <c r="D12" s="118">
        <v>10</v>
      </c>
      <c r="E12" s="40">
        <f t="shared" ref="E12:E34" si="0">D12/1.42</f>
        <v>7.042253521126761</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124</v>
      </c>
      <c r="P12" s="119">
        <v>91</v>
      </c>
      <c r="Q12" s="119">
        <v>32930697</v>
      </c>
      <c r="R12" s="45">
        <f t="shared" ref="R12:R34" si="3">Q12-Q11</f>
        <v>3865</v>
      </c>
      <c r="S12" s="46">
        <f t="shared" ref="S12:S34" si="4">R12*24/1000</f>
        <v>92.76</v>
      </c>
      <c r="T12" s="46">
        <f t="shared" ref="T12:T34" si="5">R12/1000</f>
        <v>3.8650000000000002</v>
      </c>
      <c r="U12" s="120">
        <v>5.7</v>
      </c>
      <c r="V12" s="120">
        <f t="shared" ref="V12:V34" si="6">U12</f>
        <v>5.7</v>
      </c>
      <c r="W12" s="121" t="s">
        <v>125</v>
      </c>
      <c r="X12" s="123">
        <v>0</v>
      </c>
      <c r="Y12" s="123">
        <v>0</v>
      </c>
      <c r="Z12" s="123">
        <v>1041</v>
      </c>
      <c r="AA12" s="123">
        <v>0</v>
      </c>
      <c r="AB12" s="123">
        <v>1088</v>
      </c>
      <c r="AC12" s="47" t="s">
        <v>90</v>
      </c>
      <c r="AD12" s="47" t="s">
        <v>90</v>
      </c>
      <c r="AE12" s="47" t="s">
        <v>90</v>
      </c>
      <c r="AF12" s="122" t="s">
        <v>90</v>
      </c>
      <c r="AG12" s="136">
        <v>36260788</v>
      </c>
      <c r="AH12" s="48">
        <f>IF(ISBLANK(AG12),"-",AG12-AG11)</f>
        <v>672</v>
      </c>
      <c r="AI12" s="49">
        <f t="shared" ref="AI12:AI34" si="7">AH12/T12</f>
        <v>173.86804657179817</v>
      </c>
      <c r="AJ12" s="102">
        <v>0</v>
      </c>
      <c r="AK12" s="102">
        <v>0</v>
      </c>
      <c r="AL12" s="102">
        <v>1</v>
      </c>
      <c r="AM12" s="102">
        <v>0</v>
      </c>
      <c r="AN12" s="102">
        <v>1</v>
      </c>
      <c r="AO12" s="102">
        <v>0.4</v>
      </c>
      <c r="AP12" s="123">
        <v>8108647</v>
      </c>
      <c r="AQ12" s="123">
        <f>AP12-AP11</f>
        <v>1444</v>
      </c>
      <c r="AR12" s="52">
        <v>0.91</v>
      </c>
      <c r="AS12" s="51" t="s">
        <v>113</v>
      </c>
      <c r="AV12" s="38" t="s">
        <v>92</v>
      </c>
      <c r="AW12" s="38" t="s">
        <v>93</v>
      </c>
      <c r="AY12" s="80" t="s">
        <v>128</v>
      </c>
    </row>
    <row r="13" spans="2:51" x14ac:dyDescent="0.25">
      <c r="B13" s="39">
        <v>2.0833333333333299</v>
      </c>
      <c r="C13" s="39">
        <v>0.125</v>
      </c>
      <c r="D13" s="118">
        <v>12</v>
      </c>
      <c r="E13" s="40">
        <f t="shared" si="0"/>
        <v>8.4507042253521139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121</v>
      </c>
      <c r="P13" s="119">
        <v>87</v>
      </c>
      <c r="Q13" s="119">
        <v>32934251</v>
      </c>
      <c r="R13" s="45">
        <f t="shared" si="3"/>
        <v>3554</v>
      </c>
      <c r="S13" s="46">
        <f t="shared" si="4"/>
        <v>85.296000000000006</v>
      </c>
      <c r="T13" s="46">
        <f t="shared" si="5"/>
        <v>3.5539999999999998</v>
      </c>
      <c r="U13" s="120">
        <v>7.6</v>
      </c>
      <c r="V13" s="120">
        <f t="shared" si="6"/>
        <v>7.6</v>
      </c>
      <c r="W13" s="121" t="s">
        <v>125</v>
      </c>
      <c r="X13" s="123">
        <v>0</v>
      </c>
      <c r="Y13" s="123">
        <v>0</v>
      </c>
      <c r="Z13" s="123">
        <v>991</v>
      </c>
      <c r="AA13" s="123">
        <v>0</v>
      </c>
      <c r="AB13" s="123">
        <v>1087</v>
      </c>
      <c r="AC13" s="47" t="s">
        <v>90</v>
      </c>
      <c r="AD13" s="47" t="s">
        <v>90</v>
      </c>
      <c r="AE13" s="47" t="s">
        <v>90</v>
      </c>
      <c r="AF13" s="122" t="s">
        <v>90</v>
      </c>
      <c r="AG13" s="136">
        <v>36261588</v>
      </c>
      <c r="AH13" s="48">
        <f>IF(ISBLANK(AG13),"-",AG13-AG12)</f>
        <v>800</v>
      </c>
      <c r="AI13" s="49">
        <f t="shared" si="7"/>
        <v>225.09848058525606</v>
      </c>
      <c r="AJ13" s="102">
        <v>0</v>
      </c>
      <c r="AK13" s="102">
        <v>0</v>
      </c>
      <c r="AL13" s="102">
        <v>1</v>
      </c>
      <c r="AM13" s="102">
        <v>0</v>
      </c>
      <c r="AN13" s="102">
        <v>1</v>
      </c>
      <c r="AO13" s="102">
        <v>0.4</v>
      </c>
      <c r="AP13" s="123">
        <v>8110408</v>
      </c>
      <c r="AQ13" s="123">
        <f>AP13-AP12</f>
        <v>1761</v>
      </c>
      <c r="AR13" s="50"/>
      <c r="AS13" s="51" t="s">
        <v>113</v>
      </c>
      <c r="AV13" s="38" t="s">
        <v>94</v>
      </c>
      <c r="AW13" s="38" t="s">
        <v>95</v>
      </c>
      <c r="AY13" s="80" t="s">
        <v>127</v>
      </c>
    </row>
    <row r="14" spans="2:51" x14ac:dyDescent="0.25">
      <c r="B14" s="39">
        <v>2.125</v>
      </c>
      <c r="C14" s="39">
        <v>0.16666666666666666</v>
      </c>
      <c r="D14" s="118">
        <v>13</v>
      </c>
      <c r="E14" s="40">
        <f t="shared" si="0"/>
        <v>9.1549295774647899</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124</v>
      </c>
      <c r="P14" s="119">
        <v>87</v>
      </c>
      <c r="Q14" s="119">
        <v>32937788</v>
      </c>
      <c r="R14" s="45">
        <f t="shared" si="3"/>
        <v>3537</v>
      </c>
      <c r="S14" s="46">
        <f t="shared" si="4"/>
        <v>84.888000000000005</v>
      </c>
      <c r="T14" s="46">
        <f t="shared" si="5"/>
        <v>3.5369999999999999</v>
      </c>
      <c r="U14" s="120">
        <v>8.6</v>
      </c>
      <c r="V14" s="120">
        <f t="shared" si="6"/>
        <v>8.6</v>
      </c>
      <c r="W14" s="121" t="s">
        <v>125</v>
      </c>
      <c r="X14" s="123">
        <v>0</v>
      </c>
      <c r="Y14" s="123">
        <v>0</v>
      </c>
      <c r="Z14" s="123">
        <v>987</v>
      </c>
      <c r="AA14" s="123">
        <v>0</v>
      </c>
      <c r="AB14" s="123">
        <v>1109</v>
      </c>
      <c r="AC14" s="47" t="s">
        <v>90</v>
      </c>
      <c r="AD14" s="47" t="s">
        <v>90</v>
      </c>
      <c r="AE14" s="47" t="s">
        <v>90</v>
      </c>
      <c r="AF14" s="122" t="s">
        <v>90</v>
      </c>
      <c r="AG14" s="136">
        <v>36262400</v>
      </c>
      <c r="AH14" s="48">
        <f t="shared" ref="AH14:AH34" si="8">IF(ISBLANK(AG14),"-",AG14-AG13)</f>
        <v>812</v>
      </c>
      <c r="AI14" s="49">
        <f t="shared" si="7"/>
        <v>229.5730845349166</v>
      </c>
      <c r="AJ14" s="102">
        <v>0</v>
      </c>
      <c r="AK14" s="102">
        <v>0</v>
      </c>
      <c r="AL14" s="102">
        <v>1</v>
      </c>
      <c r="AM14" s="102">
        <v>0</v>
      </c>
      <c r="AN14" s="102">
        <v>1</v>
      </c>
      <c r="AO14" s="102">
        <v>0.4</v>
      </c>
      <c r="AP14" s="123">
        <v>8111281</v>
      </c>
      <c r="AQ14" s="123">
        <f>AP14-AP13</f>
        <v>873</v>
      </c>
      <c r="AR14" s="50"/>
      <c r="AS14" s="51" t="s">
        <v>113</v>
      </c>
      <c r="AT14" s="53"/>
      <c r="AV14" s="38" t="s">
        <v>96</v>
      </c>
      <c r="AW14" s="38" t="s">
        <v>97</v>
      </c>
      <c r="AY14" s="80" t="s">
        <v>130</v>
      </c>
    </row>
    <row r="15" spans="2:51" x14ac:dyDescent="0.25">
      <c r="B15" s="39">
        <v>2.1666666666666701</v>
      </c>
      <c r="C15" s="39">
        <v>0.20833333333333301</v>
      </c>
      <c r="D15" s="118">
        <v>23</v>
      </c>
      <c r="E15" s="40">
        <f t="shared" si="0"/>
        <v>16.197183098591552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102</v>
      </c>
      <c r="P15" s="119">
        <v>96</v>
      </c>
      <c r="Q15" s="119">
        <v>32941799</v>
      </c>
      <c r="R15" s="45">
        <f t="shared" si="3"/>
        <v>4011</v>
      </c>
      <c r="S15" s="46">
        <f t="shared" si="4"/>
        <v>96.263999999999996</v>
      </c>
      <c r="T15" s="46">
        <f t="shared" si="5"/>
        <v>4.0110000000000001</v>
      </c>
      <c r="U15" s="120">
        <v>9.5</v>
      </c>
      <c r="V15" s="120">
        <f t="shared" si="6"/>
        <v>9.5</v>
      </c>
      <c r="W15" s="121" t="s">
        <v>125</v>
      </c>
      <c r="X15" s="123">
        <v>0</v>
      </c>
      <c r="Y15" s="123">
        <v>0</v>
      </c>
      <c r="Z15" s="123">
        <v>902</v>
      </c>
      <c r="AA15" s="123">
        <v>0</v>
      </c>
      <c r="AB15" s="123">
        <v>1110</v>
      </c>
      <c r="AC15" s="47" t="s">
        <v>90</v>
      </c>
      <c r="AD15" s="47" t="s">
        <v>90</v>
      </c>
      <c r="AE15" s="47" t="s">
        <v>90</v>
      </c>
      <c r="AF15" s="122" t="s">
        <v>90</v>
      </c>
      <c r="AG15" s="136">
        <v>36262988</v>
      </c>
      <c r="AH15" s="48">
        <f t="shared" si="8"/>
        <v>588</v>
      </c>
      <c r="AI15" s="49">
        <f t="shared" si="7"/>
        <v>146.59685863874344</v>
      </c>
      <c r="AJ15" s="102">
        <v>0</v>
      </c>
      <c r="AK15" s="102">
        <v>0</v>
      </c>
      <c r="AL15" s="102">
        <v>1</v>
      </c>
      <c r="AM15" s="102">
        <v>0</v>
      </c>
      <c r="AN15" s="102">
        <v>1</v>
      </c>
      <c r="AO15" s="102">
        <v>0.4</v>
      </c>
      <c r="AP15" s="123">
        <v>8112081</v>
      </c>
      <c r="AQ15" s="123">
        <f>AP15-AP14</f>
        <v>800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127</v>
      </c>
      <c r="P16" s="119">
        <v>128</v>
      </c>
      <c r="Q16" s="119">
        <v>32946281</v>
      </c>
      <c r="R16" s="45">
        <f t="shared" si="3"/>
        <v>4482</v>
      </c>
      <c r="S16" s="46">
        <f t="shared" si="4"/>
        <v>107.568</v>
      </c>
      <c r="T16" s="46">
        <f t="shared" si="5"/>
        <v>4.4820000000000002</v>
      </c>
      <c r="U16" s="120">
        <v>9.5</v>
      </c>
      <c r="V16" s="120">
        <f t="shared" si="6"/>
        <v>9.5</v>
      </c>
      <c r="W16" s="121" t="s">
        <v>125</v>
      </c>
      <c r="X16" s="123">
        <v>0</v>
      </c>
      <c r="Y16" s="123">
        <v>0</v>
      </c>
      <c r="Z16" s="123">
        <v>1160</v>
      </c>
      <c r="AA16" s="123">
        <v>0</v>
      </c>
      <c r="AB16" s="123">
        <v>1169</v>
      </c>
      <c r="AC16" s="47" t="s">
        <v>90</v>
      </c>
      <c r="AD16" s="47" t="s">
        <v>90</v>
      </c>
      <c r="AE16" s="47" t="s">
        <v>90</v>
      </c>
      <c r="AF16" s="122" t="s">
        <v>90</v>
      </c>
      <c r="AG16" s="136">
        <v>36263540</v>
      </c>
      <c r="AH16" s="48">
        <f t="shared" si="8"/>
        <v>552</v>
      </c>
      <c r="AI16" s="49">
        <f t="shared" si="7"/>
        <v>123.15930388219545</v>
      </c>
      <c r="AJ16" s="102">
        <v>0</v>
      </c>
      <c r="AK16" s="102">
        <v>0</v>
      </c>
      <c r="AL16" s="102">
        <v>1</v>
      </c>
      <c r="AM16" s="102">
        <v>0</v>
      </c>
      <c r="AN16" s="102">
        <v>1</v>
      </c>
      <c r="AO16" s="102">
        <v>0</v>
      </c>
      <c r="AP16" s="123">
        <v>8112081</v>
      </c>
      <c r="AQ16" s="123">
        <f t="shared" ref="AQ16:AQ34" si="10">AP16-AP15</f>
        <v>0</v>
      </c>
      <c r="AR16" s="52">
        <v>1.04</v>
      </c>
      <c r="AS16" s="51" t="s">
        <v>101</v>
      </c>
      <c r="AV16" s="38" t="s">
        <v>102</v>
      </c>
      <c r="AW16" s="38" t="s">
        <v>103</v>
      </c>
      <c r="AY16" s="80" t="s">
        <v>132</v>
      </c>
    </row>
    <row r="17" spans="1:51" x14ac:dyDescent="0.25">
      <c r="B17" s="39">
        <v>2.25</v>
      </c>
      <c r="C17" s="39">
        <v>0.29166666666666702</v>
      </c>
      <c r="D17" s="118">
        <v>10</v>
      </c>
      <c r="E17" s="40">
        <f t="shared" si="0"/>
        <v>7.042253521126761</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136</v>
      </c>
      <c r="P17" s="119">
        <v>155</v>
      </c>
      <c r="Q17" s="119">
        <v>32952654</v>
      </c>
      <c r="R17" s="45">
        <f t="shared" si="3"/>
        <v>6373</v>
      </c>
      <c r="S17" s="46">
        <f t="shared" si="4"/>
        <v>152.952</v>
      </c>
      <c r="T17" s="46">
        <f t="shared" si="5"/>
        <v>6.3730000000000002</v>
      </c>
      <c r="U17" s="120">
        <v>8.6999999999999993</v>
      </c>
      <c r="V17" s="120">
        <f t="shared" si="6"/>
        <v>8.6999999999999993</v>
      </c>
      <c r="W17" s="121" t="s">
        <v>140</v>
      </c>
      <c r="X17" s="123">
        <v>0</v>
      </c>
      <c r="Y17" s="123">
        <v>1104</v>
      </c>
      <c r="Z17" s="123">
        <v>1195</v>
      </c>
      <c r="AA17" s="123">
        <v>1185</v>
      </c>
      <c r="AB17" s="123">
        <v>1199</v>
      </c>
      <c r="AC17" s="47" t="s">
        <v>90</v>
      </c>
      <c r="AD17" s="47" t="s">
        <v>90</v>
      </c>
      <c r="AE17" s="47" t="s">
        <v>90</v>
      </c>
      <c r="AF17" s="122" t="s">
        <v>90</v>
      </c>
      <c r="AG17" s="136">
        <v>36264748</v>
      </c>
      <c r="AH17" s="48">
        <f t="shared" si="8"/>
        <v>1208</v>
      </c>
      <c r="AI17" s="49">
        <f t="shared" si="7"/>
        <v>189.54966263925937</v>
      </c>
      <c r="AJ17" s="102">
        <v>0</v>
      </c>
      <c r="AK17" s="102">
        <v>1</v>
      </c>
      <c r="AL17" s="102">
        <v>1</v>
      </c>
      <c r="AM17" s="102">
        <v>1</v>
      </c>
      <c r="AN17" s="102">
        <v>1</v>
      </c>
      <c r="AO17" s="102">
        <v>0</v>
      </c>
      <c r="AP17" s="123">
        <v>8112081</v>
      </c>
      <c r="AQ17" s="123">
        <f t="shared" si="10"/>
        <v>0</v>
      </c>
      <c r="AR17" s="50"/>
      <c r="AS17" s="51" t="s">
        <v>101</v>
      </c>
      <c r="AT17" s="53"/>
      <c r="AV17" s="38" t="s">
        <v>104</v>
      </c>
      <c r="AW17" s="38" t="s">
        <v>105</v>
      </c>
      <c r="AY17" s="80" t="s">
        <v>335</v>
      </c>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154</v>
      </c>
      <c r="Q18" s="119">
        <v>32959027</v>
      </c>
      <c r="R18" s="45">
        <f t="shared" si="3"/>
        <v>6373</v>
      </c>
      <c r="S18" s="46">
        <f t="shared" si="4"/>
        <v>152.952</v>
      </c>
      <c r="T18" s="46">
        <f t="shared" si="5"/>
        <v>6.3730000000000002</v>
      </c>
      <c r="U18" s="120">
        <v>8.1</v>
      </c>
      <c r="V18" s="120">
        <f t="shared" si="6"/>
        <v>8.1</v>
      </c>
      <c r="W18" s="121" t="s">
        <v>140</v>
      </c>
      <c r="X18" s="123">
        <v>0</v>
      </c>
      <c r="Y18" s="123">
        <v>1160</v>
      </c>
      <c r="Z18" s="123">
        <v>1195</v>
      </c>
      <c r="AA18" s="123">
        <v>1185</v>
      </c>
      <c r="AB18" s="123">
        <v>1199</v>
      </c>
      <c r="AC18" s="47" t="s">
        <v>90</v>
      </c>
      <c r="AD18" s="47" t="s">
        <v>90</v>
      </c>
      <c r="AE18" s="47" t="s">
        <v>90</v>
      </c>
      <c r="AF18" s="122" t="s">
        <v>90</v>
      </c>
      <c r="AG18" s="136">
        <v>36266164</v>
      </c>
      <c r="AH18" s="48">
        <f t="shared" si="8"/>
        <v>1416</v>
      </c>
      <c r="AI18" s="49">
        <f t="shared" si="7"/>
        <v>222.1873528950259</v>
      </c>
      <c r="AJ18" s="102">
        <v>0</v>
      </c>
      <c r="AK18" s="102">
        <v>1</v>
      </c>
      <c r="AL18" s="102">
        <v>1</v>
      </c>
      <c r="AM18" s="102">
        <v>1</v>
      </c>
      <c r="AN18" s="102">
        <v>1</v>
      </c>
      <c r="AO18" s="102">
        <v>0</v>
      </c>
      <c r="AP18" s="123">
        <v>8112081</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135</v>
      </c>
      <c r="P19" s="119">
        <v>152</v>
      </c>
      <c r="Q19" s="119">
        <v>32965348</v>
      </c>
      <c r="R19" s="45">
        <f t="shared" si="3"/>
        <v>6321</v>
      </c>
      <c r="S19" s="46">
        <f t="shared" si="4"/>
        <v>151.70400000000001</v>
      </c>
      <c r="T19" s="46">
        <f t="shared" si="5"/>
        <v>6.3209999999999997</v>
      </c>
      <c r="U19" s="120">
        <v>7.2</v>
      </c>
      <c r="V19" s="120">
        <f t="shared" si="6"/>
        <v>7.2</v>
      </c>
      <c r="W19" s="121" t="s">
        <v>140</v>
      </c>
      <c r="X19" s="123">
        <v>0</v>
      </c>
      <c r="Y19" s="123">
        <v>1122</v>
      </c>
      <c r="Z19" s="123">
        <v>1195</v>
      </c>
      <c r="AA19" s="123">
        <v>1185</v>
      </c>
      <c r="AB19" s="123">
        <v>1199</v>
      </c>
      <c r="AC19" s="47" t="s">
        <v>90</v>
      </c>
      <c r="AD19" s="47" t="s">
        <v>90</v>
      </c>
      <c r="AE19" s="47" t="s">
        <v>90</v>
      </c>
      <c r="AF19" s="122" t="s">
        <v>90</v>
      </c>
      <c r="AG19" s="136">
        <v>36267572</v>
      </c>
      <c r="AH19" s="48">
        <f t="shared" si="8"/>
        <v>1408</v>
      </c>
      <c r="AI19" s="49">
        <f t="shared" si="7"/>
        <v>222.74956494225597</v>
      </c>
      <c r="AJ19" s="102">
        <v>0</v>
      </c>
      <c r="AK19" s="102">
        <v>1</v>
      </c>
      <c r="AL19" s="102">
        <v>1</v>
      </c>
      <c r="AM19" s="102">
        <v>1</v>
      </c>
      <c r="AN19" s="102">
        <v>1</v>
      </c>
      <c r="AO19" s="102">
        <v>0</v>
      </c>
      <c r="AP19" s="123">
        <v>8112081</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136</v>
      </c>
      <c r="P20" s="119">
        <v>151</v>
      </c>
      <c r="Q20" s="119">
        <v>32971649</v>
      </c>
      <c r="R20" s="45">
        <f t="shared" si="3"/>
        <v>6301</v>
      </c>
      <c r="S20" s="46">
        <f t="shared" si="4"/>
        <v>151.22399999999999</v>
      </c>
      <c r="T20" s="46">
        <f t="shared" si="5"/>
        <v>6.3010000000000002</v>
      </c>
      <c r="U20" s="120">
        <v>6.5</v>
      </c>
      <c r="V20" s="120">
        <f t="shared" si="6"/>
        <v>6.5</v>
      </c>
      <c r="W20" s="121" t="s">
        <v>140</v>
      </c>
      <c r="X20" s="123">
        <v>0</v>
      </c>
      <c r="Y20" s="123">
        <v>1123</v>
      </c>
      <c r="Z20" s="123">
        <v>1195</v>
      </c>
      <c r="AA20" s="123">
        <v>1185</v>
      </c>
      <c r="AB20" s="123">
        <v>1199</v>
      </c>
      <c r="AC20" s="47" t="s">
        <v>90</v>
      </c>
      <c r="AD20" s="47" t="s">
        <v>90</v>
      </c>
      <c r="AE20" s="47" t="s">
        <v>90</v>
      </c>
      <c r="AF20" s="122" t="s">
        <v>90</v>
      </c>
      <c r="AG20" s="136">
        <v>36268988</v>
      </c>
      <c r="AH20" s="48">
        <f>IF(ISBLANK(AG20),"-",AG20-AG19)</f>
        <v>1416</v>
      </c>
      <c r="AI20" s="49">
        <f t="shared" si="7"/>
        <v>224.72623393112204</v>
      </c>
      <c r="AJ20" s="102">
        <v>0</v>
      </c>
      <c r="AK20" s="102">
        <v>1</v>
      </c>
      <c r="AL20" s="102">
        <v>1</v>
      </c>
      <c r="AM20" s="102">
        <v>1</v>
      </c>
      <c r="AN20" s="102">
        <v>1</v>
      </c>
      <c r="AO20" s="102">
        <v>0</v>
      </c>
      <c r="AP20" s="123">
        <v>8112081</v>
      </c>
      <c r="AQ20" s="123">
        <f t="shared" si="10"/>
        <v>0</v>
      </c>
      <c r="AR20" s="52">
        <v>0.98</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138</v>
      </c>
      <c r="P21" s="119">
        <v>148</v>
      </c>
      <c r="Q21" s="119">
        <v>32977889</v>
      </c>
      <c r="R21" s="45">
        <f>Q21-Q20</f>
        <v>6240</v>
      </c>
      <c r="S21" s="46">
        <f t="shared" si="4"/>
        <v>149.76</v>
      </c>
      <c r="T21" s="46">
        <f t="shared" si="5"/>
        <v>6.24</v>
      </c>
      <c r="U21" s="120">
        <v>5.8</v>
      </c>
      <c r="V21" s="120">
        <f t="shared" si="6"/>
        <v>5.8</v>
      </c>
      <c r="W21" s="121" t="s">
        <v>140</v>
      </c>
      <c r="X21" s="123">
        <v>0</v>
      </c>
      <c r="Y21" s="123">
        <v>1097</v>
      </c>
      <c r="Z21" s="123">
        <v>1195</v>
      </c>
      <c r="AA21" s="123">
        <v>1185</v>
      </c>
      <c r="AB21" s="123">
        <v>1199</v>
      </c>
      <c r="AC21" s="47" t="s">
        <v>90</v>
      </c>
      <c r="AD21" s="47" t="s">
        <v>90</v>
      </c>
      <c r="AE21" s="47" t="s">
        <v>90</v>
      </c>
      <c r="AF21" s="122" t="s">
        <v>90</v>
      </c>
      <c r="AG21" s="136">
        <v>36270380</v>
      </c>
      <c r="AH21" s="48">
        <f t="shared" si="8"/>
        <v>1392</v>
      </c>
      <c r="AI21" s="49">
        <f t="shared" si="7"/>
        <v>223.07692307692307</v>
      </c>
      <c r="AJ21" s="102">
        <v>0</v>
      </c>
      <c r="AK21" s="102">
        <v>1</v>
      </c>
      <c r="AL21" s="102">
        <v>1</v>
      </c>
      <c r="AM21" s="102">
        <v>1</v>
      </c>
      <c r="AN21" s="102">
        <v>1</v>
      </c>
      <c r="AO21" s="102">
        <v>0</v>
      </c>
      <c r="AP21" s="123">
        <v>8112081</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149</v>
      </c>
      <c r="Q22" s="119">
        <v>32984016</v>
      </c>
      <c r="R22" s="45">
        <f t="shared" si="3"/>
        <v>6127</v>
      </c>
      <c r="S22" s="46">
        <f t="shared" si="4"/>
        <v>147.048</v>
      </c>
      <c r="T22" s="46">
        <f t="shared" si="5"/>
        <v>6.1269999999999998</v>
      </c>
      <c r="U22" s="120">
        <v>5.4</v>
      </c>
      <c r="V22" s="120">
        <f t="shared" si="6"/>
        <v>5.4</v>
      </c>
      <c r="W22" s="121" t="s">
        <v>140</v>
      </c>
      <c r="X22" s="123">
        <v>0</v>
      </c>
      <c r="Y22" s="123">
        <v>1049</v>
      </c>
      <c r="Z22" s="123">
        <v>1195</v>
      </c>
      <c r="AA22" s="123">
        <v>1185</v>
      </c>
      <c r="AB22" s="123">
        <v>1199</v>
      </c>
      <c r="AC22" s="47" t="s">
        <v>90</v>
      </c>
      <c r="AD22" s="47" t="s">
        <v>90</v>
      </c>
      <c r="AE22" s="47" t="s">
        <v>90</v>
      </c>
      <c r="AF22" s="122" t="s">
        <v>90</v>
      </c>
      <c r="AG22" s="136">
        <v>36271748</v>
      </c>
      <c r="AH22" s="48">
        <f t="shared" si="8"/>
        <v>1368</v>
      </c>
      <c r="AI22" s="49">
        <f t="shared" si="7"/>
        <v>223.2740329688265</v>
      </c>
      <c r="AJ22" s="102">
        <v>0</v>
      </c>
      <c r="AK22" s="102">
        <v>1</v>
      </c>
      <c r="AL22" s="102">
        <v>1</v>
      </c>
      <c r="AM22" s="102">
        <v>1</v>
      </c>
      <c r="AN22" s="102">
        <v>1</v>
      </c>
      <c r="AO22" s="102">
        <v>0</v>
      </c>
      <c r="AP22" s="123">
        <v>8112081</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134</v>
      </c>
      <c r="P23" s="119">
        <v>142</v>
      </c>
      <c r="Q23" s="119">
        <v>32989836</v>
      </c>
      <c r="R23" s="45">
        <f t="shared" si="3"/>
        <v>5820</v>
      </c>
      <c r="S23" s="46">
        <f t="shared" si="4"/>
        <v>139.68</v>
      </c>
      <c r="T23" s="46">
        <f t="shared" si="5"/>
        <v>5.82</v>
      </c>
      <c r="U23" s="120">
        <v>5.3</v>
      </c>
      <c r="V23" s="120">
        <f t="shared" si="6"/>
        <v>5.3</v>
      </c>
      <c r="W23" s="121" t="s">
        <v>140</v>
      </c>
      <c r="X23" s="123">
        <v>0</v>
      </c>
      <c r="Y23" s="123">
        <v>1010</v>
      </c>
      <c r="Z23" s="123">
        <v>1195</v>
      </c>
      <c r="AA23" s="123">
        <v>1185</v>
      </c>
      <c r="AB23" s="123">
        <v>1199</v>
      </c>
      <c r="AC23" s="47" t="s">
        <v>90</v>
      </c>
      <c r="AD23" s="47" t="s">
        <v>90</v>
      </c>
      <c r="AE23" s="47" t="s">
        <v>90</v>
      </c>
      <c r="AF23" s="122" t="s">
        <v>90</v>
      </c>
      <c r="AG23" s="136">
        <v>36273050</v>
      </c>
      <c r="AH23" s="48">
        <f t="shared" si="8"/>
        <v>1302</v>
      </c>
      <c r="AI23" s="49">
        <f t="shared" si="7"/>
        <v>223.71134020618555</v>
      </c>
      <c r="AJ23" s="102">
        <v>0</v>
      </c>
      <c r="AK23" s="102">
        <v>1</v>
      </c>
      <c r="AL23" s="102">
        <v>1</v>
      </c>
      <c r="AM23" s="102">
        <v>1</v>
      </c>
      <c r="AN23" s="102">
        <v>1</v>
      </c>
      <c r="AO23" s="102">
        <v>0</v>
      </c>
      <c r="AP23" s="123">
        <v>8112081</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132</v>
      </c>
      <c r="P24" s="119">
        <v>140</v>
      </c>
      <c r="Q24" s="119">
        <v>32995721</v>
      </c>
      <c r="R24" s="45">
        <f t="shared" si="3"/>
        <v>5885</v>
      </c>
      <c r="S24" s="46">
        <f t="shared" si="4"/>
        <v>141.24</v>
      </c>
      <c r="T24" s="46">
        <f t="shared" si="5"/>
        <v>5.8849999999999998</v>
      </c>
      <c r="U24" s="120">
        <v>4.7</v>
      </c>
      <c r="V24" s="120">
        <f t="shared" si="6"/>
        <v>4.7</v>
      </c>
      <c r="W24" s="121" t="s">
        <v>140</v>
      </c>
      <c r="X24" s="123">
        <v>0</v>
      </c>
      <c r="Y24" s="123">
        <v>1030</v>
      </c>
      <c r="Z24" s="123">
        <v>1195</v>
      </c>
      <c r="AA24" s="123">
        <v>1185</v>
      </c>
      <c r="AB24" s="123">
        <v>1199</v>
      </c>
      <c r="AC24" s="47" t="s">
        <v>90</v>
      </c>
      <c r="AD24" s="47" t="s">
        <v>90</v>
      </c>
      <c r="AE24" s="47" t="s">
        <v>90</v>
      </c>
      <c r="AF24" s="122" t="s">
        <v>90</v>
      </c>
      <c r="AG24" s="136">
        <v>36274416</v>
      </c>
      <c r="AH24" s="48">
        <f t="shared" si="8"/>
        <v>1366</v>
      </c>
      <c r="AI24" s="49">
        <f t="shared" si="7"/>
        <v>232.11554800339849</v>
      </c>
      <c r="AJ24" s="102">
        <v>0</v>
      </c>
      <c r="AK24" s="102">
        <v>1</v>
      </c>
      <c r="AL24" s="102">
        <v>1</v>
      </c>
      <c r="AM24" s="102">
        <v>1</v>
      </c>
      <c r="AN24" s="102">
        <v>1</v>
      </c>
      <c r="AO24" s="102">
        <v>0</v>
      </c>
      <c r="AP24" s="123">
        <v>8112081</v>
      </c>
      <c r="AQ24" s="123">
        <f t="shared" si="10"/>
        <v>0</v>
      </c>
      <c r="AR24" s="52">
        <v>0.54</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132</v>
      </c>
      <c r="P25" s="119">
        <v>137</v>
      </c>
      <c r="Q25" s="119">
        <v>33001479</v>
      </c>
      <c r="R25" s="45">
        <f t="shared" si="3"/>
        <v>5758</v>
      </c>
      <c r="S25" s="46">
        <f t="shared" si="4"/>
        <v>138.19200000000001</v>
      </c>
      <c r="T25" s="46">
        <f t="shared" si="5"/>
        <v>5.758</v>
      </c>
      <c r="U25" s="120">
        <v>4.5</v>
      </c>
      <c r="V25" s="120">
        <f t="shared" si="6"/>
        <v>4.5</v>
      </c>
      <c r="W25" s="121" t="s">
        <v>140</v>
      </c>
      <c r="X25" s="123">
        <v>0</v>
      </c>
      <c r="Y25" s="123">
        <v>1036</v>
      </c>
      <c r="Z25" s="123">
        <v>1196</v>
      </c>
      <c r="AA25" s="123">
        <v>1185</v>
      </c>
      <c r="AB25" s="123">
        <v>1198</v>
      </c>
      <c r="AC25" s="47" t="s">
        <v>90</v>
      </c>
      <c r="AD25" s="47" t="s">
        <v>90</v>
      </c>
      <c r="AE25" s="47" t="s">
        <v>90</v>
      </c>
      <c r="AF25" s="122" t="s">
        <v>90</v>
      </c>
      <c r="AG25" s="136">
        <v>36275732</v>
      </c>
      <c r="AH25" s="48">
        <f t="shared" si="8"/>
        <v>1316</v>
      </c>
      <c r="AI25" s="49">
        <f t="shared" si="7"/>
        <v>228.55158040986453</v>
      </c>
      <c r="AJ25" s="102">
        <v>0</v>
      </c>
      <c r="AK25" s="102">
        <v>1</v>
      </c>
      <c r="AL25" s="102">
        <v>1</v>
      </c>
      <c r="AM25" s="102">
        <v>1</v>
      </c>
      <c r="AN25" s="102">
        <v>1</v>
      </c>
      <c r="AO25" s="102">
        <v>0</v>
      </c>
      <c r="AP25" s="123">
        <v>8112081</v>
      </c>
      <c r="AQ25" s="123">
        <f t="shared" si="10"/>
        <v>0</v>
      </c>
      <c r="AR25" s="50"/>
      <c r="AS25" s="51" t="s">
        <v>113</v>
      </c>
      <c r="AV25" s="57" t="s">
        <v>74</v>
      </c>
      <c r="AW25" s="57">
        <v>10.36</v>
      </c>
      <c r="AY25" s="105"/>
    </row>
    <row r="26" spans="1:51" x14ac:dyDescent="0.25">
      <c r="B26" s="39">
        <v>2.625</v>
      </c>
      <c r="C26" s="39">
        <v>0.66666666666666696</v>
      </c>
      <c r="D26" s="118">
        <v>7</v>
      </c>
      <c r="E26" s="40">
        <f t="shared" si="0"/>
        <v>4.9295774647887329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128</v>
      </c>
      <c r="P26" s="119">
        <v>137</v>
      </c>
      <c r="Q26" s="119">
        <v>33006935</v>
      </c>
      <c r="R26" s="45">
        <f t="shared" si="3"/>
        <v>5456</v>
      </c>
      <c r="S26" s="46">
        <f t="shared" si="4"/>
        <v>130.94399999999999</v>
      </c>
      <c r="T26" s="46">
        <f t="shared" si="5"/>
        <v>5.4560000000000004</v>
      </c>
      <c r="U26" s="120">
        <v>4.4000000000000004</v>
      </c>
      <c r="V26" s="120">
        <f t="shared" si="6"/>
        <v>4.4000000000000004</v>
      </c>
      <c r="W26" s="121" t="s">
        <v>140</v>
      </c>
      <c r="X26" s="123">
        <v>0</v>
      </c>
      <c r="Y26" s="123">
        <v>1044</v>
      </c>
      <c r="Z26" s="123">
        <v>1186</v>
      </c>
      <c r="AA26" s="123">
        <v>1185</v>
      </c>
      <c r="AB26" s="123">
        <v>1180</v>
      </c>
      <c r="AC26" s="47" t="s">
        <v>90</v>
      </c>
      <c r="AD26" s="47" t="s">
        <v>90</v>
      </c>
      <c r="AE26" s="47" t="s">
        <v>90</v>
      </c>
      <c r="AF26" s="122" t="s">
        <v>90</v>
      </c>
      <c r="AG26" s="136">
        <v>36276996</v>
      </c>
      <c r="AH26" s="48">
        <f t="shared" si="8"/>
        <v>1264</v>
      </c>
      <c r="AI26" s="49">
        <f t="shared" si="7"/>
        <v>231.6715542521994</v>
      </c>
      <c r="AJ26" s="102">
        <v>0</v>
      </c>
      <c r="AK26" s="102">
        <v>1</v>
      </c>
      <c r="AL26" s="102">
        <v>1</v>
      </c>
      <c r="AM26" s="102">
        <v>1</v>
      </c>
      <c r="AN26" s="102">
        <v>1</v>
      </c>
      <c r="AO26" s="102">
        <v>0</v>
      </c>
      <c r="AP26" s="123">
        <v>8112081</v>
      </c>
      <c r="AQ26" s="123">
        <f t="shared" si="10"/>
        <v>0</v>
      </c>
      <c r="AR26" s="50"/>
      <c r="AS26" s="51" t="s">
        <v>113</v>
      </c>
      <c r="AV26" s="57" t="s">
        <v>114</v>
      </c>
      <c r="AW26" s="57">
        <v>1.01325</v>
      </c>
      <c r="AY26" s="105"/>
    </row>
    <row r="27" spans="1:51" x14ac:dyDescent="0.25">
      <c r="B27" s="39">
        <v>2.6666666666666701</v>
      </c>
      <c r="C27" s="39">
        <v>0.70833333333333404</v>
      </c>
      <c r="D27" s="118">
        <v>4</v>
      </c>
      <c r="E27" s="40">
        <f t="shared" si="0"/>
        <v>2.8169014084507045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122</v>
      </c>
      <c r="P27" s="119">
        <v>144</v>
      </c>
      <c r="Q27" s="119">
        <v>33012761</v>
      </c>
      <c r="R27" s="45">
        <f t="shared" si="3"/>
        <v>5826</v>
      </c>
      <c r="S27" s="46">
        <f t="shared" si="4"/>
        <v>139.82400000000001</v>
      </c>
      <c r="T27" s="46">
        <f t="shared" si="5"/>
        <v>5.8259999999999996</v>
      </c>
      <c r="U27" s="120">
        <v>3.6</v>
      </c>
      <c r="V27" s="120">
        <f t="shared" si="6"/>
        <v>3.6</v>
      </c>
      <c r="W27" s="121" t="s">
        <v>140</v>
      </c>
      <c r="X27" s="123">
        <v>0</v>
      </c>
      <c r="Y27" s="123">
        <v>1182</v>
      </c>
      <c r="Z27" s="123">
        <v>1186</v>
      </c>
      <c r="AA27" s="123">
        <v>1185</v>
      </c>
      <c r="AB27" s="123">
        <v>1180</v>
      </c>
      <c r="AC27" s="47" t="s">
        <v>90</v>
      </c>
      <c r="AD27" s="47" t="s">
        <v>90</v>
      </c>
      <c r="AE27" s="47" t="s">
        <v>90</v>
      </c>
      <c r="AF27" s="122" t="s">
        <v>90</v>
      </c>
      <c r="AG27" s="136">
        <v>36278354</v>
      </c>
      <c r="AH27" s="48">
        <f t="shared" si="8"/>
        <v>1358</v>
      </c>
      <c r="AI27" s="49">
        <f t="shared" si="7"/>
        <v>233.09303123927225</v>
      </c>
      <c r="AJ27" s="102">
        <v>0</v>
      </c>
      <c r="AK27" s="102">
        <v>1</v>
      </c>
      <c r="AL27" s="102">
        <v>1</v>
      </c>
      <c r="AM27" s="102">
        <v>1</v>
      </c>
      <c r="AN27" s="102">
        <v>1</v>
      </c>
      <c r="AO27" s="102">
        <v>0</v>
      </c>
      <c r="AP27" s="123">
        <v>8112081</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127</v>
      </c>
      <c r="P28" s="119">
        <v>137</v>
      </c>
      <c r="Q28" s="119">
        <v>33018681</v>
      </c>
      <c r="R28" s="45">
        <f t="shared" si="3"/>
        <v>5920</v>
      </c>
      <c r="S28" s="46">
        <f t="shared" si="4"/>
        <v>142.08000000000001</v>
      </c>
      <c r="T28" s="46">
        <f t="shared" si="5"/>
        <v>5.92</v>
      </c>
      <c r="U28" s="120">
        <v>3</v>
      </c>
      <c r="V28" s="120">
        <f t="shared" si="6"/>
        <v>3</v>
      </c>
      <c r="W28" s="121" t="s">
        <v>140</v>
      </c>
      <c r="X28" s="123">
        <v>0</v>
      </c>
      <c r="Y28" s="123">
        <v>1071</v>
      </c>
      <c r="Z28" s="123">
        <v>1176</v>
      </c>
      <c r="AA28" s="123">
        <v>1185</v>
      </c>
      <c r="AB28" s="123">
        <v>1169</v>
      </c>
      <c r="AC28" s="47" t="s">
        <v>90</v>
      </c>
      <c r="AD28" s="47" t="s">
        <v>90</v>
      </c>
      <c r="AE28" s="47" t="s">
        <v>90</v>
      </c>
      <c r="AF28" s="122" t="s">
        <v>90</v>
      </c>
      <c r="AG28" s="136">
        <v>36279708</v>
      </c>
      <c r="AH28" s="48">
        <f t="shared" si="8"/>
        <v>1354</v>
      </c>
      <c r="AI28" s="49">
        <f t="shared" si="7"/>
        <v>228.71621621621622</v>
      </c>
      <c r="AJ28" s="102">
        <v>0</v>
      </c>
      <c r="AK28" s="102">
        <v>1</v>
      </c>
      <c r="AL28" s="102">
        <v>1</v>
      </c>
      <c r="AM28" s="102">
        <v>1</v>
      </c>
      <c r="AN28" s="102">
        <v>1</v>
      </c>
      <c r="AO28" s="102">
        <v>0</v>
      </c>
      <c r="AP28" s="123">
        <v>8112081</v>
      </c>
      <c r="AQ28" s="123">
        <f t="shared" si="10"/>
        <v>0</v>
      </c>
      <c r="AR28" s="52">
        <v>1.02</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129</v>
      </c>
      <c r="P29" s="119">
        <v>136</v>
      </c>
      <c r="Q29" s="119">
        <v>33024302</v>
      </c>
      <c r="R29" s="45">
        <f t="shared" si="3"/>
        <v>5621</v>
      </c>
      <c r="S29" s="46">
        <f t="shared" si="4"/>
        <v>134.904</v>
      </c>
      <c r="T29" s="46">
        <f t="shared" si="5"/>
        <v>5.6210000000000004</v>
      </c>
      <c r="U29" s="120">
        <v>2.7</v>
      </c>
      <c r="V29" s="120">
        <f t="shared" si="6"/>
        <v>2.7</v>
      </c>
      <c r="W29" s="121" t="s">
        <v>140</v>
      </c>
      <c r="X29" s="123">
        <v>0</v>
      </c>
      <c r="Y29" s="123">
        <v>1070</v>
      </c>
      <c r="Z29" s="123">
        <v>1186</v>
      </c>
      <c r="AA29" s="123">
        <v>1185</v>
      </c>
      <c r="AB29" s="123">
        <v>1169</v>
      </c>
      <c r="AC29" s="47" t="s">
        <v>90</v>
      </c>
      <c r="AD29" s="47" t="s">
        <v>90</v>
      </c>
      <c r="AE29" s="47" t="s">
        <v>90</v>
      </c>
      <c r="AF29" s="122" t="s">
        <v>90</v>
      </c>
      <c r="AG29" s="136">
        <v>36280996</v>
      </c>
      <c r="AH29" s="48">
        <f t="shared" si="8"/>
        <v>1288</v>
      </c>
      <c r="AI29" s="49">
        <f t="shared" si="7"/>
        <v>229.1407222914072</v>
      </c>
      <c r="AJ29" s="102">
        <v>0</v>
      </c>
      <c r="AK29" s="102">
        <v>1</v>
      </c>
      <c r="AL29" s="102">
        <v>1</v>
      </c>
      <c r="AM29" s="102">
        <v>1</v>
      </c>
      <c r="AN29" s="102">
        <v>1</v>
      </c>
      <c r="AO29" s="102">
        <v>0</v>
      </c>
      <c r="AP29" s="123">
        <v>8112081</v>
      </c>
      <c r="AQ29" s="123">
        <f t="shared" si="10"/>
        <v>0</v>
      </c>
      <c r="AR29" s="50"/>
      <c r="AS29" s="51" t="s">
        <v>113</v>
      </c>
      <c r="AY29" s="105"/>
    </row>
    <row r="30" spans="1:51" x14ac:dyDescent="0.25">
      <c r="B30" s="39">
        <v>2.7916666666666701</v>
      </c>
      <c r="C30" s="39">
        <v>0.83333333333333703</v>
      </c>
      <c r="D30" s="118">
        <v>4</v>
      </c>
      <c r="E30" s="40">
        <f t="shared" si="0"/>
        <v>2.8169014084507045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130</v>
      </c>
      <c r="P30" s="119">
        <v>130</v>
      </c>
      <c r="Q30" s="119">
        <v>33029957</v>
      </c>
      <c r="R30" s="45">
        <f t="shared" si="3"/>
        <v>5655</v>
      </c>
      <c r="S30" s="46">
        <f t="shared" si="4"/>
        <v>135.72</v>
      </c>
      <c r="T30" s="46">
        <f t="shared" si="5"/>
        <v>5.6550000000000002</v>
      </c>
      <c r="U30" s="120">
        <v>2.5</v>
      </c>
      <c r="V30" s="120">
        <f t="shared" si="6"/>
        <v>2.5</v>
      </c>
      <c r="W30" s="121" t="s">
        <v>140</v>
      </c>
      <c r="X30" s="123">
        <v>0</v>
      </c>
      <c r="Y30" s="123">
        <v>997</v>
      </c>
      <c r="Z30" s="123">
        <v>1164</v>
      </c>
      <c r="AA30" s="123">
        <v>1185</v>
      </c>
      <c r="AB30" s="123">
        <v>1169</v>
      </c>
      <c r="AC30" s="47" t="s">
        <v>90</v>
      </c>
      <c r="AD30" s="47" t="s">
        <v>90</v>
      </c>
      <c r="AE30" s="47" t="s">
        <v>90</v>
      </c>
      <c r="AF30" s="122" t="s">
        <v>90</v>
      </c>
      <c r="AG30" s="136">
        <v>36282308</v>
      </c>
      <c r="AH30" s="48">
        <f t="shared" si="8"/>
        <v>1312</v>
      </c>
      <c r="AI30" s="49">
        <f t="shared" si="7"/>
        <v>232.00707338638372</v>
      </c>
      <c r="AJ30" s="102">
        <v>0</v>
      </c>
      <c r="AK30" s="102">
        <v>1</v>
      </c>
      <c r="AL30" s="102">
        <v>1</v>
      </c>
      <c r="AM30" s="102">
        <v>1</v>
      </c>
      <c r="AN30" s="102">
        <v>1</v>
      </c>
      <c r="AO30" s="102">
        <v>0</v>
      </c>
      <c r="AP30" s="123">
        <v>8112081</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109</v>
      </c>
      <c r="P31" s="119">
        <v>125</v>
      </c>
      <c r="Q31" s="119">
        <v>33035163</v>
      </c>
      <c r="R31" s="45">
        <f t="shared" si="3"/>
        <v>5206</v>
      </c>
      <c r="S31" s="46">
        <f t="shared" si="4"/>
        <v>124.944</v>
      </c>
      <c r="T31" s="46">
        <f t="shared" si="5"/>
        <v>5.2060000000000004</v>
      </c>
      <c r="U31" s="120">
        <v>1.8</v>
      </c>
      <c r="V31" s="120">
        <f t="shared" si="6"/>
        <v>1.8</v>
      </c>
      <c r="W31" s="121" t="s">
        <v>152</v>
      </c>
      <c r="X31" s="123">
        <v>0</v>
      </c>
      <c r="Y31" s="123">
        <v>1188</v>
      </c>
      <c r="Z31" s="123">
        <v>1186</v>
      </c>
      <c r="AA31" s="123">
        <v>0</v>
      </c>
      <c r="AB31" s="123">
        <v>1169</v>
      </c>
      <c r="AC31" s="47" t="s">
        <v>90</v>
      </c>
      <c r="AD31" s="47" t="s">
        <v>90</v>
      </c>
      <c r="AE31" s="47" t="s">
        <v>90</v>
      </c>
      <c r="AF31" s="122" t="s">
        <v>90</v>
      </c>
      <c r="AG31" s="136">
        <v>36283404</v>
      </c>
      <c r="AH31" s="48">
        <f t="shared" si="8"/>
        <v>1096</v>
      </c>
      <c r="AI31" s="49">
        <f t="shared" si="7"/>
        <v>210.52631578947367</v>
      </c>
      <c r="AJ31" s="102">
        <v>0</v>
      </c>
      <c r="AK31" s="102">
        <v>1</v>
      </c>
      <c r="AL31" s="102">
        <v>1</v>
      </c>
      <c r="AM31" s="102">
        <v>0</v>
      </c>
      <c r="AN31" s="102">
        <v>1</v>
      </c>
      <c r="AO31" s="102">
        <v>0</v>
      </c>
      <c r="AP31" s="123">
        <v>8112081</v>
      </c>
      <c r="AQ31" s="123">
        <f t="shared" si="10"/>
        <v>0</v>
      </c>
      <c r="AR31" s="50"/>
      <c r="AS31" s="51" t="s">
        <v>113</v>
      </c>
      <c r="AV31" s="58" t="s">
        <v>29</v>
      </c>
      <c r="AW31" s="58" t="s">
        <v>74</v>
      </c>
      <c r="AY31" s="105"/>
    </row>
    <row r="32" spans="1:51" x14ac:dyDescent="0.25">
      <c r="B32" s="39">
        <v>2.875</v>
      </c>
      <c r="C32" s="39">
        <v>0.91666666666667096</v>
      </c>
      <c r="D32" s="118">
        <v>15</v>
      </c>
      <c r="E32" s="40">
        <f t="shared" si="0"/>
        <v>10.563380281690142</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110</v>
      </c>
      <c r="P32" s="119">
        <v>108</v>
      </c>
      <c r="Q32" s="119">
        <v>33040360</v>
      </c>
      <c r="R32" s="45">
        <f t="shared" si="3"/>
        <v>5197</v>
      </c>
      <c r="S32" s="46">
        <f t="shared" si="4"/>
        <v>124.72799999999999</v>
      </c>
      <c r="T32" s="46">
        <f t="shared" si="5"/>
        <v>5.1970000000000001</v>
      </c>
      <c r="U32" s="120">
        <v>1.3</v>
      </c>
      <c r="V32" s="120">
        <f t="shared" si="6"/>
        <v>1.3</v>
      </c>
      <c r="W32" s="121" t="s">
        <v>125</v>
      </c>
      <c r="X32" s="123">
        <v>0</v>
      </c>
      <c r="Y32" s="123">
        <v>0</v>
      </c>
      <c r="Z32" s="123">
        <v>1154</v>
      </c>
      <c r="AA32" s="123">
        <v>0</v>
      </c>
      <c r="AB32" s="123">
        <v>1109</v>
      </c>
      <c r="AC32" s="47" t="s">
        <v>90</v>
      </c>
      <c r="AD32" s="47" t="s">
        <v>90</v>
      </c>
      <c r="AE32" s="47" t="s">
        <v>90</v>
      </c>
      <c r="AF32" s="122" t="s">
        <v>90</v>
      </c>
      <c r="AG32" s="136">
        <v>36284372</v>
      </c>
      <c r="AH32" s="48">
        <f t="shared" si="8"/>
        <v>968</v>
      </c>
      <c r="AI32" s="49">
        <f t="shared" si="7"/>
        <v>186.26130459880702</v>
      </c>
      <c r="AJ32" s="102">
        <v>0</v>
      </c>
      <c r="AK32" s="102">
        <v>0</v>
      </c>
      <c r="AL32" s="102">
        <v>1</v>
      </c>
      <c r="AM32" s="102">
        <v>0</v>
      </c>
      <c r="AN32" s="102">
        <v>1</v>
      </c>
      <c r="AO32" s="102">
        <v>0</v>
      </c>
      <c r="AP32" s="123">
        <v>8112081</v>
      </c>
      <c r="AQ32" s="123">
        <f t="shared" si="10"/>
        <v>0</v>
      </c>
      <c r="AR32" s="52">
        <v>0.97</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6</v>
      </c>
      <c r="E33" s="40">
        <f t="shared" si="0"/>
        <v>4.2253521126760569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111</v>
      </c>
      <c r="P33" s="119">
        <v>100</v>
      </c>
      <c r="Q33" s="119">
        <v>33044477</v>
      </c>
      <c r="R33" s="45">
        <f t="shared" si="3"/>
        <v>4117</v>
      </c>
      <c r="S33" s="46">
        <f t="shared" si="4"/>
        <v>98.808000000000007</v>
      </c>
      <c r="T33" s="46">
        <f t="shared" si="5"/>
        <v>4.117</v>
      </c>
      <c r="U33" s="120">
        <v>2.4</v>
      </c>
      <c r="V33" s="120">
        <f t="shared" si="6"/>
        <v>2.4</v>
      </c>
      <c r="W33" s="121" t="s">
        <v>125</v>
      </c>
      <c r="X33" s="123">
        <v>0</v>
      </c>
      <c r="Y33" s="123">
        <v>0</v>
      </c>
      <c r="Z33" s="123">
        <v>1103</v>
      </c>
      <c r="AA33" s="123">
        <v>0</v>
      </c>
      <c r="AB33" s="123">
        <v>1160</v>
      </c>
      <c r="AC33" s="47" t="s">
        <v>90</v>
      </c>
      <c r="AD33" s="47" t="s">
        <v>90</v>
      </c>
      <c r="AE33" s="47" t="s">
        <v>90</v>
      </c>
      <c r="AF33" s="122" t="s">
        <v>90</v>
      </c>
      <c r="AG33" s="136">
        <v>36285152</v>
      </c>
      <c r="AH33" s="48">
        <f t="shared" si="8"/>
        <v>780</v>
      </c>
      <c r="AI33" s="49">
        <f t="shared" si="7"/>
        <v>189.45834345397134</v>
      </c>
      <c r="AJ33" s="102">
        <v>0</v>
      </c>
      <c r="AK33" s="102">
        <v>0</v>
      </c>
      <c r="AL33" s="102">
        <v>1</v>
      </c>
      <c r="AM33" s="102">
        <v>0</v>
      </c>
      <c r="AN33" s="102">
        <v>1</v>
      </c>
      <c r="AO33" s="102">
        <v>0.4</v>
      </c>
      <c r="AP33" s="123">
        <v>8113085</v>
      </c>
      <c r="AQ33" s="123">
        <f t="shared" si="10"/>
        <v>1004</v>
      </c>
      <c r="AR33" s="50"/>
      <c r="AS33" s="51" t="s">
        <v>113</v>
      </c>
      <c r="AY33" s="105"/>
    </row>
    <row r="34" spans="2:51" x14ac:dyDescent="0.25">
      <c r="B34" s="39">
        <v>2.9583333333333299</v>
      </c>
      <c r="C34" s="39">
        <v>1</v>
      </c>
      <c r="D34" s="118">
        <v>10</v>
      </c>
      <c r="E34" s="40">
        <f t="shared" si="0"/>
        <v>7.042253521126761</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118</v>
      </c>
      <c r="P34" s="119">
        <v>98</v>
      </c>
      <c r="Q34" s="119">
        <v>33048451</v>
      </c>
      <c r="R34" s="45">
        <f t="shared" si="3"/>
        <v>3974</v>
      </c>
      <c r="S34" s="46">
        <f t="shared" si="4"/>
        <v>95.376000000000005</v>
      </c>
      <c r="T34" s="46">
        <f t="shared" si="5"/>
        <v>3.9740000000000002</v>
      </c>
      <c r="U34" s="120">
        <v>4.5999999999999996</v>
      </c>
      <c r="V34" s="120">
        <f t="shared" si="6"/>
        <v>4.5999999999999996</v>
      </c>
      <c r="W34" s="121" t="s">
        <v>125</v>
      </c>
      <c r="X34" s="123">
        <v>0</v>
      </c>
      <c r="Y34" s="123">
        <v>0</v>
      </c>
      <c r="Z34" s="123">
        <v>998</v>
      </c>
      <c r="AA34" s="123">
        <v>0</v>
      </c>
      <c r="AB34" s="123">
        <v>1131</v>
      </c>
      <c r="AC34" s="47" t="s">
        <v>90</v>
      </c>
      <c r="AD34" s="47" t="s">
        <v>90</v>
      </c>
      <c r="AE34" s="47" t="s">
        <v>90</v>
      </c>
      <c r="AF34" s="122" t="s">
        <v>90</v>
      </c>
      <c r="AG34" s="136">
        <v>36285902</v>
      </c>
      <c r="AH34" s="48">
        <f t="shared" si="8"/>
        <v>750</v>
      </c>
      <c r="AI34" s="49">
        <f t="shared" si="7"/>
        <v>188.72672370407648</v>
      </c>
      <c r="AJ34" s="102">
        <v>0</v>
      </c>
      <c r="AK34" s="102">
        <v>0</v>
      </c>
      <c r="AL34" s="102">
        <v>1</v>
      </c>
      <c r="AM34" s="102">
        <v>0</v>
      </c>
      <c r="AN34" s="102">
        <v>1</v>
      </c>
      <c r="AO34" s="102">
        <v>0.4</v>
      </c>
      <c r="AP34" s="123">
        <v>8114280</v>
      </c>
      <c r="AQ34" s="123">
        <f t="shared" si="10"/>
        <v>1195</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125.91666666666667</v>
      </c>
      <c r="Q35" s="63">
        <f>Q34-Q10</f>
        <v>125433</v>
      </c>
      <c r="R35" s="64">
        <f>SUM(R11:R34)</f>
        <v>125433</v>
      </c>
      <c r="S35" s="124">
        <f>AVERAGE(S11:S34)</f>
        <v>125.43299999999999</v>
      </c>
      <c r="T35" s="124">
        <f>SUM(T11:T34)</f>
        <v>125.43300000000002</v>
      </c>
      <c r="U35" s="98"/>
      <c r="V35" s="98"/>
      <c r="W35" s="56"/>
      <c r="X35" s="90"/>
      <c r="Y35" s="91"/>
      <c r="Z35" s="91"/>
      <c r="AA35" s="91"/>
      <c r="AB35" s="92"/>
      <c r="AC35" s="90"/>
      <c r="AD35" s="91"/>
      <c r="AE35" s="92"/>
      <c r="AF35" s="93"/>
      <c r="AG35" s="65">
        <f>AG34-AG10</f>
        <v>26470</v>
      </c>
      <c r="AH35" s="66">
        <f>SUM(AH11:AH34)</f>
        <v>26470</v>
      </c>
      <c r="AI35" s="67">
        <f>$AH$35/$T35</f>
        <v>211.02899555938225</v>
      </c>
      <c r="AJ35" s="93"/>
      <c r="AK35" s="94"/>
      <c r="AL35" s="94"/>
      <c r="AM35" s="94"/>
      <c r="AN35" s="95"/>
      <c r="AO35" s="68"/>
      <c r="AP35" s="69">
        <f>AP34-AP10</f>
        <v>8381</v>
      </c>
      <c r="AQ35" s="70">
        <f>SUM(AQ11:AQ34)</f>
        <v>8381</v>
      </c>
      <c r="AR35" s="71">
        <f>AVERAGE(AR11:AR34)</f>
        <v>0.91</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218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328</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09" t="s">
        <v>329</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299</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330</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331</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332</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173</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333</v>
      </c>
      <c r="C51" s="110"/>
      <c r="D51" s="110"/>
      <c r="E51" s="110"/>
      <c r="F51" s="110"/>
      <c r="G51" s="110"/>
      <c r="H51" s="110"/>
      <c r="I51" s="125"/>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334</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198</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336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165</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166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337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2" t="s">
        <v>212</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2" t="s">
        <v>339</v>
      </c>
      <c r="C60" s="112"/>
      <c r="D60" s="110"/>
      <c r="E60" s="110"/>
      <c r="F60" s="110"/>
      <c r="G60" s="110"/>
      <c r="H60" s="110"/>
      <c r="I60" s="110"/>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340</v>
      </c>
      <c r="C61" s="110"/>
      <c r="D61" s="110"/>
      <c r="E61" s="110"/>
      <c r="F61" s="110"/>
      <c r="G61" s="110"/>
      <c r="H61" s="110"/>
      <c r="I61" s="125"/>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t="s">
        <v>157</v>
      </c>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215</v>
      </c>
      <c r="C63" s="112"/>
      <c r="D63" s="110"/>
      <c r="E63" s="110"/>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77" t="s">
        <v>343</v>
      </c>
      <c r="C64" s="112"/>
      <c r="D64" s="110"/>
      <c r="E64" s="88"/>
      <c r="F64" s="110"/>
      <c r="G64" s="110"/>
      <c r="H64" s="110"/>
      <c r="I64" s="110"/>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t="s">
        <v>154</v>
      </c>
      <c r="C65" s="110"/>
      <c r="D65" s="110"/>
      <c r="E65" s="110"/>
      <c r="F65" s="110"/>
      <c r="G65" s="88"/>
      <c r="H65" s="88"/>
      <c r="I65" s="125"/>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17"/>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6"/>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2"/>
      <c r="D68" s="110"/>
      <c r="E68" s="110"/>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25"/>
      <c r="J70" s="111"/>
      <c r="K70" s="111"/>
      <c r="L70" s="111"/>
      <c r="M70" s="111"/>
      <c r="N70" s="111"/>
      <c r="O70" s="111"/>
      <c r="P70" s="111"/>
      <c r="Q70" s="111"/>
      <c r="R70" s="111"/>
      <c r="S70" s="114"/>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17"/>
      <c r="J71" s="111"/>
      <c r="K71" s="111"/>
      <c r="L71" s="111"/>
      <c r="M71" s="111"/>
      <c r="N71" s="111"/>
      <c r="O71" s="111"/>
      <c r="P71" s="111"/>
      <c r="Q71" s="111"/>
      <c r="R71" s="111"/>
      <c r="S71" s="114"/>
      <c r="T71" s="114"/>
      <c r="U71" s="114"/>
      <c r="V71" s="114"/>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6"/>
      <c r="D72" s="110"/>
      <c r="E72" s="88"/>
      <c r="F72" s="110"/>
      <c r="G72" s="110"/>
      <c r="H72" s="110"/>
      <c r="I72" s="110"/>
      <c r="J72" s="111"/>
      <c r="K72" s="111"/>
      <c r="L72" s="111"/>
      <c r="M72" s="111"/>
      <c r="N72" s="111"/>
      <c r="O72" s="111"/>
      <c r="P72" s="111"/>
      <c r="Q72" s="111"/>
      <c r="R72" s="111"/>
      <c r="S72" s="111"/>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78"/>
      <c r="V73" s="78"/>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2"/>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110"/>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09"/>
      <c r="D80" s="110"/>
      <c r="E80" s="110"/>
      <c r="F80" s="110"/>
      <c r="G80" s="110"/>
      <c r="H80" s="110"/>
      <c r="I80" s="110"/>
      <c r="J80" s="111"/>
      <c r="K80" s="111"/>
      <c r="L80" s="111"/>
      <c r="M80" s="111"/>
      <c r="N80" s="111"/>
      <c r="O80" s="111"/>
      <c r="P80" s="111"/>
      <c r="Q80" s="111"/>
      <c r="R80" s="111"/>
      <c r="S80" s="111"/>
      <c r="T80" s="114"/>
      <c r="U80" s="78"/>
      <c r="V80" s="78"/>
      <c r="W80" s="106"/>
      <c r="X80" s="106"/>
      <c r="Y80" s="106"/>
      <c r="Z80" s="8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88"/>
      <c r="E81" s="110"/>
      <c r="F81" s="110"/>
      <c r="G81" s="110"/>
      <c r="H81" s="110"/>
      <c r="I81" s="88"/>
      <c r="J81" s="111"/>
      <c r="K81" s="111"/>
      <c r="L81" s="111"/>
      <c r="M81" s="111"/>
      <c r="N81" s="111"/>
      <c r="O81" s="111"/>
      <c r="P81" s="111"/>
      <c r="Q81" s="111"/>
      <c r="R81" s="111"/>
      <c r="S81" s="86"/>
      <c r="T81" s="86"/>
      <c r="U81" s="86"/>
      <c r="V81" s="86"/>
      <c r="W81" s="86"/>
      <c r="X81" s="86"/>
      <c r="Y81" s="86"/>
      <c r="Z81" s="79"/>
      <c r="AA81" s="86"/>
      <c r="AB81" s="86"/>
      <c r="AC81" s="86"/>
      <c r="AD81" s="86"/>
      <c r="AE81" s="86"/>
      <c r="AF81" s="86"/>
      <c r="AG81" s="86"/>
      <c r="AH81" s="86"/>
      <c r="AI81" s="86"/>
      <c r="AJ81" s="86"/>
      <c r="AK81" s="86"/>
      <c r="AL81" s="86"/>
      <c r="AM81" s="86"/>
      <c r="AN81" s="86"/>
      <c r="AO81" s="86"/>
      <c r="AP81" s="86"/>
      <c r="AQ81" s="86"/>
      <c r="AR81" s="86"/>
      <c r="AS81" s="86"/>
      <c r="AT81" s="86"/>
      <c r="AU81" s="86"/>
      <c r="AV81" s="105"/>
      <c r="AW81" s="101"/>
      <c r="AX81" s="101"/>
      <c r="AY81" s="101"/>
    </row>
    <row r="82" spans="1:51" x14ac:dyDescent="0.25">
      <c r="B82" s="89"/>
      <c r="C82" s="116"/>
      <c r="D82" s="88"/>
      <c r="E82" s="110"/>
      <c r="F82" s="110"/>
      <c r="G82" s="110"/>
      <c r="H82" s="110"/>
      <c r="I82" s="88"/>
      <c r="J82" s="86"/>
      <c r="K82" s="86"/>
      <c r="L82" s="86"/>
      <c r="M82" s="86"/>
      <c r="N82" s="86"/>
      <c r="O82" s="86"/>
      <c r="P82" s="86"/>
      <c r="Q82" s="86"/>
      <c r="R82" s="86"/>
      <c r="S82" s="86"/>
      <c r="T82" s="86"/>
      <c r="U82" s="86"/>
      <c r="V82" s="86"/>
      <c r="W82" s="79"/>
      <c r="X82" s="79"/>
      <c r="Y82" s="79"/>
      <c r="Z82" s="106"/>
      <c r="AA82" s="79"/>
      <c r="AB82" s="79"/>
      <c r="AC82" s="79"/>
      <c r="AD82" s="79"/>
      <c r="AE82" s="79"/>
      <c r="AF82" s="79"/>
      <c r="AG82" s="79"/>
      <c r="AH82" s="79"/>
      <c r="AI82" s="79"/>
      <c r="AJ82" s="79"/>
      <c r="AK82" s="79"/>
      <c r="AL82" s="79"/>
      <c r="AM82" s="79"/>
      <c r="AN82" s="79"/>
      <c r="AO82" s="79"/>
      <c r="AP82" s="79"/>
      <c r="AQ82" s="79"/>
      <c r="AR82" s="79"/>
      <c r="AS82" s="79"/>
      <c r="AT82" s="79"/>
      <c r="AU82" s="79"/>
      <c r="AV82" s="105"/>
      <c r="AW82" s="101"/>
      <c r="AX82" s="101"/>
      <c r="AY82" s="101"/>
    </row>
    <row r="83" spans="1:51" x14ac:dyDescent="0.25">
      <c r="B83" s="89"/>
      <c r="C83" s="116"/>
      <c r="D83" s="110"/>
      <c r="E83" s="88"/>
      <c r="F83" s="110"/>
      <c r="G83" s="110"/>
      <c r="H83" s="110"/>
      <c r="I83" s="110"/>
      <c r="J83" s="86"/>
      <c r="K83" s="86"/>
      <c r="L83" s="86"/>
      <c r="M83" s="86"/>
      <c r="N83" s="86"/>
      <c r="O83" s="86"/>
      <c r="P83" s="86"/>
      <c r="Q83" s="86"/>
      <c r="R83" s="86"/>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88"/>
      <c r="F84" s="88"/>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110"/>
      <c r="F85" s="88"/>
      <c r="G85" s="88"/>
      <c r="H85" s="88"/>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86"/>
      <c r="D86" s="110"/>
      <c r="E86" s="110"/>
      <c r="F86" s="110"/>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116"/>
      <c r="D87" s="86"/>
      <c r="E87" s="110"/>
      <c r="F87" s="110"/>
      <c r="G87" s="110"/>
      <c r="H87" s="110"/>
      <c r="I87" s="86"/>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32"/>
      <c r="D88" s="79"/>
      <c r="E88" s="127"/>
      <c r="F88" s="127"/>
      <c r="G88" s="127"/>
      <c r="H88" s="127"/>
      <c r="I88" s="79"/>
      <c r="J88" s="128"/>
      <c r="K88" s="128"/>
      <c r="L88" s="128"/>
      <c r="M88" s="128"/>
      <c r="N88" s="128"/>
      <c r="O88" s="128"/>
      <c r="P88" s="128"/>
      <c r="Q88" s="128"/>
      <c r="R88" s="128"/>
      <c r="S88" s="128"/>
      <c r="T88" s="133"/>
      <c r="U88" s="134"/>
      <c r="V88" s="134"/>
      <c r="W88" s="106"/>
      <c r="X88" s="106"/>
      <c r="Y88" s="106"/>
      <c r="Z88" s="106"/>
      <c r="AA88" s="106"/>
      <c r="AB88" s="106"/>
      <c r="AC88" s="106"/>
      <c r="AD88" s="106"/>
      <c r="AE88" s="106"/>
      <c r="AM88" s="107"/>
      <c r="AN88" s="107"/>
      <c r="AO88" s="107"/>
      <c r="AP88" s="107"/>
      <c r="AQ88" s="107"/>
      <c r="AR88" s="107"/>
      <c r="AS88" s="108"/>
      <c r="AU88" s="101"/>
      <c r="AV88" s="105"/>
      <c r="AW88" s="101"/>
      <c r="AX88" s="101"/>
      <c r="AY88" s="131"/>
    </row>
    <row r="89" spans="1:51" s="131" customFormat="1" x14ac:dyDescent="0.25">
      <c r="B89" s="129"/>
      <c r="C89" s="135"/>
      <c r="D89" s="127"/>
      <c r="E89" s="79"/>
      <c r="F89" s="127"/>
      <c r="G89" s="127"/>
      <c r="H89" s="127"/>
      <c r="I89" s="127"/>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T89" s="19"/>
      <c r="AV89" s="105"/>
      <c r="AY89" s="101"/>
    </row>
    <row r="90" spans="1:51" x14ac:dyDescent="0.25">
      <c r="A90" s="106"/>
      <c r="B90" s="129"/>
      <c r="C90" s="130"/>
      <c r="D90" s="127"/>
      <c r="E90" s="79"/>
      <c r="F90" s="79"/>
      <c r="G90" s="127"/>
      <c r="H90" s="127"/>
      <c r="I90" s="107"/>
      <c r="J90" s="107"/>
      <c r="K90" s="107"/>
      <c r="L90" s="107"/>
      <c r="M90" s="107"/>
      <c r="N90" s="107"/>
      <c r="O90" s="108"/>
      <c r="P90" s="103"/>
      <c r="R90" s="105"/>
      <c r="AS90" s="101"/>
      <c r="AT90" s="101"/>
      <c r="AU90" s="101"/>
      <c r="AV90" s="101"/>
      <c r="AW90" s="101"/>
      <c r="AX90" s="101"/>
      <c r="AY90" s="101"/>
    </row>
    <row r="91" spans="1:51" x14ac:dyDescent="0.25">
      <c r="A91" s="106"/>
      <c r="B91" s="129"/>
      <c r="C91" s="131"/>
      <c r="D91" s="131"/>
      <c r="E91" s="131"/>
      <c r="F91" s="131"/>
      <c r="G91" s="79"/>
      <c r="H91" s="79"/>
      <c r="I91" s="107"/>
      <c r="J91" s="107"/>
      <c r="K91" s="107"/>
      <c r="L91" s="107"/>
      <c r="M91" s="107"/>
      <c r="N91" s="107"/>
      <c r="O91" s="108"/>
      <c r="P91" s="103"/>
      <c r="R91" s="103"/>
      <c r="AS91" s="101"/>
      <c r="AT91" s="101"/>
      <c r="AU91" s="101"/>
      <c r="AV91" s="101"/>
      <c r="AW91" s="101"/>
      <c r="AX91" s="101"/>
      <c r="AY91" s="101"/>
    </row>
    <row r="92" spans="1:51" x14ac:dyDescent="0.25">
      <c r="A92" s="106"/>
      <c r="B92" s="12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131"/>
      <c r="H93" s="131"/>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79"/>
      <c r="AS96" s="101"/>
      <c r="AT96" s="101"/>
      <c r="AU96" s="101"/>
      <c r="AV96" s="101"/>
      <c r="AW96" s="101"/>
      <c r="AX96" s="101"/>
      <c r="AY96" s="101"/>
    </row>
    <row r="97" spans="1:51" x14ac:dyDescent="0.25">
      <c r="A97" s="106"/>
      <c r="I97" s="107"/>
      <c r="J97" s="107"/>
      <c r="K97" s="107"/>
      <c r="L97" s="107"/>
      <c r="M97" s="107"/>
      <c r="N97" s="107"/>
      <c r="O97" s="108"/>
      <c r="R97" s="103"/>
      <c r="AS97" s="101"/>
      <c r="AT97" s="101"/>
      <c r="AU97" s="101"/>
      <c r="AV97" s="101"/>
      <c r="AW97" s="101"/>
      <c r="AX97" s="101"/>
      <c r="AY97" s="101"/>
    </row>
    <row r="98" spans="1:51" x14ac:dyDescent="0.25">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Q108" s="103"/>
      <c r="AS108" s="101"/>
      <c r="AT108" s="101"/>
      <c r="AU108" s="101"/>
      <c r="AV108" s="101"/>
      <c r="AW108" s="101"/>
      <c r="AX108" s="101"/>
      <c r="AY108" s="101"/>
    </row>
    <row r="109" spans="1:51" x14ac:dyDescent="0.25">
      <c r="O109" s="11"/>
      <c r="P109" s="103"/>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R118" s="103"/>
      <c r="S118" s="103"/>
      <c r="AS118" s="101"/>
      <c r="AT118" s="101"/>
      <c r="AU118" s="101"/>
      <c r="AV118" s="101"/>
      <c r="AW118" s="101"/>
      <c r="AX118" s="101"/>
      <c r="AY118" s="101"/>
    </row>
    <row r="119" spans="15:51" x14ac:dyDescent="0.25">
      <c r="O119" s="11"/>
      <c r="P119" s="103"/>
      <c r="Q119" s="103"/>
      <c r="R119" s="103"/>
      <c r="S119" s="103"/>
      <c r="T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T121" s="103"/>
      <c r="AS121" s="101"/>
      <c r="AT121" s="101"/>
      <c r="AU121" s="101"/>
      <c r="AV121" s="101"/>
      <c r="AW121" s="101"/>
      <c r="AX121" s="101"/>
      <c r="AY121" s="101"/>
    </row>
    <row r="122" spans="15:51" x14ac:dyDescent="0.25">
      <c r="O122" s="103"/>
      <c r="Q122" s="103"/>
      <c r="R122" s="103"/>
      <c r="S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Q124" s="103"/>
      <c r="R124" s="103"/>
      <c r="S124" s="103"/>
      <c r="T124" s="103"/>
      <c r="U124" s="103"/>
      <c r="AS124" s="101"/>
      <c r="AT124" s="101"/>
      <c r="AU124" s="101"/>
      <c r="AV124" s="101"/>
      <c r="AW124" s="101"/>
      <c r="AX124" s="101"/>
      <c r="AY124" s="101"/>
    </row>
    <row r="125" spans="15:51" x14ac:dyDescent="0.25">
      <c r="O125" s="11"/>
      <c r="P125" s="103"/>
      <c r="T125" s="103"/>
      <c r="U125" s="103"/>
      <c r="AS125" s="101"/>
      <c r="AT125" s="101"/>
      <c r="AU125" s="101"/>
      <c r="AV125" s="101"/>
      <c r="AW125" s="101"/>
      <c r="AX125" s="101"/>
    </row>
    <row r="136" spans="45:51" x14ac:dyDescent="0.25">
      <c r="AY136" s="101"/>
    </row>
    <row r="137" spans="45:51" x14ac:dyDescent="0.25">
      <c r="AS137" s="101"/>
      <c r="AT137" s="101"/>
      <c r="AU137" s="101"/>
      <c r="AV137" s="101"/>
      <c r="AW137" s="101"/>
      <c r="AX137" s="101"/>
    </row>
  </sheetData>
  <protectedRanges>
    <protectedRange sqref="N81:R81 B95 S83:T89 B87:B92 S79:T80 N84:R89 T71:T78 T55:T62 T46:T52" name="Range2_12_5_1_1"/>
    <protectedRange sqref="N10 L10 L6 D6 D8 AD8 AF8 O8:U8 AJ8:AR8 AF10 AR11:AR34 L24:N31 N12:N23 N32:N34 N11:P11 O12:P34 E11:E34 R11:V34 G11:G34 AC17:AF34 X11:AF16" name="Range1_16_3_1_1"/>
    <protectedRange sqref="I86 J84:M89 J81:M81 I89"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0:H90 F89 E88" name="Range2_2_2_9_2_1_1"/>
    <protectedRange sqref="D86 D89:D90" name="Range2_1_1_1_1_1_9_2_1_1"/>
    <protectedRange sqref="AG11:AG34" name="Range1_18_1_1_1"/>
    <protectedRange sqref="C87 C89" name="Range2_4_1_1_1"/>
    <protectedRange sqref="AS16:AS34" name="Range1_1_1_1"/>
    <protectedRange sqref="P3:U5" name="Range1_16_1_1_1_1"/>
    <protectedRange sqref="C90 C88 C85" name="Range2_1_3_1_1"/>
    <protectedRange sqref="H11:H34" name="Range1_1_1_1_1_1_1"/>
    <protectedRange sqref="B93:B94 J82:R83 D87:D88 I87:I88 Z80:Z81 S81:Y82 AA81:AU82 E89:E90 G91:H92 F90" name="Range2_2_1_10_1_1_1_2"/>
    <protectedRange sqref="C86" name="Range2_2_1_10_2_1_1_1"/>
    <protectedRange sqref="N79:R80 G87:H87 D83 F86 E85" name="Range2_12_1_6_1_1"/>
    <protectedRange sqref="D78:D79 I83:I85 I79:M80 G88:H89 G81:H83 E86:E87 F87:F88 F80:F82 E79:E81" name="Range2_2_12_1_7_1_1"/>
    <protectedRange sqref="D84:D85" name="Range2_1_1_1_1_11_1_2_1_1"/>
    <protectedRange sqref="E82 G84:H84 F83" name="Range2_2_2_9_1_1_1_1"/>
    <protectedRange sqref="D80" name="Range2_1_1_1_1_1_9_1_1_1_1"/>
    <protectedRange sqref="C84 C79" name="Range2_1_1_2_1_1"/>
    <protectedRange sqref="C83" name="Range2_1_2_2_1_1"/>
    <protectedRange sqref="C82" name="Range2_3_2_1_1"/>
    <protectedRange sqref="F78:F79 E78 G80:H80" name="Range2_2_12_1_1_1_1_1"/>
    <protectedRange sqref="C78" name="Range2_1_4_2_1_1_1"/>
    <protectedRange sqref="C80:C81" name="Range2_5_1_1_1"/>
    <protectedRange sqref="E83:E84 F84:F85 G85:H86 I81:I82" name="Range2_2_1_1_1_1"/>
    <protectedRange sqref="D81:D82" name="Range2_1_1_1_1_1_1_1_1"/>
    <protectedRange sqref="AS11:AS15" name="Range1_4_1_1_1_1"/>
    <protectedRange sqref="J11:J15 J26:J34" name="Range1_1_2_1_10_1_1_1_1"/>
    <protectedRange sqref="R96"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8:T70" name="Range2_12_5_1_1_3"/>
    <protectedRange sqref="T64:T67" name="Range2_12_5_1_1_2_2"/>
    <protectedRange sqref="T63" name="Range2_12_5_1_1_2_1_1"/>
    <protectedRange sqref="S63" name="Range2_12_4_1_1_1_4_2_2_1_1"/>
    <protectedRange sqref="B84:B86" name="Range2_12_5_1_1_2"/>
    <protectedRange sqref="B83" name="Range2_12_5_1_1_2_1_4_1_1_1_2_1_1_1_1_1_1_1"/>
    <protectedRange sqref="F77 G79:H79" name="Range2_2_12_1_1_1_1_1_1"/>
    <protectedRange sqref="D77:E77" name="Range2_2_12_1_7_1_1_2_1"/>
    <protectedRange sqref="C77" name="Range2_1_1_2_1_1_1"/>
    <protectedRange sqref="B81:B82" name="Range2_12_5_1_1_2_1"/>
    <protectedRange sqref="B80" name="Range2_12_5_1_1_2_1_2_1"/>
    <protectedRange sqref="B79" name="Range2_12_5_1_1_2_1_2_2"/>
    <protectedRange sqref="S75:S78" name="Range2_12_5_1_1_5"/>
    <protectedRange sqref="N75:R78" name="Range2_12_1_6_1_1_1"/>
    <protectedRange sqref="J75:M78" name="Range2_2_12_1_7_1_1_2"/>
    <protectedRange sqref="S72:S74" name="Range2_12_2_1_1_1_2_1_1_1"/>
    <protectedRange sqref="Q73:R74" name="Range2_12_1_4_1_1_1_1_1_1_1_1_1_1_1_1_1_1_1"/>
    <protectedRange sqref="N73:P74" name="Range2_12_1_2_1_1_1_1_1_1_1_1_1_1_1_1_1_1_1_1"/>
    <protectedRange sqref="J73:M74" name="Range2_2_12_1_4_1_1_1_1_1_1_1_1_1_1_1_1_1_1_1_1"/>
    <protectedRange sqref="Q72:R72" name="Range2_12_1_6_1_1_1_2_3_1_1_3_1_1_1_1_1_1_1"/>
    <protectedRange sqref="N72:P72" name="Range2_12_1_2_3_1_1_1_2_3_1_1_3_1_1_1_1_1_1_1"/>
    <protectedRange sqref="J72:M72" name="Range2_2_12_1_4_3_1_1_1_3_3_1_1_3_1_1_1_1_1_1_1"/>
    <protectedRange sqref="S70:S71" name="Range2_12_4_1_1_1_4_2_2_2_1"/>
    <protectedRange sqref="Q70:R71" name="Range2_12_1_6_1_1_1_2_3_2_1_1_3_2"/>
    <protectedRange sqref="N70:P71" name="Range2_12_1_2_3_1_1_1_2_3_2_1_1_3_2"/>
    <protectedRange sqref="K70:M71" name="Range2_2_12_1_4_3_1_1_1_3_3_2_1_1_3_2"/>
    <protectedRange sqref="J70:J71" name="Range2_2_12_1_4_3_1_1_1_3_2_1_2_2_2"/>
    <protectedRange sqref="I70" name="Range2_2_12_1_4_3_1_1_1_3_3_1_1_3_1_1_1_1_1_1_2_2"/>
    <protectedRange sqref="I72:I78" name="Range2_2_12_1_7_1_1_2_2_1_1"/>
    <protectedRange sqref="I71" name="Range2_2_12_1_4_3_1_1_1_3_3_1_1_3_1_1_1_1_1_1_2_1_1"/>
    <protectedRange sqref="G78:H78" name="Range2_2_12_1_3_1_2_1_1_1_2_1_1_1_1_1_1_2_1_1_1_1_1_1_1_1_1"/>
    <protectedRange sqref="F76 G75:H77" name="Range2_2_12_1_3_3_1_1_1_2_1_1_1_1_1_1_1_1_1_1_1_1_1_1_1_1"/>
    <protectedRange sqref="G72:H72" name="Range2_2_12_1_3_1_2_1_1_1_2_1_1_1_1_1_1_2_1_1_1_1_1_2_1"/>
    <protectedRange sqref="F72:F75" name="Range2_2_12_1_3_1_2_1_1_1_3_1_1_1_1_1_3_1_1_1_1_1_1_1_1_1"/>
    <protectedRange sqref="G73:H74" name="Range2_2_12_1_3_1_2_1_1_1_1_2_1_1_1_1_1_1_1_1_1_1_1"/>
    <protectedRange sqref="D72:E73" name="Range2_2_12_1_3_1_2_1_1_1_3_1_1_1_1_1_1_1_2_1_1_1_1_1_1_1"/>
    <protectedRange sqref="B77" name="Range2_12_5_1_1_2_1_4_1_1_1_2_1_1_1_1_1_1_1_1_1_2_1_1_1_1_1"/>
    <protectedRange sqref="B78" name="Range2_12_5_1_1_2_1_2_2_1_1_1_1_1"/>
    <protectedRange sqref="D76:E76" name="Range2_2_12_1_7_1_1_2_1_1"/>
    <protectedRange sqref="C76" name="Range2_1_1_2_1_1_1_1"/>
    <protectedRange sqref="D75" name="Range2_2_12_1_7_1_1_2_1_1_1_1_1_1"/>
    <protectedRange sqref="E75" name="Range2_2_12_1_1_1_1_1_1_1_1_1_1_1_1"/>
    <protectedRange sqref="C75" name="Range2_1_4_2_1_1_1_1_1_1_1_1_1"/>
    <protectedRange sqref="D74:E74" name="Range2_2_12_1_3_1_2_1_1_1_3_1_1_1_1_1_1_1_2_1_1_1_1_1_1_1_1"/>
    <protectedRange sqref="B76" name="Range2_12_5_1_1_2_1_2_2_1_1_1_1"/>
    <protectedRange sqref="S64:S69" name="Range2_12_5_1_1_5_1"/>
    <protectedRange sqref="N66:R69" name="Range2_12_1_6_1_1_1_1"/>
    <protectedRange sqref="J68:M69 L66:M67" name="Range2_2_12_1_7_1_1_2_2"/>
    <protectedRange sqref="I68:I69" name="Range2_2_12_1_7_1_1_2_2_1_1_1"/>
    <protectedRange sqref="B75" name="Range2_12_5_1_1_2_1_2_2_1_1_1_1_2_1_1_1"/>
    <protectedRange sqref="B74" name="Range2_12_5_1_1_2_1_2_2_1_1_1_1_2_1_1_1_2"/>
    <protectedRange sqref="B73" name="Range2_12_5_1_1_2_1_2_2_1_1_1_1_2_1_1_1_2_1_1"/>
    <protectedRange sqref="G49:H50" name="Range2_2_12_1_3_1_1_1_1_1_4_1_1_2"/>
    <protectedRange sqref="E49:F50" name="Range2_2_12_1_7_1_1_3_1_1_2"/>
    <protectedRange sqref="S49:S52 S55:S62" name="Range2_12_5_1_1_2_3_1_1"/>
    <protectedRange sqref="Q49:R52" name="Range2_12_1_6_1_1_1_1_2_1_2"/>
    <protectedRange sqref="N49:P52" name="Range2_12_1_2_3_1_1_1_1_2_1_2"/>
    <protectedRange sqref="I49:M50 L51:M52" name="Range2_2_12_1_4_3_1_1_1_1_2_1_2"/>
    <protectedRange sqref="D49:D50" name="Range2_2_12_1_3_1_2_1_1_1_2_1_2_1_2"/>
    <protectedRange sqref="Q55:R58" name="Range2_12_1_6_1_1_1_1_2_1_1_1"/>
    <protectedRange sqref="N55:P58" name="Range2_12_1_2_3_1_1_1_1_2_1_1_1"/>
    <protectedRange sqref="L55:M58" name="Range2_2_12_1_4_3_1_1_1_1_2_1_1_1"/>
    <protectedRange sqref="B72" name="Range2_12_5_1_1_2_1_2_2_1_1_1_1_2_1_1_1_2_1_1_1_2"/>
    <protectedRange sqref="N59:R65" name="Range2_12_1_6_1_1_1_1_1"/>
    <protectedRange sqref="J61:M62 L63:M65 L59:M60" name="Range2_2_12_1_7_1_1_2_2_1"/>
    <protectedRange sqref="G61:H62" name="Range2_2_12_1_3_1_2_1_1_1_2_1_1_1_1_1_1_2_1_1_1_1"/>
    <protectedRange sqref="I61:I62" name="Range2_2_12_1_4_3_1_1_1_2_1_2_1_1_3_1_1_1_1_1_1_1_1"/>
    <protectedRange sqref="D61:E62" name="Range2_2_12_1_3_1_2_1_1_1_2_1_1_1_1_3_1_1_1_1_1_1_1"/>
    <protectedRange sqref="F61:F62" name="Range2_2_12_1_3_1_2_1_1_1_3_1_1_1_1_1_3_1_1_1_1_1_1_1"/>
    <protectedRange sqref="G71:H71" name="Range2_2_12_1_3_1_2_1_1_1_1_2_1_1_1_1_1_1_2_1_1_2"/>
    <protectedRange sqref="F71" name="Range2_2_12_1_3_1_2_1_1_1_1_2_1_1_1_1_1_1_1_1_1_1_1_2"/>
    <protectedRange sqref="D71:E71" name="Range2_2_12_1_3_1_2_1_1_1_2_1_1_1_1_3_1_1_1_1_1_1_1_1_1_1_2"/>
    <protectedRange sqref="G70:H70" name="Range2_2_12_1_3_1_2_1_1_1_1_2_1_1_1_1_1_1_2_1_1_1_1"/>
    <protectedRange sqref="F70" name="Range2_2_12_1_3_1_2_1_1_1_1_2_1_1_1_1_1_1_1_1_1_1_1_1_1"/>
    <protectedRange sqref="D70:E70" name="Range2_2_12_1_3_1_2_1_1_1_2_1_1_1_1_3_1_1_1_1_1_1_1_1_1_1_1_1"/>
    <protectedRange sqref="D69" name="Range2_2_12_1_7_1_1_1_1"/>
    <protectedRange sqref="E69:F69" name="Range2_2_12_1_1_1_1_1_2_1"/>
    <protectedRange sqref="C69" name="Range2_1_4_2_1_1_1_1_1"/>
    <protectedRange sqref="G69:H69" name="Range2_2_12_1_3_1_2_1_1_1_2_1_1_1_1_1_1_2_1_1_1_1_1_1_1_1_1_1_1"/>
    <protectedRange sqref="F68:H68" name="Range2_2_12_1_3_3_1_1_1_2_1_1_1_1_1_1_1_1_1_1_1_1_1_1_1_1_1_2"/>
    <protectedRange sqref="D68:E68" name="Range2_2_12_1_7_1_1_2_1_1_1_2"/>
    <protectedRange sqref="C68" name="Range2_1_1_2_1_1_1_1_1_2"/>
    <protectedRange sqref="B70" name="Range2_12_5_1_1_2_1_4_1_1_1_2_1_1_1_1_1_1_1_1_1_2_1_1_1_1_2_1_1_1_2_1_1_1_2_2_2_1"/>
    <protectedRange sqref="B71" name="Range2_12_5_1_1_2_1_2_2_1_1_1_1_2_1_1_1_2_1_1_1_2_2_2_1"/>
    <protectedRange sqref="J67:K67" name="Range2_2_12_1_4_3_1_1_1_3_3_1_1_3_1_1_1_1_1_1_1_1"/>
    <protectedRange sqref="K65:K66" name="Range2_2_12_1_4_3_1_1_1_3_3_2_1_1_3_2_1"/>
    <protectedRange sqref="J65:J66" name="Range2_2_12_1_4_3_1_1_1_3_2_1_2_2_2_1"/>
    <protectedRange sqref="I65" name="Range2_2_12_1_4_3_1_1_1_3_3_1_1_3_1_1_1_1_1_1_2_2_2"/>
    <protectedRange sqref="I67" name="Range2_2_12_1_7_1_1_2_2_1_1_2"/>
    <protectedRange sqref="I66" name="Range2_2_12_1_4_3_1_1_1_3_3_1_1_3_1_1_1_1_1_1_2_1_1_1"/>
    <protectedRange sqref="G67:H67" name="Range2_2_12_1_3_1_2_1_1_1_2_1_1_1_1_1_1_2_1_1_1_1_1_2_1_1"/>
    <protectedRange sqref="F67" name="Range2_2_12_1_3_1_2_1_1_1_3_1_1_1_1_1_3_1_1_1_1_1_1_1_1_1_2"/>
    <protectedRange sqref="D67:E67" name="Range2_2_12_1_3_1_2_1_1_1_3_1_1_1_1_1_1_1_2_1_1_1_1_1_1_1_2"/>
    <protectedRange sqref="J63:K64" name="Range2_2_12_1_7_1_1_2_2_2"/>
    <protectedRange sqref="I63:I64" name="Range2_2_12_1_7_1_1_2_2_1_1_1_2"/>
    <protectedRange sqref="G66:H66" name="Range2_2_12_1_3_1_2_1_1_1_1_2_1_1_1_1_1_1_2_1_1_2_1"/>
    <protectedRange sqref="F66" name="Range2_2_12_1_3_1_2_1_1_1_1_2_1_1_1_1_1_1_1_1_1_1_1_2_1"/>
    <protectedRange sqref="D66:E66" name="Range2_2_12_1_3_1_2_1_1_1_2_1_1_1_1_3_1_1_1_1_1_1_1_1_1_1_2_1"/>
    <protectedRange sqref="G65:H65" name="Range2_2_12_1_3_1_2_1_1_1_1_2_1_1_1_1_1_1_2_1_1_1_1_1"/>
    <protectedRange sqref="F65" name="Range2_2_12_1_3_1_2_1_1_1_1_2_1_1_1_1_1_1_1_1_1_1_1_1_1_1"/>
    <protectedRange sqref="D65:E65" name="Range2_2_12_1_3_1_2_1_1_1_2_1_1_1_1_3_1_1_1_1_1_1_1_1_1_1_1_1_1"/>
    <protectedRange sqref="D64" name="Range2_2_12_1_7_1_1_1_1_1"/>
    <protectedRange sqref="E64:F64" name="Range2_2_12_1_1_1_1_1_2_1_1"/>
    <protectedRange sqref="C64" name="Range2_1_4_2_1_1_1_1_1_1"/>
    <protectedRange sqref="G64:H64" name="Range2_2_12_1_3_1_2_1_1_1_2_1_1_1_1_1_1_2_1_1_1_1_1_1_1_1_1_1_1_1"/>
    <protectedRange sqref="F63:H63" name="Range2_2_12_1_3_3_1_1_1_2_1_1_1_1_1_1_1_1_1_1_1_1_1_1_1_1_1_2_1"/>
    <protectedRange sqref="D63:E63" name="Range2_2_12_1_7_1_1_2_1_1_1_2_1"/>
    <protectedRange sqref="C63" name="Range2_1_1_2_1_1_1_1_1_2_1"/>
    <protectedRange sqref="B66" name="Range2_12_5_1_1_2_1_4_1_1_1_2_1_1_1_1_1_1_1_1_1_2_1_1_1_1_2_1_1_1_2_1_1_1_2_2_2_1_1"/>
    <protectedRange sqref="B67" name="Range2_12_5_1_1_2_1_2_2_1_1_1_1_2_1_1_1_2_1_1_1_2_2_2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C42" name="Range2_1_2_1_1_1_1_1_1_2"/>
    <protectedRange sqref="Q11:Q34" name="Range1_16_3_1_1_1"/>
    <protectedRange sqref="T53:T54" name="Range2_12_5_1_1_1"/>
    <protectedRange sqref="S53:S54" name="Range2_12_5_1_1_2_3_1_1_1"/>
    <protectedRange sqref="Q53:R54" name="Range2_12_1_6_1_1_1_1_2_1_1_1_1"/>
    <protectedRange sqref="N53:P54" name="Range2_12_1_2_3_1_1_1_1_2_1_1_1_1"/>
    <protectedRange sqref="L53:M54" name="Range2_2_12_1_4_3_1_1_1_1_2_1_1_1_1"/>
    <protectedRange sqref="J51:K52" name="Range2_2_12_1_7_1_1_2_2_3"/>
    <protectedRange sqref="G51:H52" name="Range2_2_12_1_3_1_2_1_1_1_2_1_1_1_1_1_1_2_1_1_1"/>
    <protectedRange sqref="I51:I52" name="Range2_2_12_1_4_3_1_1_1_2_1_2_1_1_3_1_1_1_1_1_1_1"/>
    <protectedRange sqref="D51:E52" name="Range2_2_12_1_3_1_2_1_1_1_2_1_1_1_1_3_1_1_1_1_1_1"/>
    <protectedRange sqref="F51:F52"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3:H59" name="Range2_2_12_1_3_1_1_1_1_1_4_1_1_1_1_2"/>
    <protectedRange sqref="E53:F59" name="Range2_2_12_1_7_1_1_3_1_1_1_1_2"/>
    <protectedRange sqref="I53:K59" name="Range2_2_12_1_4_3_1_1_1_1_2_1_1_1_2"/>
    <protectedRange sqref="D53:D59" name="Range2_2_12_1_3_1_2_1_1_1_2_1_2_1_1_1_2"/>
    <protectedRange sqref="J60:K60" name="Range2_2_12_1_7_1_1_2_2_1_2"/>
    <protectedRange sqref="I60" name="Range2_2_12_1_7_1_1_2_2_1_1_1_1_1"/>
    <protectedRange sqref="G60:H60" name="Range2_2_12_1_3_3_1_1_1_2_1_1_1_1_1_1_1_1_1_1_1_1_1_1_1_1_1_1_1"/>
    <protectedRange sqref="F60" name="Range2_2_12_1_3_1_2_1_1_1_3_1_1_1_1_1_3_1_1_1_1_1_1_1_1_1_1_1"/>
    <protectedRange sqref="D60" name="Range2_2_12_1_7_1_1_2_1_1_1_1_1_1_1_1"/>
    <protectedRange sqref="E60" name="Range2_2_12_1_1_1_1_1_1_1_1_1_1_1_1_1_1"/>
    <protectedRange sqref="C60" name="Range2_1_4_2_1_1_1_1_1_1_1_1_1_1_1"/>
    <protectedRange sqref="B41" name="Range2_12_5_1_1_1_1_1_2_2"/>
    <protectedRange sqref="B42" name="Range2_12_5_1_1_1_1_1_2_1_1"/>
    <protectedRange sqref="B43" name="Range2_12_5_1_1_1_2_2_1_1_1_1_1_1_1_1_1_1_1_2_1_1_1_1_1_2"/>
    <protectedRange sqref="B45" name="Range2_12_5_1_1_1_2_2_1_1_1_1_1_1"/>
    <protectedRange sqref="B47:B51 B54:B55 B58 B61 B64" name="Range2_12_5_1_1_1_2_2_1_1_1_1_1_1_1_1_1_1_1_2_1_1_1_1_1_1_1"/>
    <protectedRange sqref="B46" name="Range2_12_5_1_1_1_2_2_1_1_1_1_1_1_1_1_1_1_1_2_1_1_1_1_1_1_1_1_1"/>
    <protectedRange sqref="B44" name="Range2_12_5_1_1_1_2_1_1_1_1_1_1_1_1_1"/>
    <protectedRange sqref="B52" name="Range2_12_5_1_1_1_2_2_1_1_1_1_1_1_1_1_1_1_1_2_1_1_1_2_1_1_1_2_1_1_1"/>
    <protectedRange sqref="B53" name="Range2_12_5_1_1_1_2_2_1_1_1_1_1_1_1_1_1_1_1_2_1_1_1_2_1_2_1_1_1_1"/>
    <protectedRange sqref="B56" name="Range2_12_5_1_1_1_2_2_1_1_1_1_1_1_1_1_1_1_1_2_1_1_1_2_1_1_2_1_1"/>
    <protectedRange sqref="B57" name="Range2_12_5_1_1_1_2_2_1_1_1_1_1_1_1_1_1_1_1_2_1_1_1_3_1_1_1_1"/>
    <protectedRange sqref="B59" name="Range2_12_5_1_1_1_2_2_1_1_1_1_1_1_1_1_1_1_1_2_1_1_1_3_3_1_1_1"/>
    <protectedRange sqref="B63" name="Range2_12_5_1_1_2_1_4_1_1_1_2_1_1_1_1_1_1_1_1_1_2_1_1_1_1_2_1_1_1_2_1_1_1_2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X17:AB21 X22:Y22 Z22:AB23">
    <cfRule type="containsText" dxfId="520" priority="17" operator="containsText" text="N/A">
      <formula>NOT(ISERROR(SEARCH("N/A",X11)))</formula>
    </cfRule>
    <cfRule type="cellIs" dxfId="519" priority="35" operator="equal">
      <formula>0</formula>
    </cfRule>
  </conditionalFormatting>
  <conditionalFormatting sqref="AC17:AE34 X11:AE16 X17:AB21 X22:Y22 Z22:AB23">
    <cfRule type="cellIs" dxfId="518" priority="34" operator="greaterThanOrEqual">
      <formula>1185</formula>
    </cfRule>
  </conditionalFormatting>
  <conditionalFormatting sqref="AC17:AE34 X11:AE16 X17:AB21 X22:Y22 Z22:AB23">
    <cfRule type="cellIs" dxfId="517" priority="33" operator="between">
      <formula>0.1</formula>
      <formula>1184</formula>
    </cfRule>
  </conditionalFormatting>
  <conditionalFormatting sqref="X8 AJ16:AJ34 AJ11:AO15 AO16:AO34">
    <cfRule type="cellIs" dxfId="516" priority="32" operator="equal">
      <formula>0</formula>
    </cfRule>
  </conditionalFormatting>
  <conditionalFormatting sqref="X8 AJ16:AJ34 AJ11:AO15 AO16:AO34">
    <cfRule type="cellIs" dxfId="515" priority="31" operator="greaterThan">
      <formula>1179</formula>
    </cfRule>
  </conditionalFormatting>
  <conditionalFormatting sqref="X8 AJ16:AJ34 AJ11:AO15 AO16:AO34">
    <cfRule type="cellIs" dxfId="514" priority="30" operator="greaterThan">
      <formula>99</formula>
    </cfRule>
  </conditionalFormatting>
  <conditionalFormatting sqref="X8 AJ16:AJ34 AJ11:AO15 AO16:AO34">
    <cfRule type="cellIs" dxfId="513" priority="29" operator="greaterThan">
      <formula>0.99</formula>
    </cfRule>
  </conditionalFormatting>
  <conditionalFormatting sqref="AB8">
    <cfRule type="cellIs" dxfId="512" priority="28" operator="equal">
      <formula>0</formula>
    </cfRule>
  </conditionalFormatting>
  <conditionalFormatting sqref="AB8">
    <cfRule type="cellIs" dxfId="511" priority="27" operator="greaterThan">
      <formula>1179</formula>
    </cfRule>
  </conditionalFormatting>
  <conditionalFormatting sqref="AB8">
    <cfRule type="cellIs" dxfId="510" priority="26" operator="greaterThan">
      <formula>99</formula>
    </cfRule>
  </conditionalFormatting>
  <conditionalFormatting sqref="AB8">
    <cfRule type="cellIs" dxfId="509" priority="25" operator="greaterThan">
      <formula>0.99</formula>
    </cfRule>
  </conditionalFormatting>
  <conditionalFormatting sqref="AQ11:AQ34">
    <cfRule type="cellIs" dxfId="508" priority="24" operator="equal">
      <formula>0</formula>
    </cfRule>
  </conditionalFormatting>
  <conditionalFormatting sqref="AQ11:AQ34">
    <cfRule type="cellIs" dxfId="507" priority="23" operator="greaterThan">
      <formula>1179</formula>
    </cfRule>
  </conditionalFormatting>
  <conditionalFormatting sqref="AQ11:AQ34">
    <cfRule type="cellIs" dxfId="506" priority="22" operator="greaterThan">
      <formula>99</formula>
    </cfRule>
  </conditionalFormatting>
  <conditionalFormatting sqref="AQ11:AQ34">
    <cfRule type="cellIs" dxfId="505" priority="21" operator="greaterThan">
      <formula>0.99</formula>
    </cfRule>
  </conditionalFormatting>
  <conditionalFormatting sqref="AI11:AI34">
    <cfRule type="cellIs" dxfId="504" priority="20" operator="greaterThan">
      <formula>$AI$8</formula>
    </cfRule>
  </conditionalFormatting>
  <conditionalFormatting sqref="AH11:AH34">
    <cfRule type="cellIs" dxfId="503" priority="18" operator="greaterThan">
      <formula>$AH$8</formula>
    </cfRule>
    <cfRule type="cellIs" dxfId="502" priority="19" operator="greaterThan">
      <formula>$AH$8</formula>
    </cfRule>
  </conditionalFormatting>
  <conditionalFormatting sqref="AP11:AP34">
    <cfRule type="cellIs" dxfId="501" priority="16" operator="equal">
      <formula>0</formula>
    </cfRule>
  </conditionalFormatting>
  <conditionalFormatting sqref="AP11:AP34">
    <cfRule type="cellIs" dxfId="500" priority="15" operator="greaterThan">
      <formula>1179</formula>
    </cfRule>
  </conditionalFormatting>
  <conditionalFormatting sqref="AP11:AP34">
    <cfRule type="cellIs" dxfId="499" priority="14" operator="greaterThan">
      <formula>99</formula>
    </cfRule>
  </conditionalFormatting>
  <conditionalFormatting sqref="AP11:AP34">
    <cfRule type="cellIs" dxfId="498" priority="13" operator="greaterThan">
      <formula>0.99</formula>
    </cfRule>
  </conditionalFormatting>
  <conditionalFormatting sqref="X24:AB34 X23:Y23">
    <cfRule type="containsText" dxfId="497" priority="9" operator="containsText" text="N/A">
      <formula>NOT(ISERROR(SEARCH("N/A",X23)))</formula>
    </cfRule>
    <cfRule type="cellIs" dxfId="496" priority="12" operator="equal">
      <formula>0</formula>
    </cfRule>
  </conditionalFormatting>
  <conditionalFormatting sqref="X24:AB34 X23:Y23">
    <cfRule type="cellIs" dxfId="495" priority="11" operator="greaterThanOrEqual">
      <formula>1185</formula>
    </cfRule>
  </conditionalFormatting>
  <conditionalFormatting sqref="X24:AB34 X23:Y23">
    <cfRule type="cellIs" dxfId="494" priority="10" operator="between">
      <formula>0.1</formula>
      <formula>1184</formula>
    </cfRule>
  </conditionalFormatting>
  <conditionalFormatting sqref="AK33:AK34 AL16:AN34">
    <cfRule type="cellIs" dxfId="493" priority="8" operator="equal">
      <formula>0</formula>
    </cfRule>
  </conditionalFormatting>
  <conditionalFormatting sqref="AK33:AK34 AL16:AN34">
    <cfRule type="cellIs" dxfId="492" priority="7" operator="greaterThan">
      <formula>1179</formula>
    </cfRule>
  </conditionalFormatting>
  <conditionalFormatting sqref="AK33:AK34 AL16:AN34">
    <cfRule type="cellIs" dxfId="491" priority="6" operator="greaterThan">
      <formula>99</formula>
    </cfRule>
  </conditionalFormatting>
  <conditionalFormatting sqref="AK33:AK34 AL16:AN34">
    <cfRule type="cellIs" dxfId="490" priority="5" operator="greaterThan">
      <formula>0.99</formula>
    </cfRule>
  </conditionalFormatting>
  <conditionalFormatting sqref="AK16:AK32">
    <cfRule type="cellIs" dxfId="489" priority="4" operator="equal">
      <formula>0</formula>
    </cfRule>
  </conditionalFormatting>
  <conditionalFormatting sqref="AK16:AK32">
    <cfRule type="cellIs" dxfId="488" priority="3" operator="greaterThan">
      <formula>1179</formula>
    </cfRule>
  </conditionalFormatting>
  <conditionalFormatting sqref="AK16:AK32">
    <cfRule type="cellIs" dxfId="487" priority="2" operator="greaterThan">
      <formula>99</formula>
    </cfRule>
  </conditionalFormatting>
  <conditionalFormatting sqref="AK16:AK32">
    <cfRule type="cellIs" dxfId="48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43" zoomScaleNormal="100" workbookViewId="0">
      <selection activeCell="B61" sqref="B61:B6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344</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358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42111</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26030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16'!$Q$34</f>
        <v>33048451</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16'!$AG$34</f>
        <v>36285902</v>
      </c>
      <c r="AH10" s="190"/>
      <c r="AI10" s="206"/>
      <c r="AJ10" s="166" t="s">
        <v>84</v>
      </c>
      <c r="AK10" s="166" t="s">
        <v>84</v>
      </c>
      <c r="AL10" s="166" t="s">
        <v>84</v>
      </c>
      <c r="AM10" s="166" t="s">
        <v>84</v>
      </c>
      <c r="AN10" s="166" t="s">
        <v>84</v>
      </c>
      <c r="AO10" s="166" t="s">
        <v>84</v>
      </c>
      <c r="AP10" s="145">
        <f>'APR 16'!AP34</f>
        <v>8114280</v>
      </c>
      <c r="AQ10" s="208"/>
      <c r="AR10" s="167" t="s">
        <v>85</v>
      </c>
      <c r="AS10" s="190"/>
      <c r="AV10" s="38" t="s">
        <v>86</v>
      </c>
      <c r="AW10" s="38" t="s">
        <v>87</v>
      </c>
      <c r="AY10" s="80" t="s">
        <v>358</v>
      </c>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120</v>
      </c>
      <c r="P11" s="119">
        <v>98</v>
      </c>
      <c r="Q11" s="119">
        <v>33052141</v>
      </c>
      <c r="R11" s="45">
        <f>Q11-Q10</f>
        <v>3690</v>
      </c>
      <c r="S11" s="46">
        <f>R11*24/1000</f>
        <v>88.56</v>
      </c>
      <c r="T11" s="46">
        <f>R11/1000</f>
        <v>3.69</v>
      </c>
      <c r="U11" s="120">
        <v>5.8</v>
      </c>
      <c r="V11" s="120">
        <f>U11</f>
        <v>5.8</v>
      </c>
      <c r="W11" s="121" t="s">
        <v>125</v>
      </c>
      <c r="X11" s="123">
        <v>0</v>
      </c>
      <c r="Y11" s="123">
        <v>0</v>
      </c>
      <c r="Z11" s="123">
        <v>999</v>
      </c>
      <c r="AA11" s="123">
        <v>0</v>
      </c>
      <c r="AB11" s="123">
        <v>1115</v>
      </c>
      <c r="AC11" s="47" t="s">
        <v>90</v>
      </c>
      <c r="AD11" s="47" t="s">
        <v>90</v>
      </c>
      <c r="AE11" s="47" t="s">
        <v>90</v>
      </c>
      <c r="AF11" s="122" t="s">
        <v>90</v>
      </c>
      <c r="AG11" s="136">
        <v>36286547</v>
      </c>
      <c r="AH11" s="48">
        <f>IF(ISBLANK(AG11),"-",AG11-AG10)</f>
        <v>645</v>
      </c>
      <c r="AI11" s="49">
        <f>AH11/T11</f>
        <v>174.79674796747969</v>
      </c>
      <c r="AJ11" s="102">
        <v>0</v>
      </c>
      <c r="AK11" s="102">
        <v>0</v>
      </c>
      <c r="AL11" s="102">
        <v>1</v>
      </c>
      <c r="AM11" s="102">
        <v>0</v>
      </c>
      <c r="AN11" s="102">
        <v>1</v>
      </c>
      <c r="AO11" s="102">
        <v>0.48</v>
      </c>
      <c r="AP11" s="123">
        <v>8115601</v>
      </c>
      <c r="AQ11" s="123">
        <f>AP11-AP10</f>
        <v>1321</v>
      </c>
      <c r="AR11" s="50"/>
      <c r="AS11" s="51" t="s">
        <v>113</v>
      </c>
      <c r="AV11" s="38" t="s">
        <v>88</v>
      </c>
      <c r="AW11" s="38" t="s">
        <v>91</v>
      </c>
      <c r="AY11" s="80" t="s">
        <v>126</v>
      </c>
    </row>
    <row r="12" spans="2:51" x14ac:dyDescent="0.25">
      <c r="B12" s="39">
        <v>2.0416666666666701</v>
      </c>
      <c r="C12" s="39">
        <v>8.3333333333333329E-2</v>
      </c>
      <c r="D12" s="118">
        <v>11</v>
      </c>
      <c r="E12" s="40">
        <f t="shared" ref="E12:E34" si="0">D12/1.42</f>
        <v>7.746478873239437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126</v>
      </c>
      <c r="P12" s="119">
        <v>88</v>
      </c>
      <c r="Q12" s="119">
        <v>33055831</v>
      </c>
      <c r="R12" s="45">
        <f t="shared" ref="R12:R34" si="3">Q12-Q11</f>
        <v>3690</v>
      </c>
      <c r="S12" s="46">
        <f t="shared" ref="S12:S34" si="4">R12*24/1000</f>
        <v>88.56</v>
      </c>
      <c r="T12" s="46">
        <f t="shared" ref="T12:T34" si="5">R12/1000</f>
        <v>3.69</v>
      </c>
      <c r="U12" s="120">
        <v>6.5</v>
      </c>
      <c r="V12" s="120">
        <f t="shared" ref="V12:V34" si="6">U12</f>
        <v>6.5</v>
      </c>
      <c r="W12" s="121" t="s">
        <v>125</v>
      </c>
      <c r="X12" s="123">
        <v>0</v>
      </c>
      <c r="Y12" s="123">
        <v>0</v>
      </c>
      <c r="Z12" s="123">
        <v>995</v>
      </c>
      <c r="AA12" s="123">
        <v>0</v>
      </c>
      <c r="AB12" s="123">
        <v>1119</v>
      </c>
      <c r="AC12" s="47" t="s">
        <v>90</v>
      </c>
      <c r="AD12" s="47" t="s">
        <v>90</v>
      </c>
      <c r="AE12" s="47" t="s">
        <v>90</v>
      </c>
      <c r="AF12" s="122" t="s">
        <v>90</v>
      </c>
      <c r="AG12" s="136">
        <v>36287192</v>
      </c>
      <c r="AH12" s="48">
        <f>IF(ISBLANK(AG12),"-",AG12-AG11)</f>
        <v>645</v>
      </c>
      <c r="AI12" s="49">
        <f t="shared" ref="AI12:AI34" si="7">AH12/T12</f>
        <v>174.79674796747969</v>
      </c>
      <c r="AJ12" s="102">
        <v>0</v>
      </c>
      <c r="AK12" s="102">
        <v>0</v>
      </c>
      <c r="AL12" s="102">
        <v>1</v>
      </c>
      <c r="AM12" s="102">
        <v>0</v>
      </c>
      <c r="AN12" s="102">
        <v>1</v>
      </c>
      <c r="AO12" s="102">
        <v>0.48</v>
      </c>
      <c r="AP12" s="123">
        <v>8116922</v>
      </c>
      <c r="AQ12" s="123">
        <f>AP12-AP11</f>
        <v>1321</v>
      </c>
      <c r="AR12" s="52">
        <v>0.91</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117</v>
      </c>
      <c r="P13" s="119">
        <v>87</v>
      </c>
      <c r="Q13" s="119">
        <v>33059434</v>
      </c>
      <c r="R13" s="45">
        <f t="shared" si="3"/>
        <v>3603</v>
      </c>
      <c r="S13" s="46">
        <f t="shared" si="4"/>
        <v>86.471999999999994</v>
      </c>
      <c r="T13" s="46">
        <f t="shared" si="5"/>
        <v>3.6030000000000002</v>
      </c>
      <c r="U13" s="120">
        <v>8.1999999999999993</v>
      </c>
      <c r="V13" s="120">
        <f t="shared" si="6"/>
        <v>8.1999999999999993</v>
      </c>
      <c r="W13" s="121" t="s">
        <v>125</v>
      </c>
      <c r="X13" s="123">
        <v>0</v>
      </c>
      <c r="Y13" s="123">
        <v>0</v>
      </c>
      <c r="Z13" s="123">
        <v>986</v>
      </c>
      <c r="AA13" s="123">
        <v>0</v>
      </c>
      <c r="AB13" s="123">
        <v>1109</v>
      </c>
      <c r="AC13" s="47" t="s">
        <v>90</v>
      </c>
      <c r="AD13" s="47" t="s">
        <v>90</v>
      </c>
      <c r="AE13" s="47" t="s">
        <v>90</v>
      </c>
      <c r="AF13" s="122" t="s">
        <v>90</v>
      </c>
      <c r="AG13" s="136">
        <v>36287797</v>
      </c>
      <c r="AH13" s="48">
        <f>IF(ISBLANK(AG13),"-",AG13-AG12)</f>
        <v>605</v>
      </c>
      <c r="AI13" s="49">
        <f t="shared" si="7"/>
        <v>167.91562586733278</v>
      </c>
      <c r="AJ13" s="102">
        <v>0</v>
      </c>
      <c r="AK13" s="102">
        <v>0</v>
      </c>
      <c r="AL13" s="102">
        <v>1</v>
      </c>
      <c r="AM13" s="102">
        <v>0</v>
      </c>
      <c r="AN13" s="102">
        <v>1</v>
      </c>
      <c r="AO13" s="102">
        <v>0.48</v>
      </c>
      <c r="AP13" s="123">
        <v>8118320</v>
      </c>
      <c r="AQ13" s="123">
        <f>AP13-AP12</f>
        <v>1398</v>
      </c>
      <c r="AR13" s="50"/>
      <c r="AS13" s="51" t="s">
        <v>113</v>
      </c>
      <c r="AV13" s="38" t="s">
        <v>94</v>
      </c>
      <c r="AW13" s="38" t="s">
        <v>95</v>
      </c>
      <c r="AY13" s="80" t="s">
        <v>127</v>
      </c>
    </row>
    <row r="14" spans="2:51" x14ac:dyDescent="0.25">
      <c r="B14" s="39">
        <v>2.125</v>
      </c>
      <c r="C14" s="39">
        <v>0.16666666666666666</v>
      </c>
      <c r="D14" s="118">
        <v>16</v>
      </c>
      <c r="E14" s="40">
        <f t="shared" si="0"/>
        <v>11.267605633802818</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110</v>
      </c>
      <c r="P14" s="119">
        <v>96</v>
      </c>
      <c r="Q14" s="119">
        <v>33063027</v>
      </c>
      <c r="R14" s="45">
        <f t="shared" si="3"/>
        <v>3593</v>
      </c>
      <c r="S14" s="46">
        <f t="shared" si="4"/>
        <v>86.231999999999999</v>
      </c>
      <c r="T14" s="46">
        <f t="shared" si="5"/>
        <v>3.593</v>
      </c>
      <c r="U14" s="120">
        <v>9.1</v>
      </c>
      <c r="V14" s="120">
        <f t="shared" si="6"/>
        <v>9.1</v>
      </c>
      <c r="W14" s="121" t="s">
        <v>125</v>
      </c>
      <c r="X14" s="123">
        <v>0</v>
      </c>
      <c r="Y14" s="123">
        <v>0</v>
      </c>
      <c r="Z14" s="123">
        <v>991</v>
      </c>
      <c r="AA14" s="123">
        <v>0</v>
      </c>
      <c r="AB14" s="123">
        <v>1110</v>
      </c>
      <c r="AC14" s="47" t="s">
        <v>90</v>
      </c>
      <c r="AD14" s="47" t="s">
        <v>90</v>
      </c>
      <c r="AE14" s="47" t="s">
        <v>90</v>
      </c>
      <c r="AF14" s="122" t="s">
        <v>90</v>
      </c>
      <c r="AG14" s="136">
        <v>36288382</v>
      </c>
      <c r="AH14" s="48">
        <f t="shared" ref="AH14:AH34" si="8">IF(ISBLANK(AG14),"-",AG14-AG13)</f>
        <v>585</v>
      </c>
      <c r="AI14" s="49">
        <f t="shared" si="7"/>
        <v>162.81658780962982</v>
      </c>
      <c r="AJ14" s="102">
        <v>0</v>
      </c>
      <c r="AK14" s="102">
        <v>0</v>
      </c>
      <c r="AL14" s="102">
        <v>1</v>
      </c>
      <c r="AM14" s="102">
        <v>0</v>
      </c>
      <c r="AN14" s="102">
        <v>1</v>
      </c>
      <c r="AO14" s="102">
        <v>0.48</v>
      </c>
      <c r="AP14" s="123">
        <v>8119718</v>
      </c>
      <c r="AQ14" s="123">
        <f>AP14-AP13</f>
        <v>1398</v>
      </c>
      <c r="AR14" s="50"/>
      <c r="AS14" s="51" t="s">
        <v>113</v>
      </c>
      <c r="AT14" s="53"/>
      <c r="AV14" s="38" t="s">
        <v>96</v>
      </c>
      <c r="AW14" s="38" t="s">
        <v>97</v>
      </c>
      <c r="AY14" s="80" t="s">
        <v>130</v>
      </c>
    </row>
    <row r="15" spans="2:51" x14ac:dyDescent="0.25">
      <c r="B15" s="39">
        <v>2.1666666666666701</v>
      </c>
      <c r="C15" s="39">
        <v>0.20833333333333301</v>
      </c>
      <c r="D15" s="118">
        <v>26</v>
      </c>
      <c r="E15" s="40">
        <f t="shared" si="0"/>
        <v>18.30985915492958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96</v>
      </c>
      <c r="Q15" s="119">
        <v>33066610</v>
      </c>
      <c r="R15" s="45">
        <f t="shared" si="3"/>
        <v>3583</v>
      </c>
      <c r="S15" s="46">
        <f t="shared" si="4"/>
        <v>85.992000000000004</v>
      </c>
      <c r="T15" s="46">
        <f t="shared" si="5"/>
        <v>3.5830000000000002</v>
      </c>
      <c r="U15" s="120">
        <v>9.5</v>
      </c>
      <c r="V15" s="120">
        <f t="shared" si="6"/>
        <v>9.5</v>
      </c>
      <c r="W15" s="121" t="s">
        <v>125</v>
      </c>
      <c r="X15" s="123">
        <v>0</v>
      </c>
      <c r="Y15" s="123">
        <v>0</v>
      </c>
      <c r="Z15" s="123">
        <v>876</v>
      </c>
      <c r="AA15" s="123">
        <v>0</v>
      </c>
      <c r="AB15" s="123">
        <v>1100</v>
      </c>
      <c r="AC15" s="47" t="s">
        <v>90</v>
      </c>
      <c r="AD15" s="47" t="s">
        <v>90</v>
      </c>
      <c r="AE15" s="47" t="s">
        <v>90</v>
      </c>
      <c r="AF15" s="122" t="s">
        <v>90</v>
      </c>
      <c r="AG15" s="136">
        <v>36288948</v>
      </c>
      <c r="AH15" s="48">
        <f t="shared" si="8"/>
        <v>566</v>
      </c>
      <c r="AI15" s="49">
        <f t="shared" si="7"/>
        <v>157.96818308679877</v>
      </c>
      <c r="AJ15" s="102">
        <v>0</v>
      </c>
      <c r="AK15" s="102">
        <v>0</v>
      </c>
      <c r="AL15" s="102">
        <v>1</v>
      </c>
      <c r="AM15" s="102">
        <v>0</v>
      </c>
      <c r="AN15" s="102">
        <v>1</v>
      </c>
      <c r="AO15" s="102">
        <v>0</v>
      </c>
      <c r="AP15" s="123">
        <v>8119718</v>
      </c>
      <c r="AQ15" s="123">
        <f>AP15-AP14</f>
        <v>0</v>
      </c>
      <c r="AR15" s="50"/>
      <c r="AS15" s="51" t="s">
        <v>113</v>
      </c>
      <c r="AV15" s="38" t="s">
        <v>98</v>
      </c>
      <c r="AW15" s="38" t="s">
        <v>99</v>
      </c>
      <c r="AY15" s="80" t="s">
        <v>131</v>
      </c>
    </row>
    <row r="16" spans="2:51" x14ac:dyDescent="0.25">
      <c r="B16" s="39">
        <v>2.2083333333333299</v>
      </c>
      <c r="C16" s="39">
        <v>0.25</v>
      </c>
      <c r="D16" s="118">
        <v>14</v>
      </c>
      <c r="E16" s="40">
        <f t="shared" si="0"/>
        <v>9.8591549295774659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124</v>
      </c>
      <c r="P16" s="119">
        <v>123</v>
      </c>
      <c r="Q16" s="119">
        <v>33071283</v>
      </c>
      <c r="R16" s="45">
        <f t="shared" si="3"/>
        <v>4673</v>
      </c>
      <c r="S16" s="46">
        <f t="shared" si="4"/>
        <v>112.152</v>
      </c>
      <c r="T16" s="46">
        <f t="shared" si="5"/>
        <v>4.673</v>
      </c>
      <c r="U16" s="120">
        <v>9.5</v>
      </c>
      <c r="V16" s="120">
        <f t="shared" si="6"/>
        <v>9.5</v>
      </c>
      <c r="W16" s="121" t="s">
        <v>125</v>
      </c>
      <c r="X16" s="123">
        <v>0</v>
      </c>
      <c r="Y16" s="123">
        <v>0</v>
      </c>
      <c r="Z16" s="123">
        <v>1190</v>
      </c>
      <c r="AA16" s="123">
        <v>0</v>
      </c>
      <c r="AB16" s="123">
        <v>1100</v>
      </c>
      <c r="AC16" s="47" t="s">
        <v>90</v>
      </c>
      <c r="AD16" s="47" t="s">
        <v>90</v>
      </c>
      <c r="AE16" s="47" t="s">
        <v>90</v>
      </c>
      <c r="AF16" s="122" t="s">
        <v>90</v>
      </c>
      <c r="AG16" s="136">
        <v>36289660</v>
      </c>
      <c r="AH16" s="48">
        <f t="shared" si="8"/>
        <v>712</v>
      </c>
      <c r="AI16" s="49">
        <f t="shared" si="7"/>
        <v>152.36464797774448</v>
      </c>
      <c r="AJ16" s="102">
        <v>0</v>
      </c>
      <c r="AK16" s="102">
        <v>0</v>
      </c>
      <c r="AL16" s="102">
        <v>1</v>
      </c>
      <c r="AM16" s="102">
        <v>0</v>
      </c>
      <c r="AN16" s="102">
        <v>1</v>
      </c>
      <c r="AO16" s="102">
        <v>0</v>
      </c>
      <c r="AP16" s="123">
        <v>8119718</v>
      </c>
      <c r="AQ16" s="123">
        <f t="shared" ref="AQ16:AQ34" si="10">AP16-AP15</f>
        <v>0</v>
      </c>
      <c r="AR16" s="52">
        <v>0.72</v>
      </c>
      <c r="AS16" s="51" t="s">
        <v>101</v>
      </c>
      <c r="AV16" s="38" t="s">
        <v>102</v>
      </c>
      <c r="AW16" s="38" t="s">
        <v>103</v>
      </c>
      <c r="AY16" s="80" t="s">
        <v>344</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130</v>
      </c>
      <c r="P17" s="119">
        <v>151</v>
      </c>
      <c r="Q17" s="119">
        <v>33077416</v>
      </c>
      <c r="R17" s="45">
        <f t="shared" si="3"/>
        <v>6133</v>
      </c>
      <c r="S17" s="46">
        <f t="shared" si="4"/>
        <v>147.19200000000001</v>
      </c>
      <c r="T17" s="46">
        <f t="shared" si="5"/>
        <v>6.133</v>
      </c>
      <c r="U17" s="120">
        <v>8.8000000000000007</v>
      </c>
      <c r="V17" s="120">
        <f t="shared" si="6"/>
        <v>8.8000000000000007</v>
      </c>
      <c r="W17" s="121" t="s">
        <v>140</v>
      </c>
      <c r="X17" s="123">
        <v>0</v>
      </c>
      <c r="Y17" s="123">
        <v>1168</v>
      </c>
      <c r="Z17" s="123">
        <v>1196</v>
      </c>
      <c r="AA17" s="123">
        <v>1185</v>
      </c>
      <c r="AB17" s="123">
        <v>1198</v>
      </c>
      <c r="AC17" s="47" t="s">
        <v>90</v>
      </c>
      <c r="AD17" s="47" t="s">
        <v>90</v>
      </c>
      <c r="AE17" s="47" t="s">
        <v>90</v>
      </c>
      <c r="AF17" s="122" t="s">
        <v>90</v>
      </c>
      <c r="AG17" s="136">
        <v>36291020</v>
      </c>
      <c r="AH17" s="48">
        <f t="shared" si="8"/>
        <v>1360</v>
      </c>
      <c r="AI17" s="49">
        <f t="shared" si="7"/>
        <v>221.75118212946356</v>
      </c>
      <c r="AJ17" s="102">
        <v>0</v>
      </c>
      <c r="AK17" s="102">
        <v>1</v>
      </c>
      <c r="AL17" s="102">
        <v>1</v>
      </c>
      <c r="AM17" s="102">
        <v>1</v>
      </c>
      <c r="AN17" s="102">
        <v>1</v>
      </c>
      <c r="AO17" s="102">
        <v>0</v>
      </c>
      <c r="AP17" s="123">
        <v>8119718</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155</v>
      </c>
      <c r="Q18" s="119">
        <v>33083697</v>
      </c>
      <c r="R18" s="45">
        <f t="shared" si="3"/>
        <v>6281</v>
      </c>
      <c r="S18" s="46">
        <f t="shared" si="4"/>
        <v>150.744</v>
      </c>
      <c r="T18" s="46">
        <f t="shared" si="5"/>
        <v>6.2809999999999997</v>
      </c>
      <c r="U18" s="120">
        <v>8.1999999999999993</v>
      </c>
      <c r="V18" s="120">
        <f t="shared" si="6"/>
        <v>8.1999999999999993</v>
      </c>
      <c r="W18" s="121" t="s">
        <v>140</v>
      </c>
      <c r="X18" s="123">
        <v>0</v>
      </c>
      <c r="Y18" s="123">
        <v>1124</v>
      </c>
      <c r="Z18" s="123">
        <v>1196</v>
      </c>
      <c r="AA18" s="123">
        <v>1185</v>
      </c>
      <c r="AB18" s="123">
        <v>1198</v>
      </c>
      <c r="AC18" s="47" t="s">
        <v>90</v>
      </c>
      <c r="AD18" s="47" t="s">
        <v>90</v>
      </c>
      <c r="AE18" s="47" t="s">
        <v>90</v>
      </c>
      <c r="AF18" s="122" t="s">
        <v>90</v>
      </c>
      <c r="AG18" s="136">
        <v>36292412</v>
      </c>
      <c r="AH18" s="48">
        <f t="shared" si="8"/>
        <v>1392</v>
      </c>
      <c r="AI18" s="49">
        <f t="shared" si="7"/>
        <v>221.62076102531447</v>
      </c>
      <c r="AJ18" s="102">
        <v>0</v>
      </c>
      <c r="AK18" s="102">
        <v>1</v>
      </c>
      <c r="AL18" s="102">
        <v>1</v>
      </c>
      <c r="AM18" s="102">
        <v>1</v>
      </c>
      <c r="AN18" s="102">
        <v>1</v>
      </c>
      <c r="AO18" s="102">
        <v>0</v>
      </c>
      <c r="AP18" s="123">
        <v>8119718</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135</v>
      </c>
      <c r="P19" s="119">
        <v>154</v>
      </c>
      <c r="Q19" s="119">
        <v>33090014</v>
      </c>
      <c r="R19" s="45">
        <f t="shared" si="3"/>
        <v>6317</v>
      </c>
      <c r="S19" s="46">
        <f t="shared" si="4"/>
        <v>151.608</v>
      </c>
      <c r="T19" s="46">
        <f t="shared" si="5"/>
        <v>6.3170000000000002</v>
      </c>
      <c r="U19" s="120">
        <v>7.5</v>
      </c>
      <c r="V19" s="120">
        <f t="shared" si="6"/>
        <v>7.5</v>
      </c>
      <c r="W19" s="121" t="s">
        <v>140</v>
      </c>
      <c r="X19" s="123">
        <v>0</v>
      </c>
      <c r="Y19" s="123">
        <v>1127</v>
      </c>
      <c r="Z19" s="123">
        <v>1196</v>
      </c>
      <c r="AA19" s="123">
        <v>1185</v>
      </c>
      <c r="AB19" s="123">
        <v>1198</v>
      </c>
      <c r="AC19" s="47" t="s">
        <v>90</v>
      </c>
      <c r="AD19" s="47" t="s">
        <v>90</v>
      </c>
      <c r="AE19" s="47" t="s">
        <v>90</v>
      </c>
      <c r="AF19" s="122" t="s">
        <v>90</v>
      </c>
      <c r="AG19" s="136">
        <v>36293812</v>
      </c>
      <c r="AH19" s="48">
        <f t="shared" si="8"/>
        <v>1400</v>
      </c>
      <c r="AI19" s="49">
        <f t="shared" si="7"/>
        <v>221.62418869716637</v>
      </c>
      <c r="AJ19" s="102">
        <v>0</v>
      </c>
      <c r="AK19" s="102">
        <v>1</v>
      </c>
      <c r="AL19" s="102">
        <v>1</v>
      </c>
      <c r="AM19" s="102">
        <v>1</v>
      </c>
      <c r="AN19" s="102">
        <v>1</v>
      </c>
      <c r="AO19" s="102">
        <v>0</v>
      </c>
      <c r="AP19" s="123">
        <v>8119718</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135</v>
      </c>
      <c r="P20" s="119">
        <v>151</v>
      </c>
      <c r="Q20" s="119">
        <v>33096408</v>
      </c>
      <c r="R20" s="45">
        <f t="shared" si="3"/>
        <v>6394</v>
      </c>
      <c r="S20" s="46">
        <f t="shared" si="4"/>
        <v>153.45599999999999</v>
      </c>
      <c r="T20" s="46">
        <f t="shared" si="5"/>
        <v>6.3940000000000001</v>
      </c>
      <c r="U20" s="120">
        <v>6.8</v>
      </c>
      <c r="V20" s="120">
        <f t="shared" si="6"/>
        <v>6.8</v>
      </c>
      <c r="W20" s="121" t="s">
        <v>140</v>
      </c>
      <c r="X20" s="123">
        <v>0</v>
      </c>
      <c r="Y20" s="123">
        <v>1152</v>
      </c>
      <c r="Z20" s="123">
        <v>1196</v>
      </c>
      <c r="AA20" s="123">
        <v>1185</v>
      </c>
      <c r="AB20" s="123">
        <v>1198</v>
      </c>
      <c r="AC20" s="47" t="s">
        <v>90</v>
      </c>
      <c r="AD20" s="47" t="s">
        <v>90</v>
      </c>
      <c r="AE20" s="47" t="s">
        <v>90</v>
      </c>
      <c r="AF20" s="122" t="s">
        <v>90</v>
      </c>
      <c r="AG20" s="136">
        <v>36295244</v>
      </c>
      <c r="AH20" s="48">
        <f>IF(ISBLANK(AG20),"-",AG20-AG19)</f>
        <v>1432</v>
      </c>
      <c r="AI20" s="49">
        <f t="shared" si="7"/>
        <v>223.95996246481076</v>
      </c>
      <c r="AJ20" s="102">
        <v>0</v>
      </c>
      <c r="AK20" s="102">
        <v>1</v>
      </c>
      <c r="AL20" s="102">
        <v>1</v>
      </c>
      <c r="AM20" s="102">
        <v>1</v>
      </c>
      <c r="AN20" s="102">
        <v>1</v>
      </c>
      <c r="AO20" s="102">
        <v>0</v>
      </c>
      <c r="AP20" s="123">
        <v>8119718</v>
      </c>
      <c r="AQ20" s="123">
        <f t="shared" si="10"/>
        <v>0</v>
      </c>
      <c r="AR20" s="52">
        <v>0.84</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137</v>
      </c>
      <c r="P21" s="119">
        <v>150</v>
      </c>
      <c r="Q21" s="119">
        <v>33102559</v>
      </c>
      <c r="R21" s="45">
        <f>Q21-Q20</f>
        <v>6151</v>
      </c>
      <c r="S21" s="46">
        <f t="shared" si="4"/>
        <v>147.624</v>
      </c>
      <c r="T21" s="46">
        <f t="shared" si="5"/>
        <v>6.1509999999999998</v>
      </c>
      <c r="U21" s="120">
        <v>6.1</v>
      </c>
      <c r="V21" s="120">
        <f t="shared" si="6"/>
        <v>6.1</v>
      </c>
      <c r="W21" s="121" t="s">
        <v>140</v>
      </c>
      <c r="X21" s="123">
        <v>0</v>
      </c>
      <c r="Y21" s="123">
        <v>1083</v>
      </c>
      <c r="Z21" s="123">
        <v>1196</v>
      </c>
      <c r="AA21" s="123">
        <v>1185</v>
      </c>
      <c r="AB21" s="123">
        <v>1198</v>
      </c>
      <c r="AC21" s="47" t="s">
        <v>90</v>
      </c>
      <c r="AD21" s="47" t="s">
        <v>90</v>
      </c>
      <c r="AE21" s="47" t="s">
        <v>90</v>
      </c>
      <c r="AF21" s="122" t="s">
        <v>90</v>
      </c>
      <c r="AG21" s="136">
        <v>36296620</v>
      </c>
      <c r="AH21" s="48">
        <f t="shared" si="8"/>
        <v>1376</v>
      </c>
      <c r="AI21" s="49">
        <f t="shared" si="7"/>
        <v>223.70346285156884</v>
      </c>
      <c r="AJ21" s="102">
        <v>0</v>
      </c>
      <c r="AK21" s="102">
        <v>1</v>
      </c>
      <c r="AL21" s="102">
        <v>1</v>
      </c>
      <c r="AM21" s="102">
        <v>1</v>
      </c>
      <c r="AN21" s="102">
        <v>1</v>
      </c>
      <c r="AO21" s="102">
        <v>0</v>
      </c>
      <c r="AP21" s="123">
        <v>8119718</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146</v>
      </c>
      <c r="Q22" s="119">
        <v>33108569</v>
      </c>
      <c r="R22" s="45">
        <f t="shared" si="3"/>
        <v>6010</v>
      </c>
      <c r="S22" s="46">
        <f t="shared" si="4"/>
        <v>144.24</v>
      </c>
      <c r="T22" s="46">
        <f t="shared" si="5"/>
        <v>6.01</v>
      </c>
      <c r="U22" s="120">
        <v>5.7</v>
      </c>
      <c r="V22" s="120">
        <f t="shared" si="6"/>
        <v>5.7</v>
      </c>
      <c r="W22" s="121" t="s">
        <v>140</v>
      </c>
      <c r="X22" s="123">
        <v>0</v>
      </c>
      <c r="Y22" s="123">
        <v>1070</v>
      </c>
      <c r="Z22" s="123">
        <v>1196</v>
      </c>
      <c r="AA22" s="123">
        <v>1185</v>
      </c>
      <c r="AB22" s="123">
        <v>1198</v>
      </c>
      <c r="AC22" s="47" t="s">
        <v>90</v>
      </c>
      <c r="AD22" s="47" t="s">
        <v>90</v>
      </c>
      <c r="AE22" s="47" t="s">
        <v>90</v>
      </c>
      <c r="AF22" s="122" t="s">
        <v>90</v>
      </c>
      <c r="AG22" s="136">
        <v>36298014</v>
      </c>
      <c r="AH22" s="48">
        <f t="shared" si="8"/>
        <v>1394</v>
      </c>
      <c r="AI22" s="49">
        <f t="shared" si="7"/>
        <v>231.94675540765391</v>
      </c>
      <c r="AJ22" s="102">
        <v>0</v>
      </c>
      <c r="AK22" s="102">
        <v>1</v>
      </c>
      <c r="AL22" s="102">
        <v>1</v>
      </c>
      <c r="AM22" s="102">
        <v>1</v>
      </c>
      <c r="AN22" s="102">
        <v>1</v>
      </c>
      <c r="AO22" s="102">
        <v>0</v>
      </c>
      <c r="AP22" s="123">
        <v>8119718</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135</v>
      </c>
      <c r="P23" s="119">
        <v>147</v>
      </c>
      <c r="Q23" s="119">
        <v>33114785</v>
      </c>
      <c r="R23" s="45">
        <f t="shared" si="3"/>
        <v>6216</v>
      </c>
      <c r="S23" s="46">
        <f t="shared" si="4"/>
        <v>149.184</v>
      </c>
      <c r="T23" s="46">
        <f t="shared" si="5"/>
        <v>6.2160000000000002</v>
      </c>
      <c r="U23" s="120">
        <v>5.0999999999999996</v>
      </c>
      <c r="V23" s="120">
        <f t="shared" si="6"/>
        <v>5.0999999999999996</v>
      </c>
      <c r="W23" s="121" t="s">
        <v>140</v>
      </c>
      <c r="X23" s="123">
        <v>0</v>
      </c>
      <c r="Y23" s="123">
        <v>1083</v>
      </c>
      <c r="Z23" s="123">
        <v>1196</v>
      </c>
      <c r="AA23" s="123">
        <v>1185</v>
      </c>
      <c r="AB23" s="123">
        <v>1198</v>
      </c>
      <c r="AC23" s="47" t="s">
        <v>90</v>
      </c>
      <c r="AD23" s="47" t="s">
        <v>90</v>
      </c>
      <c r="AE23" s="47" t="s">
        <v>90</v>
      </c>
      <c r="AF23" s="122" t="s">
        <v>90</v>
      </c>
      <c r="AG23" s="136">
        <v>36299348</v>
      </c>
      <c r="AH23" s="48">
        <f t="shared" si="8"/>
        <v>1334</v>
      </c>
      <c r="AI23" s="49">
        <f t="shared" si="7"/>
        <v>214.60746460746461</v>
      </c>
      <c r="AJ23" s="102">
        <v>0</v>
      </c>
      <c r="AK23" s="102">
        <v>1</v>
      </c>
      <c r="AL23" s="102">
        <v>1</v>
      </c>
      <c r="AM23" s="102">
        <v>1</v>
      </c>
      <c r="AN23" s="102">
        <v>1</v>
      </c>
      <c r="AO23" s="102">
        <v>0</v>
      </c>
      <c r="AP23" s="123">
        <v>8119718</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133</v>
      </c>
      <c r="P24" s="119">
        <v>140</v>
      </c>
      <c r="Q24" s="119">
        <v>33120597</v>
      </c>
      <c r="R24" s="45">
        <f t="shared" si="3"/>
        <v>5812</v>
      </c>
      <c r="S24" s="46">
        <f t="shared" si="4"/>
        <v>139.488</v>
      </c>
      <c r="T24" s="46">
        <f t="shared" si="5"/>
        <v>5.8120000000000003</v>
      </c>
      <c r="U24" s="120">
        <v>4.7</v>
      </c>
      <c r="V24" s="120">
        <f t="shared" si="6"/>
        <v>4.7</v>
      </c>
      <c r="W24" s="121" t="s">
        <v>140</v>
      </c>
      <c r="X24" s="123">
        <v>0</v>
      </c>
      <c r="Y24" s="123">
        <v>1040</v>
      </c>
      <c r="Z24" s="123">
        <v>1196</v>
      </c>
      <c r="AA24" s="123">
        <v>1185</v>
      </c>
      <c r="AB24" s="123">
        <v>1198</v>
      </c>
      <c r="AC24" s="47" t="s">
        <v>90</v>
      </c>
      <c r="AD24" s="47" t="s">
        <v>90</v>
      </c>
      <c r="AE24" s="47" t="s">
        <v>90</v>
      </c>
      <c r="AF24" s="122" t="s">
        <v>90</v>
      </c>
      <c r="AG24" s="136">
        <v>36300732</v>
      </c>
      <c r="AH24" s="48">
        <f t="shared" si="8"/>
        <v>1384</v>
      </c>
      <c r="AI24" s="49">
        <f t="shared" si="7"/>
        <v>238.12801101169993</v>
      </c>
      <c r="AJ24" s="102">
        <v>0</v>
      </c>
      <c r="AK24" s="102">
        <v>1</v>
      </c>
      <c r="AL24" s="102">
        <v>1</v>
      </c>
      <c r="AM24" s="102">
        <v>1</v>
      </c>
      <c r="AN24" s="102">
        <v>1</v>
      </c>
      <c r="AO24" s="102">
        <v>0</v>
      </c>
      <c r="AP24" s="123">
        <v>8119718</v>
      </c>
      <c r="AQ24" s="123">
        <f t="shared" si="10"/>
        <v>0</v>
      </c>
      <c r="AR24" s="52">
        <v>0.3</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134</v>
      </c>
      <c r="P25" s="119">
        <v>135</v>
      </c>
      <c r="Q25" s="119">
        <v>33126588</v>
      </c>
      <c r="R25" s="45">
        <f t="shared" si="3"/>
        <v>5991</v>
      </c>
      <c r="S25" s="46">
        <f t="shared" si="4"/>
        <v>143.78399999999999</v>
      </c>
      <c r="T25" s="46">
        <f t="shared" si="5"/>
        <v>5.9909999999999997</v>
      </c>
      <c r="U25" s="120">
        <v>4.5</v>
      </c>
      <c r="V25" s="120">
        <f t="shared" si="6"/>
        <v>4.5</v>
      </c>
      <c r="W25" s="121" t="s">
        <v>140</v>
      </c>
      <c r="X25" s="123">
        <v>0</v>
      </c>
      <c r="Y25" s="123">
        <v>1006</v>
      </c>
      <c r="Z25" s="123">
        <v>1196</v>
      </c>
      <c r="AA25" s="123">
        <v>1185</v>
      </c>
      <c r="AB25" s="123">
        <v>1199</v>
      </c>
      <c r="AC25" s="47" t="s">
        <v>90</v>
      </c>
      <c r="AD25" s="47" t="s">
        <v>90</v>
      </c>
      <c r="AE25" s="47" t="s">
        <v>90</v>
      </c>
      <c r="AF25" s="122" t="s">
        <v>90</v>
      </c>
      <c r="AG25" s="136">
        <v>36302124</v>
      </c>
      <c r="AH25" s="48">
        <f t="shared" si="8"/>
        <v>1392</v>
      </c>
      <c r="AI25" s="49">
        <f t="shared" si="7"/>
        <v>232.34852278417628</v>
      </c>
      <c r="AJ25" s="102">
        <v>0</v>
      </c>
      <c r="AK25" s="102">
        <v>1</v>
      </c>
      <c r="AL25" s="102">
        <v>1</v>
      </c>
      <c r="AM25" s="102">
        <v>1</v>
      </c>
      <c r="AN25" s="102">
        <v>1</v>
      </c>
      <c r="AO25" s="102">
        <v>0</v>
      </c>
      <c r="AP25" s="123">
        <v>8119718</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129</v>
      </c>
      <c r="P26" s="119">
        <v>139</v>
      </c>
      <c r="Q26" s="119">
        <v>33132136</v>
      </c>
      <c r="R26" s="45">
        <f t="shared" si="3"/>
        <v>5548</v>
      </c>
      <c r="S26" s="46">
        <f t="shared" si="4"/>
        <v>133.15199999999999</v>
      </c>
      <c r="T26" s="46">
        <f t="shared" si="5"/>
        <v>5.548</v>
      </c>
      <c r="U26" s="120">
        <v>4.4000000000000004</v>
      </c>
      <c r="V26" s="120">
        <f t="shared" si="6"/>
        <v>4.4000000000000004</v>
      </c>
      <c r="W26" s="121" t="s">
        <v>140</v>
      </c>
      <c r="X26" s="123">
        <v>0</v>
      </c>
      <c r="Y26" s="123">
        <v>1051</v>
      </c>
      <c r="Z26" s="123">
        <v>1196</v>
      </c>
      <c r="AA26" s="123">
        <v>1185</v>
      </c>
      <c r="AB26" s="123">
        <v>1189</v>
      </c>
      <c r="AC26" s="47" t="s">
        <v>90</v>
      </c>
      <c r="AD26" s="47" t="s">
        <v>90</v>
      </c>
      <c r="AE26" s="47" t="s">
        <v>90</v>
      </c>
      <c r="AF26" s="122" t="s">
        <v>90</v>
      </c>
      <c r="AG26" s="136">
        <v>36303432</v>
      </c>
      <c r="AH26" s="48">
        <f t="shared" si="8"/>
        <v>1308</v>
      </c>
      <c r="AI26" s="49">
        <f t="shared" si="7"/>
        <v>235.76063446286949</v>
      </c>
      <c r="AJ26" s="102">
        <v>0</v>
      </c>
      <c r="AK26" s="102">
        <v>1</v>
      </c>
      <c r="AL26" s="102">
        <v>1</v>
      </c>
      <c r="AM26" s="102">
        <v>1</v>
      </c>
      <c r="AN26" s="102">
        <v>1</v>
      </c>
      <c r="AO26" s="102">
        <v>0</v>
      </c>
      <c r="AP26" s="123">
        <v>8119718</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126</v>
      </c>
      <c r="P27" s="119">
        <v>143</v>
      </c>
      <c r="Q27" s="119">
        <v>33138123</v>
      </c>
      <c r="R27" s="45">
        <f t="shared" si="3"/>
        <v>5987</v>
      </c>
      <c r="S27" s="46">
        <f t="shared" si="4"/>
        <v>143.68799999999999</v>
      </c>
      <c r="T27" s="46">
        <f t="shared" si="5"/>
        <v>5.9870000000000001</v>
      </c>
      <c r="U27" s="120">
        <v>3.6</v>
      </c>
      <c r="V27" s="120">
        <f t="shared" si="6"/>
        <v>3.6</v>
      </c>
      <c r="W27" s="121" t="s">
        <v>140</v>
      </c>
      <c r="X27" s="123">
        <v>0</v>
      </c>
      <c r="Y27" s="123">
        <v>1142</v>
      </c>
      <c r="Z27" s="123">
        <v>1196</v>
      </c>
      <c r="AA27" s="123">
        <v>1185</v>
      </c>
      <c r="AB27" s="123">
        <v>1183</v>
      </c>
      <c r="AC27" s="47" t="s">
        <v>90</v>
      </c>
      <c r="AD27" s="47" t="s">
        <v>90</v>
      </c>
      <c r="AE27" s="47" t="s">
        <v>90</v>
      </c>
      <c r="AF27" s="122" t="s">
        <v>90</v>
      </c>
      <c r="AG27" s="136">
        <v>36304841</v>
      </c>
      <c r="AH27" s="48">
        <f t="shared" si="8"/>
        <v>1409</v>
      </c>
      <c r="AI27" s="49">
        <f t="shared" si="7"/>
        <v>235.3432436946718</v>
      </c>
      <c r="AJ27" s="102">
        <v>0</v>
      </c>
      <c r="AK27" s="102">
        <v>1</v>
      </c>
      <c r="AL27" s="102">
        <v>1</v>
      </c>
      <c r="AM27" s="102">
        <v>1</v>
      </c>
      <c r="AN27" s="102">
        <v>1</v>
      </c>
      <c r="AO27" s="102">
        <v>0</v>
      </c>
      <c r="AP27" s="123">
        <v>8119718</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127</v>
      </c>
      <c r="P28" s="119">
        <v>132</v>
      </c>
      <c r="Q28" s="119">
        <v>33143484</v>
      </c>
      <c r="R28" s="45">
        <f t="shared" si="3"/>
        <v>5361</v>
      </c>
      <c r="S28" s="46">
        <f t="shared" si="4"/>
        <v>128.66399999999999</v>
      </c>
      <c r="T28" s="46">
        <f t="shared" si="5"/>
        <v>5.3609999999999998</v>
      </c>
      <c r="U28" s="120">
        <v>3.4</v>
      </c>
      <c r="V28" s="120">
        <f t="shared" si="6"/>
        <v>3.4</v>
      </c>
      <c r="W28" s="121" t="s">
        <v>140</v>
      </c>
      <c r="X28" s="123">
        <v>0</v>
      </c>
      <c r="Y28" s="123">
        <v>1060</v>
      </c>
      <c r="Z28" s="123">
        <v>1164</v>
      </c>
      <c r="AA28" s="123">
        <v>1185</v>
      </c>
      <c r="AB28" s="123">
        <v>1159</v>
      </c>
      <c r="AC28" s="47" t="s">
        <v>90</v>
      </c>
      <c r="AD28" s="47" t="s">
        <v>90</v>
      </c>
      <c r="AE28" s="47" t="s">
        <v>90</v>
      </c>
      <c r="AF28" s="122" t="s">
        <v>90</v>
      </c>
      <c r="AG28" s="136">
        <v>36306060</v>
      </c>
      <c r="AH28" s="48">
        <f t="shared" si="8"/>
        <v>1219</v>
      </c>
      <c r="AI28" s="49">
        <f t="shared" si="7"/>
        <v>227.38295094198844</v>
      </c>
      <c r="AJ28" s="102">
        <v>0</v>
      </c>
      <c r="AK28" s="102">
        <v>1</v>
      </c>
      <c r="AL28" s="102">
        <v>1</v>
      </c>
      <c r="AM28" s="102">
        <v>1</v>
      </c>
      <c r="AN28" s="102">
        <v>1</v>
      </c>
      <c r="AO28" s="102">
        <v>0</v>
      </c>
      <c r="AP28" s="123">
        <v>8119718</v>
      </c>
      <c r="AQ28" s="123">
        <f t="shared" si="10"/>
        <v>0</v>
      </c>
      <c r="AR28" s="52">
        <v>1.21</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128</v>
      </c>
      <c r="P29" s="119">
        <v>138</v>
      </c>
      <c r="Q29" s="119">
        <v>33149035</v>
      </c>
      <c r="R29" s="45">
        <f t="shared" si="3"/>
        <v>5551</v>
      </c>
      <c r="S29" s="46">
        <f t="shared" si="4"/>
        <v>133.22399999999999</v>
      </c>
      <c r="T29" s="46">
        <f t="shared" si="5"/>
        <v>5.5510000000000002</v>
      </c>
      <c r="U29" s="120">
        <v>3.1</v>
      </c>
      <c r="V29" s="120">
        <f t="shared" si="6"/>
        <v>3.1</v>
      </c>
      <c r="W29" s="121" t="s">
        <v>140</v>
      </c>
      <c r="X29" s="123">
        <v>0</v>
      </c>
      <c r="Y29" s="123">
        <v>1045</v>
      </c>
      <c r="Z29" s="123">
        <v>1165</v>
      </c>
      <c r="AA29" s="123">
        <v>1185</v>
      </c>
      <c r="AB29" s="123">
        <v>1159</v>
      </c>
      <c r="AC29" s="47" t="s">
        <v>90</v>
      </c>
      <c r="AD29" s="47" t="s">
        <v>90</v>
      </c>
      <c r="AE29" s="47" t="s">
        <v>90</v>
      </c>
      <c r="AF29" s="122" t="s">
        <v>90</v>
      </c>
      <c r="AG29" s="136">
        <v>36307308</v>
      </c>
      <c r="AH29" s="48">
        <f t="shared" si="8"/>
        <v>1248</v>
      </c>
      <c r="AI29" s="49">
        <f t="shared" si="7"/>
        <v>224.82435597189695</v>
      </c>
      <c r="AJ29" s="102">
        <v>0</v>
      </c>
      <c r="AK29" s="102">
        <v>1</v>
      </c>
      <c r="AL29" s="102">
        <v>1</v>
      </c>
      <c r="AM29" s="102">
        <v>1</v>
      </c>
      <c r="AN29" s="102">
        <v>1</v>
      </c>
      <c r="AO29" s="102">
        <v>0</v>
      </c>
      <c r="AP29" s="123">
        <v>8119718</v>
      </c>
      <c r="AQ29" s="123">
        <f t="shared" si="10"/>
        <v>0</v>
      </c>
      <c r="AR29" s="50"/>
      <c r="AS29" s="51" t="s">
        <v>113</v>
      </c>
      <c r="AY29" s="105"/>
    </row>
    <row r="30" spans="1:51" x14ac:dyDescent="0.25">
      <c r="B30" s="39">
        <v>2.7916666666666701</v>
      </c>
      <c r="C30" s="39">
        <v>0.83333333333333703</v>
      </c>
      <c r="D30" s="118">
        <v>5</v>
      </c>
      <c r="E30" s="40">
        <f t="shared" si="0"/>
        <v>3.5211267605633805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131</v>
      </c>
      <c r="P30" s="119">
        <v>133</v>
      </c>
      <c r="Q30" s="119">
        <v>33154489</v>
      </c>
      <c r="R30" s="45">
        <f t="shared" si="3"/>
        <v>5454</v>
      </c>
      <c r="S30" s="46">
        <f t="shared" si="4"/>
        <v>130.89599999999999</v>
      </c>
      <c r="T30" s="46">
        <f t="shared" si="5"/>
        <v>5.4539999999999997</v>
      </c>
      <c r="U30" s="120">
        <v>2.9</v>
      </c>
      <c r="V30" s="120">
        <f t="shared" si="6"/>
        <v>2.9</v>
      </c>
      <c r="W30" s="121" t="s">
        <v>140</v>
      </c>
      <c r="X30" s="123">
        <v>0</v>
      </c>
      <c r="Y30" s="123">
        <v>990</v>
      </c>
      <c r="Z30" s="123">
        <v>1155</v>
      </c>
      <c r="AA30" s="123">
        <v>185</v>
      </c>
      <c r="AB30" s="123">
        <v>1148</v>
      </c>
      <c r="AC30" s="47" t="s">
        <v>90</v>
      </c>
      <c r="AD30" s="47" t="s">
        <v>90</v>
      </c>
      <c r="AE30" s="47" t="s">
        <v>90</v>
      </c>
      <c r="AF30" s="122" t="s">
        <v>90</v>
      </c>
      <c r="AG30" s="136">
        <v>36308544</v>
      </c>
      <c r="AH30" s="48">
        <f t="shared" si="8"/>
        <v>1236</v>
      </c>
      <c r="AI30" s="49">
        <f t="shared" si="7"/>
        <v>226.62266226622663</v>
      </c>
      <c r="AJ30" s="102">
        <v>0</v>
      </c>
      <c r="AK30" s="102">
        <v>1</v>
      </c>
      <c r="AL30" s="102">
        <v>1</v>
      </c>
      <c r="AM30" s="102">
        <v>1</v>
      </c>
      <c r="AN30" s="102">
        <v>1</v>
      </c>
      <c r="AO30" s="102">
        <v>0</v>
      </c>
      <c r="AP30" s="123">
        <v>8119718</v>
      </c>
      <c r="AQ30" s="123">
        <f t="shared" si="10"/>
        <v>0</v>
      </c>
      <c r="AR30" s="50"/>
      <c r="AS30" s="51" t="s">
        <v>113</v>
      </c>
      <c r="AV30" s="191" t="s">
        <v>117</v>
      </c>
      <c r="AW30" s="191"/>
      <c r="AY30" s="105"/>
    </row>
    <row r="31" spans="1:51" x14ac:dyDescent="0.25">
      <c r="B31" s="39">
        <v>2.8333333333333299</v>
      </c>
      <c r="C31" s="39">
        <v>0.875000000000004</v>
      </c>
      <c r="D31" s="118">
        <v>14</v>
      </c>
      <c r="E31" s="40">
        <f t="shared" si="0"/>
        <v>9.8591549295774659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105</v>
      </c>
      <c r="P31" s="119">
        <v>125</v>
      </c>
      <c r="Q31" s="119">
        <v>33159800</v>
      </c>
      <c r="R31" s="45">
        <f t="shared" si="3"/>
        <v>5311</v>
      </c>
      <c r="S31" s="46">
        <f t="shared" si="4"/>
        <v>127.464</v>
      </c>
      <c r="T31" s="46">
        <f t="shared" si="5"/>
        <v>5.3109999999999999</v>
      </c>
      <c r="U31" s="120">
        <v>2.1</v>
      </c>
      <c r="V31" s="120">
        <f t="shared" si="6"/>
        <v>2.1</v>
      </c>
      <c r="W31" s="121" t="s">
        <v>152</v>
      </c>
      <c r="X31" s="123">
        <v>0</v>
      </c>
      <c r="Y31" s="123">
        <v>1189</v>
      </c>
      <c r="Z31" s="123">
        <v>1156</v>
      </c>
      <c r="AA31" s="123">
        <v>0</v>
      </c>
      <c r="AB31" s="123">
        <v>1148</v>
      </c>
      <c r="AC31" s="47" t="s">
        <v>90</v>
      </c>
      <c r="AD31" s="47" t="s">
        <v>90</v>
      </c>
      <c r="AE31" s="47" t="s">
        <v>90</v>
      </c>
      <c r="AF31" s="122" t="s">
        <v>90</v>
      </c>
      <c r="AG31" s="136">
        <v>36309612</v>
      </c>
      <c r="AH31" s="48">
        <f t="shared" si="8"/>
        <v>1068</v>
      </c>
      <c r="AI31" s="49">
        <f t="shared" si="7"/>
        <v>201.09207305592167</v>
      </c>
      <c r="AJ31" s="102">
        <v>0</v>
      </c>
      <c r="AK31" s="102">
        <v>1</v>
      </c>
      <c r="AL31" s="102">
        <v>1</v>
      </c>
      <c r="AM31" s="102">
        <v>0</v>
      </c>
      <c r="AN31" s="102">
        <v>1</v>
      </c>
      <c r="AO31" s="102">
        <v>0</v>
      </c>
      <c r="AP31" s="123">
        <v>8119718</v>
      </c>
      <c r="AQ31" s="123">
        <f t="shared" si="10"/>
        <v>0</v>
      </c>
      <c r="AR31" s="50"/>
      <c r="AS31" s="51" t="s">
        <v>113</v>
      </c>
      <c r="AV31" s="58" t="s">
        <v>29</v>
      </c>
      <c r="AW31" s="58" t="s">
        <v>74</v>
      </c>
      <c r="AY31" s="105"/>
    </row>
    <row r="32" spans="1:51" x14ac:dyDescent="0.25">
      <c r="B32" s="39">
        <v>2.875</v>
      </c>
      <c r="C32" s="39">
        <v>0.91666666666667096</v>
      </c>
      <c r="D32" s="118">
        <v>17</v>
      </c>
      <c r="E32" s="40">
        <f t="shared" si="0"/>
        <v>11.971830985915494</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103</v>
      </c>
      <c r="P32" s="119">
        <v>122</v>
      </c>
      <c r="Q32" s="119">
        <v>33164820</v>
      </c>
      <c r="R32" s="45">
        <f t="shared" si="3"/>
        <v>5020</v>
      </c>
      <c r="S32" s="46">
        <f t="shared" si="4"/>
        <v>120.48</v>
      </c>
      <c r="T32" s="46">
        <f t="shared" si="5"/>
        <v>5.0199999999999996</v>
      </c>
      <c r="U32" s="120">
        <v>1.4</v>
      </c>
      <c r="V32" s="120">
        <f t="shared" si="6"/>
        <v>1.4</v>
      </c>
      <c r="W32" s="121" t="s">
        <v>152</v>
      </c>
      <c r="X32" s="123">
        <v>0</v>
      </c>
      <c r="Y32" s="123">
        <v>1012</v>
      </c>
      <c r="Z32" s="123">
        <v>1155</v>
      </c>
      <c r="AA32" s="123">
        <v>0</v>
      </c>
      <c r="AB32" s="123">
        <v>1148</v>
      </c>
      <c r="AC32" s="47" t="s">
        <v>90</v>
      </c>
      <c r="AD32" s="47" t="s">
        <v>90</v>
      </c>
      <c r="AE32" s="47" t="s">
        <v>90</v>
      </c>
      <c r="AF32" s="122" t="s">
        <v>90</v>
      </c>
      <c r="AG32" s="136">
        <v>36310564</v>
      </c>
      <c r="AH32" s="48">
        <f t="shared" si="8"/>
        <v>952</v>
      </c>
      <c r="AI32" s="49">
        <f t="shared" si="7"/>
        <v>189.64143426294822</v>
      </c>
      <c r="AJ32" s="102">
        <v>0</v>
      </c>
      <c r="AK32" s="102">
        <v>1</v>
      </c>
      <c r="AL32" s="102">
        <v>1</v>
      </c>
      <c r="AM32" s="102">
        <v>0</v>
      </c>
      <c r="AN32" s="102">
        <v>1</v>
      </c>
      <c r="AO32" s="102">
        <v>0</v>
      </c>
      <c r="AP32" s="123">
        <v>8119718</v>
      </c>
      <c r="AQ32" s="123">
        <f t="shared" si="10"/>
        <v>0</v>
      </c>
      <c r="AR32" s="52">
        <v>1.1000000000000001</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7</v>
      </c>
      <c r="E33" s="40">
        <f t="shared" si="0"/>
        <v>4.9295774647887329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131</v>
      </c>
      <c r="P33" s="119">
        <v>90</v>
      </c>
      <c r="Q33" s="119">
        <v>33168743</v>
      </c>
      <c r="R33" s="45">
        <f t="shared" si="3"/>
        <v>3923</v>
      </c>
      <c r="S33" s="46">
        <f t="shared" si="4"/>
        <v>94.152000000000001</v>
      </c>
      <c r="T33" s="46">
        <f t="shared" si="5"/>
        <v>3.923</v>
      </c>
      <c r="U33" s="120">
        <v>2.7</v>
      </c>
      <c r="V33" s="120">
        <f t="shared" si="6"/>
        <v>2.7</v>
      </c>
      <c r="W33" s="121" t="s">
        <v>125</v>
      </c>
      <c r="X33" s="123">
        <v>0</v>
      </c>
      <c r="Y33" s="123">
        <v>0</v>
      </c>
      <c r="Z33" s="123">
        <v>1071</v>
      </c>
      <c r="AA33" s="123">
        <v>0</v>
      </c>
      <c r="AB33" s="123">
        <v>1110</v>
      </c>
      <c r="AC33" s="47" t="s">
        <v>90</v>
      </c>
      <c r="AD33" s="47" t="s">
        <v>90</v>
      </c>
      <c r="AE33" s="47" t="s">
        <v>90</v>
      </c>
      <c r="AF33" s="122" t="s">
        <v>90</v>
      </c>
      <c r="AG33" s="136">
        <v>36311292</v>
      </c>
      <c r="AH33" s="48">
        <f t="shared" si="8"/>
        <v>728</v>
      </c>
      <c r="AI33" s="49">
        <f t="shared" si="7"/>
        <v>185.57226612286516</v>
      </c>
      <c r="AJ33" s="102">
        <v>0</v>
      </c>
      <c r="AK33" s="102">
        <v>0</v>
      </c>
      <c r="AL33" s="102">
        <v>1</v>
      </c>
      <c r="AM33" s="102">
        <v>0</v>
      </c>
      <c r="AN33" s="102">
        <v>1</v>
      </c>
      <c r="AO33" s="102">
        <v>0.45</v>
      </c>
      <c r="AP33" s="123">
        <v>8121130</v>
      </c>
      <c r="AQ33" s="123">
        <f t="shared" si="10"/>
        <v>1412</v>
      </c>
      <c r="AR33" s="50"/>
      <c r="AS33" s="51" t="s">
        <v>113</v>
      </c>
      <c r="AY33" s="105"/>
    </row>
    <row r="34" spans="2:51" x14ac:dyDescent="0.25">
      <c r="B34" s="39">
        <v>2.9583333333333299</v>
      </c>
      <c r="C34" s="39">
        <v>1</v>
      </c>
      <c r="D34" s="118">
        <v>10</v>
      </c>
      <c r="E34" s="40">
        <f t="shared" si="0"/>
        <v>7.042253521126761</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116</v>
      </c>
      <c r="P34" s="119">
        <v>84</v>
      </c>
      <c r="Q34" s="119">
        <v>33172269</v>
      </c>
      <c r="R34" s="45">
        <f t="shared" si="3"/>
        <v>3526</v>
      </c>
      <c r="S34" s="46">
        <f t="shared" si="4"/>
        <v>84.623999999999995</v>
      </c>
      <c r="T34" s="46">
        <f t="shared" si="5"/>
        <v>3.5259999999999998</v>
      </c>
      <c r="U34" s="120">
        <v>4.5999999999999996</v>
      </c>
      <c r="V34" s="120">
        <f t="shared" si="6"/>
        <v>4.5999999999999996</v>
      </c>
      <c r="W34" s="121" t="s">
        <v>125</v>
      </c>
      <c r="X34" s="123">
        <v>0</v>
      </c>
      <c r="Y34" s="123">
        <v>0</v>
      </c>
      <c r="Z34" s="123">
        <v>1000</v>
      </c>
      <c r="AA34" s="123">
        <v>0</v>
      </c>
      <c r="AB34" s="123">
        <v>1110</v>
      </c>
      <c r="AC34" s="47" t="s">
        <v>90</v>
      </c>
      <c r="AD34" s="47" t="s">
        <v>90</v>
      </c>
      <c r="AE34" s="47" t="s">
        <v>90</v>
      </c>
      <c r="AF34" s="122" t="s">
        <v>90</v>
      </c>
      <c r="AG34" s="136">
        <v>36311932</v>
      </c>
      <c r="AH34" s="48">
        <f t="shared" si="8"/>
        <v>640</v>
      </c>
      <c r="AI34" s="49">
        <f t="shared" si="7"/>
        <v>181.50879183210438</v>
      </c>
      <c r="AJ34" s="102">
        <v>0</v>
      </c>
      <c r="AK34" s="102">
        <v>0</v>
      </c>
      <c r="AL34" s="102">
        <v>1</v>
      </c>
      <c r="AM34" s="102">
        <v>0</v>
      </c>
      <c r="AN34" s="102">
        <v>1</v>
      </c>
      <c r="AO34" s="102">
        <v>0.45</v>
      </c>
      <c r="AP34" s="123">
        <v>8122729</v>
      </c>
      <c r="AQ34" s="123">
        <f t="shared" si="10"/>
        <v>1599</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125.95833333333333</v>
      </c>
      <c r="Q35" s="63">
        <f>Q34-Q10</f>
        <v>123818</v>
      </c>
      <c r="R35" s="64">
        <f>SUM(R11:R34)</f>
        <v>123818</v>
      </c>
      <c r="S35" s="124">
        <f>AVERAGE(S11:S34)</f>
        <v>123.81800000000003</v>
      </c>
      <c r="T35" s="124">
        <f>SUM(T11:T34)</f>
        <v>123.81799999999998</v>
      </c>
      <c r="U35" s="98"/>
      <c r="V35" s="98"/>
      <c r="W35" s="56"/>
      <c r="X35" s="90"/>
      <c r="Y35" s="91"/>
      <c r="Z35" s="91"/>
      <c r="AA35" s="91"/>
      <c r="AB35" s="92"/>
      <c r="AC35" s="90"/>
      <c r="AD35" s="91"/>
      <c r="AE35" s="92"/>
      <c r="AF35" s="93"/>
      <c r="AG35" s="65">
        <f>AG34-AG10</f>
        <v>26030</v>
      </c>
      <c r="AH35" s="66">
        <f>SUM(AH11:AH34)</f>
        <v>26030</v>
      </c>
      <c r="AI35" s="67">
        <f>$AH$35/$T35</f>
        <v>210.2279151658079</v>
      </c>
      <c r="AJ35" s="93"/>
      <c r="AK35" s="94"/>
      <c r="AL35" s="94"/>
      <c r="AM35" s="94"/>
      <c r="AN35" s="95"/>
      <c r="AO35" s="68"/>
      <c r="AP35" s="69">
        <f>AP34-AP10</f>
        <v>8449</v>
      </c>
      <c r="AQ35" s="70">
        <f>SUM(AQ11:AQ34)</f>
        <v>8449</v>
      </c>
      <c r="AR35" s="71">
        <f>AVERAGE(AR11:AR34)</f>
        <v>0.84666666666666668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341</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342</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09" t="s">
        <v>346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345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347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349</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348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350</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351</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198</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352</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353</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354</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166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355</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2" t="s">
        <v>212</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361</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16" t="s">
        <v>157</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t="s">
        <v>357</v>
      </c>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356</v>
      </c>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t="s">
        <v>154</v>
      </c>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6:T54 T57:T64" name="Range2_12_5_1_1"/>
    <protectedRange sqref="N10 L10 L6 D6 D8 AD8 AF8 O8:U8 AJ8:AR8 AF10 AR11:AR34 L24:N31 N12:N23 N32:N34 N11:P11 O12:P34 E11:E34 R11:V34 G11:G34 AC17:AF34 X11:AF16 Z17:Z24"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1:H52" name="Range2_2_12_1_3_1_1_1_1_1_4_1_1_2"/>
    <protectedRange sqref="E51:F52" name="Range2_2_12_1_7_1_1_3_1_1_2"/>
    <protectedRange sqref="S51:S54 S57:S64" name="Range2_12_5_1_1_2_3_1_1"/>
    <protectedRange sqref="Q51:R54" name="Range2_12_1_6_1_1_1_1_2_1_2"/>
    <protectedRange sqref="N51:P54" name="Range2_12_1_2_3_1_1_1_1_2_1_2"/>
    <protectedRange sqref="I51:M52 L53:M54" name="Range2_2_12_1_4_3_1_1_1_1_2_1_2"/>
    <protectedRange sqref="D51:D52" name="Range2_2_12_1_3_1_2_1_1_1_2_1_2_1_2"/>
    <protectedRange sqref="Q57:R60" name="Range2_12_1_6_1_1_1_1_2_1_1_1"/>
    <protectedRange sqref="N57:P60" name="Range2_12_1_2_3_1_1_1_1_2_1_1_1"/>
    <protectedRange sqref="L57:M60" name="Range2_2_12_1_4_3_1_1_1_1_2_1_1_1"/>
    <protectedRange sqref="B73" name="Range2_12_5_1_1_2_1_2_2_1_1_1_1_2_1_1_1_2_1_1_1_2"/>
    <protectedRange sqref="N61:R67" name="Range2_12_1_6_1_1_1_1_1"/>
    <protectedRange sqref="J63:M64 L65:M67 L61: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4" name="Range2_12_5_1_1_2_1_4_1_1_1_2_1_1_1_1_1_1_1_1_1_2_1_1_1_1_2_1_1_1_2_1_1_1_2_2_2_1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9"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50" name="Range2_12_4_1_1_1_4_2_2_1_1_1"/>
    <protectedRange sqref="G44:H49" name="Range2_2_12_1_3_1_1_1_1_1_4_1_1_1"/>
    <protectedRange sqref="E44:F49" name="Range2_2_12_1_7_1_1_3_1_1_1"/>
    <protectedRange sqref="Q44:R49" name="Range2_12_1_6_1_1_1_1_2_1_1"/>
    <protectedRange sqref="N44:P49" name="Range2_12_1_2_3_1_1_1_1_2_1_1"/>
    <protectedRange sqref="I44:M49" name="Range2_2_12_1_4_3_1_1_1_1_2_1_1"/>
    <protectedRange sqref="D44: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2"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25:AB34 X17:Y24 AA17:AB24" name="Range1_16_3_1_1_6"/>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41" name="Range2_12_5_1_1_1_1_1_2_2"/>
    <protectedRange sqref="B42" name="Range2_12_5_1_1_1_1_1_2_1_1"/>
    <protectedRange sqref="B43" name="Range2_12_5_1_1_1_2_2_1_1_1_1_1_1_1_1_1_1_1_2_1_1_1_1_1_2"/>
    <protectedRange sqref="B45" name="Range2_12_5_1_1_1_2_2_1_1_1_1_1_1"/>
    <protectedRange sqref="B47:B50 B53:B55" name="Range2_12_5_1_1_1_2_2_1_1_1_1_1_1_1_1_1_1_1_2_1_1_1_1_1_1_1"/>
    <protectedRange sqref="B46" name="Range2_12_5_1_1_1_2_2_1_1_1_1_1_1_1_1_1_1_1_2_1_1_1_1_1_1_1_1_1"/>
    <protectedRange sqref="B44" name="Range2_12_5_1_1_1_2_1_1_1_1_1_1_1_1_1"/>
    <protectedRange sqref="B51" name="Range2_12_5_1_1_1_2_2_1_1_1_1_1_1_1_1_1_1_1_2_1_1_1_2_1_1_1_2_1_1_1"/>
    <protectedRange sqref="B52" name="Range2_12_5_1_1_1_2_2_1_1_1_1_1_1_1_1_1_1_1_2_1_1_1_2_1_2_1_1_1_1"/>
    <protectedRange sqref="B58" name="Range2_12_5_1_1_1_2_2_1_1_1_1_1_1_1_1_1_1_1_2_1_1_1_1_1_1_1_2"/>
    <protectedRange sqref="B56" name="Range2_12_5_1_1_1_2_2_1_1_1_1_1_1_1_1_1_1_1_2_1_1_1_2_1_1_2_1_1"/>
    <protectedRange sqref="B57" name="Range2_12_5_1_1_1_2_2_1_1_1_1_1_1_1_1_1_1_1_2_1_1_1_3_1_1_1_1"/>
    <protectedRange sqref="B59" name="Range2_12_5_1_1_1_2_2_1_1_1_1_1_1_1_1_1_1_1_2_1_1_1_3_3_1_1_1"/>
    <protectedRange sqref="B60" name="Range2_12_5_1_1_1_2_2_1_1_1_1_1_1_1_1_1_1_1_2_1_1_1_1_1_1_1_3"/>
    <protectedRange sqref="B63" name="Range2_12_5_1_1_2_1_4_1_1_1_2_1_1_1_1_1_1_1_1_1_2_1_1_1_1_2_1_1_1_2_1_1_1_2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Z17:Z24">
    <cfRule type="containsText" dxfId="485" priority="17" operator="containsText" text="N/A">
      <formula>NOT(ISERROR(SEARCH("N/A",X11)))</formula>
    </cfRule>
    <cfRule type="cellIs" dxfId="484" priority="35" operator="equal">
      <formula>0</formula>
    </cfRule>
  </conditionalFormatting>
  <conditionalFormatting sqref="AC17:AE34 X11:AE16 Z17:Z24">
    <cfRule type="cellIs" dxfId="483" priority="34" operator="greaterThanOrEqual">
      <formula>1185</formula>
    </cfRule>
  </conditionalFormatting>
  <conditionalFormatting sqref="AC17:AE34 X11:AE16 Z17:Z24">
    <cfRule type="cellIs" dxfId="482" priority="33" operator="between">
      <formula>0.1</formula>
      <formula>1184</formula>
    </cfRule>
  </conditionalFormatting>
  <conditionalFormatting sqref="X8 AJ16:AJ34 AJ11:AO15 AO16:AO34 AL16:AN21 AL22:AM22 AN22:AN23">
    <cfRule type="cellIs" dxfId="481" priority="32" operator="equal">
      <formula>0</formula>
    </cfRule>
  </conditionalFormatting>
  <conditionalFormatting sqref="X8 AJ16:AJ34 AJ11:AO15 AO16:AO34 AL16:AN21 AL22:AM22 AN22:AN23">
    <cfRule type="cellIs" dxfId="480" priority="31" operator="greaterThan">
      <formula>1179</formula>
    </cfRule>
  </conditionalFormatting>
  <conditionalFormatting sqref="X8 AJ16:AJ34 AJ11:AO15 AO16:AO34 AL16:AN21 AL22:AM22 AN22:AN23">
    <cfRule type="cellIs" dxfId="479" priority="30" operator="greaterThan">
      <formula>99</formula>
    </cfRule>
  </conditionalFormatting>
  <conditionalFormatting sqref="X8 AJ16:AJ34 AJ11:AO15 AO16:AO34 AL16:AN21 AL22:AM22 AN22:AN23">
    <cfRule type="cellIs" dxfId="478" priority="29" operator="greaterThan">
      <formula>0.99</formula>
    </cfRule>
  </conditionalFormatting>
  <conditionalFormatting sqref="AB8">
    <cfRule type="cellIs" dxfId="477" priority="28" operator="equal">
      <formula>0</formula>
    </cfRule>
  </conditionalFormatting>
  <conditionalFormatting sqref="AB8">
    <cfRule type="cellIs" dxfId="476" priority="27" operator="greaterThan">
      <formula>1179</formula>
    </cfRule>
  </conditionalFormatting>
  <conditionalFormatting sqref="AB8">
    <cfRule type="cellIs" dxfId="475" priority="26" operator="greaterThan">
      <formula>99</formula>
    </cfRule>
  </conditionalFormatting>
  <conditionalFormatting sqref="AB8">
    <cfRule type="cellIs" dxfId="474" priority="25" operator="greaterThan">
      <formula>0.99</formula>
    </cfRule>
  </conditionalFormatting>
  <conditionalFormatting sqref="AQ11:AQ34">
    <cfRule type="cellIs" dxfId="473" priority="24" operator="equal">
      <formula>0</formula>
    </cfRule>
  </conditionalFormatting>
  <conditionalFormatting sqref="AQ11:AQ34">
    <cfRule type="cellIs" dxfId="472" priority="23" operator="greaterThan">
      <formula>1179</formula>
    </cfRule>
  </conditionalFormatting>
  <conditionalFormatting sqref="AQ11:AQ34">
    <cfRule type="cellIs" dxfId="471" priority="22" operator="greaterThan">
      <formula>99</formula>
    </cfRule>
  </conditionalFormatting>
  <conditionalFormatting sqref="AQ11:AQ34">
    <cfRule type="cellIs" dxfId="470" priority="21" operator="greaterThan">
      <formula>0.99</formula>
    </cfRule>
  </conditionalFormatting>
  <conditionalFormatting sqref="AI11:AI34">
    <cfRule type="cellIs" dxfId="469" priority="20" operator="greaterThan">
      <formula>$AI$8</formula>
    </cfRule>
  </conditionalFormatting>
  <conditionalFormatting sqref="AH11:AH34">
    <cfRule type="cellIs" dxfId="468" priority="18" operator="greaterThan">
      <formula>$AH$8</formula>
    </cfRule>
    <cfRule type="cellIs" dxfId="467" priority="19" operator="greaterThan">
      <formula>$AH$8</formula>
    </cfRule>
  </conditionalFormatting>
  <conditionalFormatting sqref="AP11:AP34">
    <cfRule type="cellIs" dxfId="466" priority="16" operator="equal">
      <formula>0</formula>
    </cfRule>
  </conditionalFormatting>
  <conditionalFormatting sqref="AP11:AP34">
    <cfRule type="cellIs" dxfId="465" priority="15" operator="greaterThan">
      <formula>1179</formula>
    </cfRule>
  </conditionalFormatting>
  <conditionalFormatting sqref="AP11:AP34">
    <cfRule type="cellIs" dxfId="464" priority="14" operator="greaterThan">
      <formula>99</formula>
    </cfRule>
  </conditionalFormatting>
  <conditionalFormatting sqref="AP11:AP34">
    <cfRule type="cellIs" dxfId="463" priority="13" operator="greaterThan">
      <formula>0.99</formula>
    </cfRule>
  </conditionalFormatting>
  <conditionalFormatting sqref="X25:AB34 X17:Y24 AA17:AB24">
    <cfRule type="containsText" dxfId="462" priority="9" operator="containsText" text="N/A">
      <formula>NOT(ISERROR(SEARCH("N/A",X17)))</formula>
    </cfRule>
    <cfRule type="cellIs" dxfId="461" priority="12" operator="equal">
      <formula>0</formula>
    </cfRule>
  </conditionalFormatting>
  <conditionalFormatting sqref="X25:AB34 X17:Y24 AA17:AB24">
    <cfRule type="cellIs" dxfId="460" priority="11" operator="greaterThanOrEqual">
      <formula>1185</formula>
    </cfRule>
  </conditionalFormatting>
  <conditionalFormatting sqref="X25:AB34 X17:Y24 AA17:AB24">
    <cfRule type="cellIs" dxfId="459" priority="10" operator="between">
      <formula>0.1</formula>
      <formula>1184</formula>
    </cfRule>
  </conditionalFormatting>
  <conditionalFormatting sqref="AK33:AK34 AL23:AM23 AL24:AN34">
    <cfRule type="cellIs" dxfId="458" priority="8" operator="equal">
      <formula>0</formula>
    </cfRule>
  </conditionalFormatting>
  <conditionalFormatting sqref="AK33:AK34 AL23:AM23 AL24:AN34">
    <cfRule type="cellIs" dxfId="457" priority="7" operator="greaterThan">
      <formula>1179</formula>
    </cfRule>
  </conditionalFormatting>
  <conditionalFormatting sqref="AK33:AK34 AL23:AM23 AL24:AN34">
    <cfRule type="cellIs" dxfId="456" priority="6" operator="greaterThan">
      <formula>99</formula>
    </cfRule>
  </conditionalFormatting>
  <conditionalFormatting sqref="AK33:AK34 AL23:AM23 AL24:AN34">
    <cfRule type="cellIs" dxfId="455" priority="5" operator="greaterThan">
      <formula>0.99</formula>
    </cfRule>
  </conditionalFormatting>
  <conditionalFormatting sqref="AK16:AK32">
    <cfRule type="cellIs" dxfId="454" priority="4" operator="equal">
      <formula>0</formula>
    </cfRule>
  </conditionalFormatting>
  <conditionalFormatting sqref="AK16:AK32">
    <cfRule type="cellIs" dxfId="453" priority="3" operator="greaterThan">
      <formula>1179</formula>
    </cfRule>
  </conditionalFormatting>
  <conditionalFormatting sqref="AK16:AK32">
    <cfRule type="cellIs" dxfId="452" priority="2" operator="greaterThan">
      <formula>99</formula>
    </cfRule>
  </conditionalFormatting>
  <conditionalFormatting sqref="AK16:AK32">
    <cfRule type="cellIs" dxfId="45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6"/>
  <sheetViews>
    <sheetView showGridLines="0" topLeftCell="A39" zoomScaleNormal="100" workbookViewId="0">
      <selection activeCell="K58" sqref="K58"/>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362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127</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127</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42112</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25884</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17'!$Q$34</f>
        <v>33172269</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17'!$AG$34</f>
        <v>36311932</v>
      </c>
      <c r="AH10" s="190"/>
      <c r="AI10" s="206"/>
      <c r="AJ10" s="166" t="s">
        <v>84</v>
      </c>
      <c r="AK10" s="166" t="s">
        <v>84</v>
      </c>
      <c r="AL10" s="166" t="s">
        <v>84</v>
      </c>
      <c r="AM10" s="166" t="s">
        <v>84</v>
      </c>
      <c r="AN10" s="166" t="s">
        <v>84</v>
      </c>
      <c r="AO10" s="166" t="s">
        <v>84</v>
      </c>
      <c r="AP10" s="145">
        <f>'APR 17'!AP34</f>
        <v>8122729</v>
      </c>
      <c r="AQ10" s="208"/>
      <c r="AR10" s="167"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122</v>
      </c>
      <c r="P11" s="119">
        <v>77</v>
      </c>
      <c r="Q11" s="119">
        <v>33175529</v>
      </c>
      <c r="R11" s="45">
        <f>Q11-Q10</f>
        <v>3260</v>
      </c>
      <c r="S11" s="46">
        <f>R11*24/1000</f>
        <v>78.239999999999995</v>
      </c>
      <c r="T11" s="46">
        <f>R11/1000</f>
        <v>3.26</v>
      </c>
      <c r="U11" s="120">
        <v>6.5</v>
      </c>
      <c r="V11" s="120">
        <f>U11</f>
        <v>6.5</v>
      </c>
      <c r="W11" s="121" t="s">
        <v>125</v>
      </c>
      <c r="X11" s="123">
        <v>0</v>
      </c>
      <c r="Y11" s="123">
        <v>0</v>
      </c>
      <c r="Z11" s="123">
        <v>985</v>
      </c>
      <c r="AA11" s="123">
        <v>0</v>
      </c>
      <c r="AB11" s="123">
        <v>1088</v>
      </c>
      <c r="AC11" s="47" t="s">
        <v>90</v>
      </c>
      <c r="AD11" s="47" t="s">
        <v>90</v>
      </c>
      <c r="AE11" s="47" t="s">
        <v>90</v>
      </c>
      <c r="AF11" s="122" t="s">
        <v>90</v>
      </c>
      <c r="AG11" s="136">
        <v>36312524</v>
      </c>
      <c r="AH11" s="48">
        <f>IF(ISBLANK(AG11),"-",AG11-AG10)</f>
        <v>592</v>
      </c>
      <c r="AI11" s="49">
        <f>AH11/T11</f>
        <v>181.59509202453989</v>
      </c>
      <c r="AJ11" s="102">
        <v>0</v>
      </c>
      <c r="AK11" s="102">
        <v>0</v>
      </c>
      <c r="AL11" s="102">
        <v>1</v>
      </c>
      <c r="AM11" s="102">
        <v>0</v>
      </c>
      <c r="AN11" s="102">
        <v>1</v>
      </c>
      <c r="AO11" s="102">
        <v>0.5</v>
      </c>
      <c r="AP11" s="123">
        <v>8124412</v>
      </c>
      <c r="AQ11" s="123">
        <f>AP11-AP10</f>
        <v>1683</v>
      </c>
      <c r="AR11" s="50"/>
      <c r="AS11" s="51" t="s">
        <v>113</v>
      </c>
      <c r="AV11" s="38" t="s">
        <v>88</v>
      </c>
      <c r="AW11" s="38" t="s">
        <v>91</v>
      </c>
      <c r="AY11" s="80" t="s">
        <v>126</v>
      </c>
    </row>
    <row r="12" spans="2:51" x14ac:dyDescent="0.25">
      <c r="B12" s="39">
        <v>2.0416666666666701</v>
      </c>
      <c r="C12" s="39">
        <v>8.3333333333333329E-2</v>
      </c>
      <c r="D12" s="118">
        <v>15</v>
      </c>
      <c r="E12" s="40">
        <f t="shared" ref="E12:E34" si="0">D12/1.42</f>
        <v>10.563380281690142</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115</v>
      </c>
      <c r="P12" s="119">
        <v>81</v>
      </c>
      <c r="Q12" s="119">
        <v>33179004</v>
      </c>
      <c r="R12" s="45">
        <f t="shared" ref="R12:R34" si="3">Q12-Q11</f>
        <v>3475</v>
      </c>
      <c r="S12" s="46">
        <f t="shared" ref="S12:S34" si="4">R12*24/1000</f>
        <v>83.4</v>
      </c>
      <c r="T12" s="46">
        <f t="shared" ref="T12:T34" si="5">R12/1000</f>
        <v>3.4750000000000001</v>
      </c>
      <c r="U12" s="120">
        <v>8.3000000000000007</v>
      </c>
      <c r="V12" s="120">
        <f t="shared" ref="V12:V34" si="6">U12</f>
        <v>8.3000000000000007</v>
      </c>
      <c r="W12" s="121" t="s">
        <v>125</v>
      </c>
      <c r="X12" s="123">
        <v>0</v>
      </c>
      <c r="Y12" s="123">
        <v>0</v>
      </c>
      <c r="Z12" s="123">
        <v>920</v>
      </c>
      <c r="AA12" s="123">
        <v>0</v>
      </c>
      <c r="AB12" s="123">
        <v>1068</v>
      </c>
      <c r="AC12" s="47" t="s">
        <v>90</v>
      </c>
      <c r="AD12" s="47" t="s">
        <v>90</v>
      </c>
      <c r="AE12" s="47" t="s">
        <v>90</v>
      </c>
      <c r="AF12" s="122" t="s">
        <v>90</v>
      </c>
      <c r="AG12" s="136">
        <v>36313110</v>
      </c>
      <c r="AH12" s="48">
        <f>IF(ISBLANK(AG12),"-",AG12-AG11)</f>
        <v>586</v>
      </c>
      <c r="AI12" s="49">
        <f t="shared" ref="AI12:AI34" si="7">AH12/T12</f>
        <v>168.63309352517985</v>
      </c>
      <c r="AJ12" s="102">
        <v>0</v>
      </c>
      <c r="AK12" s="102">
        <v>0</v>
      </c>
      <c r="AL12" s="102">
        <v>1</v>
      </c>
      <c r="AM12" s="102">
        <v>0</v>
      </c>
      <c r="AN12" s="102">
        <v>1</v>
      </c>
      <c r="AO12" s="102">
        <v>0.5</v>
      </c>
      <c r="AP12" s="123">
        <v>8126092</v>
      </c>
      <c r="AQ12" s="123">
        <f>AP12-AP11</f>
        <v>1680</v>
      </c>
      <c r="AR12" s="52">
        <v>0.98</v>
      </c>
      <c r="AS12" s="51" t="s">
        <v>113</v>
      </c>
      <c r="AV12" s="38" t="s">
        <v>92</v>
      </c>
      <c r="AW12" s="38" t="s">
        <v>93</v>
      </c>
      <c r="AY12" s="80" t="s">
        <v>128</v>
      </c>
    </row>
    <row r="13" spans="2:51" x14ac:dyDescent="0.25">
      <c r="B13" s="39">
        <v>2.0833333333333299</v>
      </c>
      <c r="C13" s="39">
        <v>0.125</v>
      </c>
      <c r="D13" s="118">
        <v>21</v>
      </c>
      <c r="E13" s="40">
        <f t="shared" si="0"/>
        <v>14.788732394366198</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90</v>
      </c>
      <c r="P13" s="119">
        <v>88</v>
      </c>
      <c r="Q13" s="119">
        <v>33182479</v>
      </c>
      <c r="R13" s="45">
        <f t="shared" si="3"/>
        <v>3475</v>
      </c>
      <c r="S13" s="46">
        <f t="shared" si="4"/>
        <v>83.4</v>
      </c>
      <c r="T13" s="46">
        <f t="shared" si="5"/>
        <v>3.4750000000000001</v>
      </c>
      <c r="U13" s="120">
        <v>9.5</v>
      </c>
      <c r="V13" s="120">
        <f t="shared" si="6"/>
        <v>9.5</v>
      </c>
      <c r="W13" s="121" t="s">
        <v>125</v>
      </c>
      <c r="X13" s="123">
        <v>0</v>
      </c>
      <c r="Y13" s="123">
        <v>0</v>
      </c>
      <c r="Z13" s="123">
        <v>877</v>
      </c>
      <c r="AA13" s="123">
        <v>0</v>
      </c>
      <c r="AB13" s="123">
        <v>1067</v>
      </c>
      <c r="AC13" s="47" t="s">
        <v>90</v>
      </c>
      <c r="AD13" s="47" t="s">
        <v>90</v>
      </c>
      <c r="AE13" s="47" t="s">
        <v>90</v>
      </c>
      <c r="AF13" s="122" t="s">
        <v>90</v>
      </c>
      <c r="AG13" s="136">
        <v>36313696</v>
      </c>
      <c r="AH13" s="48">
        <f>IF(ISBLANK(AG13),"-",AG13-AG12)</f>
        <v>586</v>
      </c>
      <c r="AI13" s="49">
        <f t="shared" si="7"/>
        <v>168.63309352517985</v>
      </c>
      <c r="AJ13" s="102">
        <v>0</v>
      </c>
      <c r="AK13" s="102">
        <v>0</v>
      </c>
      <c r="AL13" s="102">
        <v>1</v>
      </c>
      <c r="AM13" s="102">
        <v>0</v>
      </c>
      <c r="AN13" s="102">
        <v>1</v>
      </c>
      <c r="AO13" s="102">
        <v>0.5</v>
      </c>
      <c r="AP13" s="123">
        <v>8127372</v>
      </c>
      <c r="AQ13" s="123">
        <f>AP13-AP12</f>
        <v>1280</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92</v>
      </c>
      <c r="P14" s="119">
        <v>90</v>
      </c>
      <c r="Q14" s="119">
        <v>33186171</v>
      </c>
      <c r="R14" s="45">
        <f t="shared" si="3"/>
        <v>3692</v>
      </c>
      <c r="S14" s="46">
        <f t="shared" si="4"/>
        <v>88.608000000000004</v>
      </c>
      <c r="T14" s="46">
        <f t="shared" si="5"/>
        <v>3.6920000000000002</v>
      </c>
      <c r="U14" s="120">
        <v>9.5</v>
      </c>
      <c r="V14" s="120">
        <f t="shared" si="6"/>
        <v>9.5</v>
      </c>
      <c r="W14" s="121" t="s">
        <v>125</v>
      </c>
      <c r="X14" s="123">
        <v>0</v>
      </c>
      <c r="Y14" s="123">
        <v>0</v>
      </c>
      <c r="Z14" s="123">
        <v>920</v>
      </c>
      <c r="AA14" s="123">
        <v>0</v>
      </c>
      <c r="AB14" s="123">
        <v>1008</v>
      </c>
      <c r="AC14" s="47" t="s">
        <v>90</v>
      </c>
      <c r="AD14" s="47" t="s">
        <v>90</v>
      </c>
      <c r="AE14" s="47" t="s">
        <v>90</v>
      </c>
      <c r="AF14" s="122" t="s">
        <v>90</v>
      </c>
      <c r="AG14" s="136">
        <v>36314216</v>
      </c>
      <c r="AH14" s="48">
        <f t="shared" ref="AH14:AH34" si="8">IF(ISBLANK(AG14),"-",AG14-AG13)</f>
        <v>520</v>
      </c>
      <c r="AI14" s="49">
        <f t="shared" si="7"/>
        <v>140.8450704225352</v>
      </c>
      <c r="AJ14" s="102">
        <v>0</v>
      </c>
      <c r="AK14" s="102">
        <v>0</v>
      </c>
      <c r="AL14" s="102">
        <v>1</v>
      </c>
      <c r="AM14" s="102">
        <v>0</v>
      </c>
      <c r="AN14" s="102">
        <v>1</v>
      </c>
      <c r="AO14" s="102">
        <v>0</v>
      </c>
      <c r="AP14" s="123">
        <v>8127372</v>
      </c>
      <c r="AQ14" s="123">
        <f>AP14-AP13</f>
        <v>0</v>
      </c>
      <c r="AR14" s="50"/>
      <c r="AS14" s="51" t="s">
        <v>113</v>
      </c>
      <c r="AT14" s="53"/>
      <c r="AV14" s="38" t="s">
        <v>96</v>
      </c>
      <c r="AW14" s="38" t="s">
        <v>97</v>
      </c>
      <c r="AY14" s="80" t="s">
        <v>130</v>
      </c>
    </row>
    <row r="15" spans="2:51" x14ac:dyDescent="0.25">
      <c r="B15" s="39">
        <v>2.1666666666666701</v>
      </c>
      <c r="C15" s="39">
        <v>0.20833333333333301</v>
      </c>
      <c r="D15" s="118">
        <v>28</v>
      </c>
      <c r="E15" s="40">
        <f t="shared" si="0"/>
        <v>19.718309859154932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98</v>
      </c>
      <c r="P15" s="119">
        <v>95</v>
      </c>
      <c r="Q15" s="119">
        <v>33189864</v>
      </c>
      <c r="R15" s="45">
        <f t="shared" si="3"/>
        <v>3693</v>
      </c>
      <c r="S15" s="46">
        <f t="shared" si="4"/>
        <v>88.632000000000005</v>
      </c>
      <c r="T15" s="46">
        <f t="shared" si="5"/>
        <v>3.6930000000000001</v>
      </c>
      <c r="U15" s="120">
        <v>9.5</v>
      </c>
      <c r="V15" s="120">
        <f t="shared" si="6"/>
        <v>9.5</v>
      </c>
      <c r="W15" s="121" t="s">
        <v>125</v>
      </c>
      <c r="X15" s="123">
        <v>0</v>
      </c>
      <c r="Y15" s="123">
        <v>0</v>
      </c>
      <c r="Z15" s="123">
        <v>901</v>
      </c>
      <c r="AA15" s="123">
        <v>0</v>
      </c>
      <c r="AB15" s="123">
        <v>1009</v>
      </c>
      <c r="AC15" s="47" t="s">
        <v>90</v>
      </c>
      <c r="AD15" s="47" t="s">
        <v>90</v>
      </c>
      <c r="AE15" s="47" t="s">
        <v>90</v>
      </c>
      <c r="AF15" s="122" t="s">
        <v>90</v>
      </c>
      <c r="AG15" s="136">
        <v>36314716</v>
      </c>
      <c r="AH15" s="48">
        <f t="shared" si="8"/>
        <v>500</v>
      </c>
      <c r="AI15" s="49">
        <f t="shared" si="7"/>
        <v>135.39128080151639</v>
      </c>
      <c r="AJ15" s="102">
        <v>0</v>
      </c>
      <c r="AK15" s="102">
        <v>0</v>
      </c>
      <c r="AL15" s="102">
        <v>1</v>
      </c>
      <c r="AM15" s="102">
        <v>0</v>
      </c>
      <c r="AN15" s="102">
        <v>1</v>
      </c>
      <c r="AO15" s="102">
        <v>0</v>
      </c>
      <c r="AP15" s="123">
        <v>8127372</v>
      </c>
      <c r="AQ15" s="123">
        <f>AP15-AP14</f>
        <v>0</v>
      </c>
      <c r="AR15" s="50"/>
      <c r="AS15" s="51" t="s">
        <v>113</v>
      </c>
      <c r="AV15" s="38" t="s">
        <v>98</v>
      </c>
      <c r="AW15" s="38" t="s">
        <v>99</v>
      </c>
      <c r="AY15" s="80" t="s">
        <v>131</v>
      </c>
    </row>
    <row r="16" spans="2:51" x14ac:dyDescent="0.25">
      <c r="B16" s="39">
        <v>2.2083333333333299</v>
      </c>
      <c r="C16" s="39">
        <v>0.25</v>
      </c>
      <c r="D16" s="118">
        <v>16</v>
      </c>
      <c r="E16" s="40">
        <f t="shared" si="0"/>
        <v>11.267605633802818</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99</v>
      </c>
      <c r="P16" s="119">
        <v>119</v>
      </c>
      <c r="Q16" s="119">
        <v>33194369</v>
      </c>
      <c r="R16" s="45">
        <f t="shared" si="3"/>
        <v>4505</v>
      </c>
      <c r="S16" s="46">
        <f t="shared" si="4"/>
        <v>108.12</v>
      </c>
      <c r="T16" s="46">
        <f t="shared" si="5"/>
        <v>4.5049999999999999</v>
      </c>
      <c r="U16" s="120">
        <v>9.5</v>
      </c>
      <c r="V16" s="120">
        <f t="shared" si="6"/>
        <v>9.5</v>
      </c>
      <c r="W16" s="121" t="s">
        <v>125</v>
      </c>
      <c r="X16" s="123">
        <v>0</v>
      </c>
      <c r="Y16" s="123">
        <v>0</v>
      </c>
      <c r="Z16" s="123">
        <v>1107</v>
      </c>
      <c r="AA16" s="123">
        <v>0</v>
      </c>
      <c r="AB16" s="123">
        <v>1199</v>
      </c>
      <c r="AC16" s="47" t="s">
        <v>90</v>
      </c>
      <c r="AD16" s="47" t="s">
        <v>90</v>
      </c>
      <c r="AE16" s="47" t="s">
        <v>90</v>
      </c>
      <c r="AF16" s="122" t="s">
        <v>90</v>
      </c>
      <c r="AG16" s="136">
        <v>36315400</v>
      </c>
      <c r="AH16" s="48">
        <f t="shared" si="8"/>
        <v>684</v>
      </c>
      <c r="AI16" s="49">
        <f t="shared" si="7"/>
        <v>151.8312985571587</v>
      </c>
      <c r="AJ16" s="102">
        <v>0</v>
      </c>
      <c r="AK16" s="102">
        <v>0</v>
      </c>
      <c r="AL16" s="102">
        <v>1</v>
      </c>
      <c r="AM16" s="102">
        <v>0</v>
      </c>
      <c r="AN16" s="102">
        <v>1</v>
      </c>
      <c r="AO16" s="102">
        <v>0</v>
      </c>
      <c r="AP16" s="123">
        <v>8127372</v>
      </c>
      <c r="AQ16" s="123">
        <f t="shared" ref="AQ16:AQ34" si="10">AP16-AP15</f>
        <v>0</v>
      </c>
      <c r="AR16" s="52">
        <v>0.84</v>
      </c>
      <c r="AS16" s="51" t="s">
        <v>101</v>
      </c>
      <c r="AV16" s="38" t="s">
        <v>102</v>
      </c>
      <c r="AW16" s="38" t="s">
        <v>103</v>
      </c>
      <c r="AY16" s="80" t="s">
        <v>362</v>
      </c>
    </row>
    <row r="17" spans="1:51" x14ac:dyDescent="0.25">
      <c r="B17" s="39">
        <v>2.25</v>
      </c>
      <c r="C17" s="39">
        <v>0.29166666666666702</v>
      </c>
      <c r="D17" s="118">
        <v>8</v>
      </c>
      <c r="E17" s="40">
        <f t="shared" si="0"/>
        <v>5.6338028169014089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139</v>
      </c>
      <c r="P17" s="119">
        <v>147</v>
      </c>
      <c r="Q17" s="119">
        <v>33200415</v>
      </c>
      <c r="R17" s="45">
        <f t="shared" si="3"/>
        <v>6046</v>
      </c>
      <c r="S17" s="46">
        <f t="shared" si="4"/>
        <v>145.10400000000001</v>
      </c>
      <c r="T17" s="46">
        <f t="shared" si="5"/>
        <v>6.0460000000000003</v>
      </c>
      <c r="U17" s="120">
        <v>9.4</v>
      </c>
      <c r="V17" s="120">
        <f t="shared" si="6"/>
        <v>9.4</v>
      </c>
      <c r="W17" s="121" t="s">
        <v>140</v>
      </c>
      <c r="X17" s="123">
        <v>0</v>
      </c>
      <c r="Y17" s="123">
        <v>1032</v>
      </c>
      <c r="Z17" s="123">
        <v>1195</v>
      </c>
      <c r="AA17" s="123">
        <v>1185</v>
      </c>
      <c r="AB17" s="123">
        <v>1199</v>
      </c>
      <c r="AC17" s="47" t="s">
        <v>90</v>
      </c>
      <c r="AD17" s="47" t="s">
        <v>90</v>
      </c>
      <c r="AE17" s="47" t="s">
        <v>90</v>
      </c>
      <c r="AF17" s="122" t="s">
        <v>90</v>
      </c>
      <c r="AG17" s="136">
        <v>36316688</v>
      </c>
      <c r="AH17" s="48">
        <f t="shared" si="8"/>
        <v>1288</v>
      </c>
      <c r="AI17" s="49">
        <f t="shared" si="7"/>
        <v>213.03341051935163</v>
      </c>
      <c r="AJ17" s="102">
        <v>0</v>
      </c>
      <c r="AK17" s="102">
        <v>1</v>
      </c>
      <c r="AL17" s="102">
        <v>1</v>
      </c>
      <c r="AM17" s="102">
        <v>1</v>
      </c>
      <c r="AN17" s="102">
        <v>1</v>
      </c>
      <c r="AO17" s="102">
        <v>0</v>
      </c>
      <c r="AP17" s="123">
        <v>8127372</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142</v>
      </c>
      <c r="P18" s="119">
        <v>151</v>
      </c>
      <c r="Q18" s="119">
        <v>33206834</v>
      </c>
      <c r="R18" s="45">
        <f t="shared" si="3"/>
        <v>6419</v>
      </c>
      <c r="S18" s="46">
        <f t="shared" si="4"/>
        <v>154.05600000000001</v>
      </c>
      <c r="T18" s="46">
        <f t="shared" si="5"/>
        <v>6.4189999999999996</v>
      </c>
      <c r="U18" s="120">
        <v>8.9</v>
      </c>
      <c r="V18" s="120">
        <f t="shared" si="6"/>
        <v>8.9</v>
      </c>
      <c r="W18" s="121" t="s">
        <v>140</v>
      </c>
      <c r="X18" s="123">
        <v>0</v>
      </c>
      <c r="Y18" s="123">
        <v>1032</v>
      </c>
      <c r="Z18" s="123">
        <v>1195</v>
      </c>
      <c r="AA18" s="123">
        <v>1185</v>
      </c>
      <c r="AB18" s="123">
        <v>1199</v>
      </c>
      <c r="AC18" s="47" t="s">
        <v>90</v>
      </c>
      <c r="AD18" s="47" t="s">
        <v>90</v>
      </c>
      <c r="AE18" s="47" t="s">
        <v>90</v>
      </c>
      <c r="AF18" s="122" t="s">
        <v>90</v>
      </c>
      <c r="AG18" s="136">
        <v>36318092</v>
      </c>
      <c r="AH18" s="48">
        <f t="shared" si="8"/>
        <v>1404</v>
      </c>
      <c r="AI18" s="49">
        <f t="shared" si="7"/>
        <v>218.7256582022122</v>
      </c>
      <c r="AJ18" s="102">
        <v>0</v>
      </c>
      <c r="AK18" s="102">
        <v>1</v>
      </c>
      <c r="AL18" s="102">
        <v>1</v>
      </c>
      <c r="AM18" s="102">
        <v>1</v>
      </c>
      <c r="AN18" s="102">
        <v>1</v>
      </c>
      <c r="AO18" s="102">
        <v>0</v>
      </c>
      <c r="AP18" s="123">
        <v>8127372</v>
      </c>
      <c r="AQ18" s="123">
        <f t="shared" si="10"/>
        <v>0</v>
      </c>
      <c r="AR18" s="50"/>
      <c r="AS18" s="51" t="s">
        <v>101</v>
      </c>
      <c r="AV18" s="38" t="s">
        <v>106</v>
      </c>
      <c r="AW18" s="38" t="s">
        <v>107</v>
      </c>
      <c r="AY18" s="105"/>
    </row>
    <row r="19" spans="1:51" x14ac:dyDescent="0.25">
      <c r="B19" s="39">
        <v>2.3333333333333299</v>
      </c>
      <c r="C19" s="39">
        <v>0.375</v>
      </c>
      <c r="D19" s="118">
        <v>7</v>
      </c>
      <c r="E19" s="40">
        <f t="shared" si="0"/>
        <v>4.9295774647887329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141</v>
      </c>
      <c r="P19" s="119">
        <v>152</v>
      </c>
      <c r="Q19" s="119">
        <v>33213115</v>
      </c>
      <c r="R19" s="45">
        <f t="shared" si="3"/>
        <v>6281</v>
      </c>
      <c r="S19" s="46">
        <f t="shared" si="4"/>
        <v>150.744</v>
      </c>
      <c r="T19" s="46">
        <f t="shared" si="5"/>
        <v>6.2809999999999997</v>
      </c>
      <c r="U19" s="120">
        <v>8.3000000000000007</v>
      </c>
      <c r="V19" s="120">
        <f t="shared" si="6"/>
        <v>8.3000000000000007</v>
      </c>
      <c r="W19" s="121" t="s">
        <v>140</v>
      </c>
      <c r="X19" s="123">
        <v>0</v>
      </c>
      <c r="Y19" s="123">
        <v>1031</v>
      </c>
      <c r="Z19" s="123">
        <v>1195</v>
      </c>
      <c r="AA19" s="123">
        <v>1185</v>
      </c>
      <c r="AB19" s="123">
        <v>1199</v>
      </c>
      <c r="AC19" s="47" t="s">
        <v>90</v>
      </c>
      <c r="AD19" s="47" t="s">
        <v>90</v>
      </c>
      <c r="AE19" s="47" t="s">
        <v>90</v>
      </c>
      <c r="AF19" s="122" t="s">
        <v>90</v>
      </c>
      <c r="AG19" s="136">
        <v>36319508</v>
      </c>
      <c r="AH19" s="48">
        <f t="shared" si="8"/>
        <v>1416</v>
      </c>
      <c r="AI19" s="49">
        <f t="shared" si="7"/>
        <v>225.44180862919919</v>
      </c>
      <c r="AJ19" s="102">
        <v>0</v>
      </c>
      <c r="AK19" s="102">
        <v>1</v>
      </c>
      <c r="AL19" s="102">
        <v>1</v>
      </c>
      <c r="AM19" s="102">
        <v>1</v>
      </c>
      <c r="AN19" s="102">
        <v>1</v>
      </c>
      <c r="AO19" s="102">
        <v>0</v>
      </c>
      <c r="AP19" s="123">
        <v>8127372</v>
      </c>
      <c r="AQ19" s="123">
        <f t="shared" si="10"/>
        <v>0</v>
      </c>
      <c r="AR19" s="50"/>
      <c r="AS19" s="51" t="s">
        <v>101</v>
      </c>
      <c r="AV19" s="38" t="s">
        <v>108</v>
      </c>
      <c r="AW19" s="38" t="s">
        <v>109</v>
      </c>
      <c r="AY19" s="105"/>
    </row>
    <row r="20" spans="1:51" x14ac:dyDescent="0.25">
      <c r="B20" s="39">
        <v>2.375</v>
      </c>
      <c r="C20" s="39">
        <v>0.41666666666666669</v>
      </c>
      <c r="D20" s="118">
        <v>6</v>
      </c>
      <c r="E20" s="40">
        <f t="shared" si="0"/>
        <v>4.2253521126760569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139</v>
      </c>
      <c r="P20" s="119">
        <v>156</v>
      </c>
      <c r="Q20" s="119">
        <v>33219482</v>
      </c>
      <c r="R20" s="45">
        <f t="shared" si="3"/>
        <v>6367</v>
      </c>
      <c r="S20" s="46">
        <f t="shared" si="4"/>
        <v>152.80799999999999</v>
      </c>
      <c r="T20" s="46">
        <f t="shared" si="5"/>
        <v>6.367</v>
      </c>
      <c r="U20" s="120">
        <v>7.6</v>
      </c>
      <c r="V20" s="120">
        <f t="shared" si="6"/>
        <v>7.6</v>
      </c>
      <c r="W20" s="121" t="s">
        <v>140</v>
      </c>
      <c r="X20" s="123">
        <v>0</v>
      </c>
      <c r="Y20" s="123">
        <v>1071</v>
      </c>
      <c r="Z20" s="123">
        <v>1195</v>
      </c>
      <c r="AA20" s="123">
        <v>1185</v>
      </c>
      <c r="AB20" s="123">
        <v>1199</v>
      </c>
      <c r="AC20" s="47" t="s">
        <v>90</v>
      </c>
      <c r="AD20" s="47" t="s">
        <v>90</v>
      </c>
      <c r="AE20" s="47" t="s">
        <v>90</v>
      </c>
      <c r="AF20" s="122" t="s">
        <v>90</v>
      </c>
      <c r="AG20" s="136">
        <v>36320950</v>
      </c>
      <c r="AH20" s="48">
        <f>IF(ISBLANK(AG20),"-",AG20-AG19)</f>
        <v>1442</v>
      </c>
      <c r="AI20" s="49">
        <f t="shared" si="7"/>
        <v>226.48028899010524</v>
      </c>
      <c r="AJ20" s="102">
        <v>0</v>
      </c>
      <c r="AK20" s="102">
        <v>1</v>
      </c>
      <c r="AL20" s="102">
        <v>1</v>
      </c>
      <c r="AM20" s="102">
        <v>1</v>
      </c>
      <c r="AN20" s="102">
        <v>1</v>
      </c>
      <c r="AO20" s="102">
        <v>0</v>
      </c>
      <c r="AP20" s="123">
        <v>8127372</v>
      </c>
      <c r="AQ20" s="123">
        <f t="shared" si="10"/>
        <v>0</v>
      </c>
      <c r="AR20" s="52">
        <v>1.04</v>
      </c>
      <c r="AS20" s="51" t="s">
        <v>101</v>
      </c>
      <c r="AY20" s="105"/>
    </row>
    <row r="21" spans="1:51" x14ac:dyDescent="0.25">
      <c r="B21" s="39">
        <v>2.4166666666666701</v>
      </c>
      <c r="C21" s="39">
        <v>0.45833333333333298</v>
      </c>
      <c r="D21" s="118">
        <v>8</v>
      </c>
      <c r="E21" s="40">
        <f t="shared" si="0"/>
        <v>5.6338028169014089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142</v>
      </c>
      <c r="P21" s="119">
        <v>148</v>
      </c>
      <c r="Q21" s="119">
        <v>33225799</v>
      </c>
      <c r="R21" s="45">
        <f>Q21-Q20</f>
        <v>6317</v>
      </c>
      <c r="S21" s="46">
        <f t="shared" si="4"/>
        <v>151.608</v>
      </c>
      <c r="T21" s="46">
        <f t="shared" si="5"/>
        <v>6.3170000000000002</v>
      </c>
      <c r="U21" s="120">
        <v>6.9</v>
      </c>
      <c r="V21" s="120">
        <f t="shared" si="6"/>
        <v>6.9</v>
      </c>
      <c r="W21" s="121" t="s">
        <v>140</v>
      </c>
      <c r="X21" s="123">
        <v>0</v>
      </c>
      <c r="Y21" s="123">
        <v>1051</v>
      </c>
      <c r="Z21" s="123">
        <v>1195</v>
      </c>
      <c r="AA21" s="123">
        <v>1185</v>
      </c>
      <c r="AB21" s="123">
        <v>1199</v>
      </c>
      <c r="AC21" s="47" t="s">
        <v>90</v>
      </c>
      <c r="AD21" s="47" t="s">
        <v>90</v>
      </c>
      <c r="AE21" s="47" t="s">
        <v>90</v>
      </c>
      <c r="AF21" s="122" t="s">
        <v>90</v>
      </c>
      <c r="AG21" s="136">
        <v>36322370</v>
      </c>
      <c r="AH21" s="48">
        <f t="shared" si="8"/>
        <v>1420</v>
      </c>
      <c r="AI21" s="49">
        <f t="shared" si="7"/>
        <v>224.79024853569732</v>
      </c>
      <c r="AJ21" s="102">
        <v>0</v>
      </c>
      <c r="AK21" s="102">
        <v>1</v>
      </c>
      <c r="AL21" s="102">
        <v>1</v>
      </c>
      <c r="AM21" s="102">
        <v>1</v>
      </c>
      <c r="AN21" s="102">
        <v>1</v>
      </c>
      <c r="AO21" s="102">
        <v>0</v>
      </c>
      <c r="AP21" s="123">
        <v>8127372</v>
      </c>
      <c r="AQ21" s="123">
        <f t="shared" si="10"/>
        <v>0</v>
      </c>
      <c r="AR21" s="50"/>
      <c r="AS21" s="51" t="s">
        <v>101</v>
      </c>
      <c r="AY21" s="105"/>
    </row>
    <row r="22" spans="1:51" x14ac:dyDescent="0.25">
      <c r="B22" s="39">
        <v>2.4583333333333299</v>
      </c>
      <c r="C22" s="39">
        <v>0.5</v>
      </c>
      <c r="D22" s="118">
        <v>8</v>
      </c>
      <c r="E22" s="40">
        <f t="shared" si="0"/>
        <v>5.6338028169014089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142</v>
      </c>
      <c r="P22" s="119">
        <v>149</v>
      </c>
      <c r="Q22" s="119">
        <v>33232141</v>
      </c>
      <c r="R22" s="45">
        <f t="shared" si="3"/>
        <v>6342</v>
      </c>
      <c r="S22" s="46">
        <f t="shared" si="4"/>
        <v>152.208</v>
      </c>
      <c r="T22" s="46">
        <f t="shared" si="5"/>
        <v>6.3419999999999996</v>
      </c>
      <c r="U22" s="120">
        <v>6.4</v>
      </c>
      <c r="V22" s="120">
        <f t="shared" si="6"/>
        <v>6.4</v>
      </c>
      <c r="W22" s="121" t="s">
        <v>140</v>
      </c>
      <c r="X22" s="123">
        <v>0</v>
      </c>
      <c r="Y22" s="123">
        <v>1031</v>
      </c>
      <c r="Z22" s="123">
        <v>1195</v>
      </c>
      <c r="AA22" s="123">
        <v>1185</v>
      </c>
      <c r="AB22" s="123">
        <v>1199</v>
      </c>
      <c r="AC22" s="47" t="s">
        <v>90</v>
      </c>
      <c r="AD22" s="47" t="s">
        <v>90</v>
      </c>
      <c r="AE22" s="47" t="s">
        <v>90</v>
      </c>
      <c r="AF22" s="122" t="s">
        <v>90</v>
      </c>
      <c r="AG22" s="136">
        <v>36323802</v>
      </c>
      <c r="AH22" s="48">
        <f t="shared" si="8"/>
        <v>1432</v>
      </c>
      <c r="AI22" s="49">
        <f t="shared" si="7"/>
        <v>225.79627877641124</v>
      </c>
      <c r="AJ22" s="102">
        <v>0</v>
      </c>
      <c r="AK22" s="102">
        <v>1</v>
      </c>
      <c r="AL22" s="102">
        <v>1</v>
      </c>
      <c r="AM22" s="102">
        <v>1</v>
      </c>
      <c r="AN22" s="102">
        <v>1</v>
      </c>
      <c r="AO22" s="102">
        <v>0</v>
      </c>
      <c r="AP22" s="123">
        <v>8127372</v>
      </c>
      <c r="AQ22" s="123">
        <f t="shared" si="10"/>
        <v>0</v>
      </c>
      <c r="AR22" s="50"/>
      <c r="AS22" s="51" t="s">
        <v>101</v>
      </c>
      <c r="AV22" s="54" t="s">
        <v>110</v>
      </c>
      <c r="AY22" s="105"/>
    </row>
    <row r="23" spans="1:51" x14ac:dyDescent="0.25">
      <c r="A23" s="101" t="s">
        <v>129</v>
      </c>
      <c r="B23" s="39">
        <v>2.5</v>
      </c>
      <c r="C23" s="39">
        <v>0.54166666666666696</v>
      </c>
      <c r="D23" s="118">
        <v>5</v>
      </c>
      <c r="E23" s="40">
        <f t="shared" si="0"/>
        <v>3.5211267605633805</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140</v>
      </c>
      <c r="Q23" s="119">
        <v>33238227</v>
      </c>
      <c r="R23" s="45">
        <f t="shared" si="3"/>
        <v>6086</v>
      </c>
      <c r="S23" s="46">
        <f t="shared" si="4"/>
        <v>146.06399999999999</v>
      </c>
      <c r="T23" s="46">
        <f t="shared" si="5"/>
        <v>6.0860000000000003</v>
      </c>
      <c r="U23" s="120">
        <v>6</v>
      </c>
      <c r="V23" s="120">
        <f t="shared" si="6"/>
        <v>6</v>
      </c>
      <c r="W23" s="121" t="s">
        <v>140</v>
      </c>
      <c r="X23" s="123">
        <v>0</v>
      </c>
      <c r="Y23" s="123">
        <v>1021</v>
      </c>
      <c r="Z23" s="123">
        <v>1195</v>
      </c>
      <c r="AA23" s="123">
        <v>1185</v>
      </c>
      <c r="AB23" s="123">
        <v>1199</v>
      </c>
      <c r="AC23" s="47" t="s">
        <v>90</v>
      </c>
      <c r="AD23" s="47" t="s">
        <v>90</v>
      </c>
      <c r="AE23" s="47" t="s">
        <v>90</v>
      </c>
      <c r="AF23" s="122" t="s">
        <v>90</v>
      </c>
      <c r="AG23" s="136">
        <v>36325106</v>
      </c>
      <c r="AH23" s="48">
        <f t="shared" si="8"/>
        <v>1304</v>
      </c>
      <c r="AI23" s="49">
        <f t="shared" si="7"/>
        <v>214.26224120933287</v>
      </c>
      <c r="AJ23" s="102">
        <v>0</v>
      </c>
      <c r="AK23" s="102">
        <v>1</v>
      </c>
      <c r="AL23" s="102">
        <v>1</v>
      </c>
      <c r="AM23" s="102">
        <v>1</v>
      </c>
      <c r="AN23" s="102">
        <v>1</v>
      </c>
      <c r="AO23" s="102">
        <v>0</v>
      </c>
      <c r="AP23" s="123">
        <v>8127372</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138</v>
      </c>
      <c r="P24" s="119">
        <v>141</v>
      </c>
      <c r="Q24" s="119">
        <v>33244298</v>
      </c>
      <c r="R24" s="45">
        <f t="shared" si="3"/>
        <v>6071</v>
      </c>
      <c r="S24" s="46">
        <f t="shared" si="4"/>
        <v>145.70400000000001</v>
      </c>
      <c r="T24" s="46">
        <f t="shared" si="5"/>
        <v>6.0709999999999997</v>
      </c>
      <c r="U24" s="120">
        <v>5.6</v>
      </c>
      <c r="V24" s="120">
        <f t="shared" si="6"/>
        <v>5.6</v>
      </c>
      <c r="W24" s="121" t="s">
        <v>140</v>
      </c>
      <c r="X24" s="123">
        <v>0</v>
      </c>
      <c r="Y24" s="123">
        <v>1021</v>
      </c>
      <c r="Z24" s="123">
        <v>1195</v>
      </c>
      <c r="AA24" s="123">
        <v>1185</v>
      </c>
      <c r="AB24" s="123">
        <v>1199</v>
      </c>
      <c r="AC24" s="47" t="s">
        <v>90</v>
      </c>
      <c r="AD24" s="47" t="s">
        <v>90</v>
      </c>
      <c r="AE24" s="47" t="s">
        <v>90</v>
      </c>
      <c r="AF24" s="122" t="s">
        <v>90</v>
      </c>
      <c r="AG24" s="136">
        <v>36326390</v>
      </c>
      <c r="AH24" s="48">
        <f t="shared" si="8"/>
        <v>1284</v>
      </c>
      <c r="AI24" s="49">
        <f t="shared" si="7"/>
        <v>211.49728216109372</v>
      </c>
      <c r="AJ24" s="102">
        <v>0</v>
      </c>
      <c r="AK24" s="102">
        <v>1</v>
      </c>
      <c r="AL24" s="102">
        <v>1</v>
      </c>
      <c r="AM24" s="102">
        <v>1</v>
      </c>
      <c r="AN24" s="102">
        <v>1</v>
      </c>
      <c r="AO24" s="102">
        <v>0</v>
      </c>
      <c r="AP24" s="123">
        <v>8127372</v>
      </c>
      <c r="AQ24" s="123">
        <f t="shared" si="10"/>
        <v>0</v>
      </c>
      <c r="AR24" s="52">
        <v>0.91</v>
      </c>
      <c r="AS24" s="51" t="s">
        <v>113</v>
      </c>
      <c r="AV24" s="57" t="s">
        <v>29</v>
      </c>
      <c r="AW24" s="57">
        <v>14.7</v>
      </c>
      <c r="AY24" s="105"/>
    </row>
    <row r="25" spans="1:51" x14ac:dyDescent="0.25">
      <c r="B25" s="39">
        <v>2.5833333333333299</v>
      </c>
      <c r="C25" s="39">
        <v>0.625</v>
      </c>
      <c r="D25" s="118">
        <v>4</v>
      </c>
      <c r="E25" s="40">
        <f t="shared" si="0"/>
        <v>2.8169014084507045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136</v>
      </c>
      <c r="P25" s="119">
        <v>141</v>
      </c>
      <c r="Q25" s="119">
        <v>33250072</v>
      </c>
      <c r="R25" s="45">
        <f t="shared" si="3"/>
        <v>5774</v>
      </c>
      <c r="S25" s="46">
        <f t="shared" si="4"/>
        <v>138.57599999999999</v>
      </c>
      <c r="T25" s="46">
        <f t="shared" si="5"/>
        <v>5.774</v>
      </c>
      <c r="U25" s="120">
        <v>5.4</v>
      </c>
      <c r="V25" s="120">
        <f t="shared" si="6"/>
        <v>5.4</v>
      </c>
      <c r="W25" s="121" t="s">
        <v>140</v>
      </c>
      <c r="X25" s="123">
        <v>0</v>
      </c>
      <c r="Y25" s="123">
        <v>1001</v>
      </c>
      <c r="Z25" s="123">
        <v>1195</v>
      </c>
      <c r="AA25" s="123">
        <v>1185</v>
      </c>
      <c r="AB25" s="123">
        <v>1199</v>
      </c>
      <c r="AC25" s="47" t="s">
        <v>90</v>
      </c>
      <c r="AD25" s="47" t="s">
        <v>90</v>
      </c>
      <c r="AE25" s="47" t="s">
        <v>90</v>
      </c>
      <c r="AF25" s="122" t="s">
        <v>90</v>
      </c>
      <c r="AG25" s="136">
        <v>36327700</v>
      </c>
      <c r="AH25" s="48">
        <f t="shared" si="8"/>
        <v>1310</v>
      </c>
      <c r="AI25" s="49">
        <f t="shared" si="7"/>
        <v>226.87911326636646</v>
      </c>
      <c r="AJ25" s="102">
        <v>0</v>
      </c>
      <c r="AK25" s="102">
        <v>1</v>
      </c>
      <c r="AL25" s="102">
        <v>1</v>
      </c>
      <c r="AM25" s="102">
        <v>1</v>
      </c>
      <c r="AN25" s="102">
        <v>1</v>
      </c>
      <c r="AO25" s="102">
        <v>0</v>
      </c>
      <c r="AP25" s="123">
        <v>8127372</v>
      </c>
      <c r="AQ25" s="123">
        <f t="shared" si="10"/>
        <v>0</v>
      </c>
      <c r="AR25" s="50"/>
      <c r="AS25" s="51" t="s">
        <v>113</v>
      </c>
      <c r="AV25" s="57" t="s">
        <v>74</v>
      </c>
      <c r="AW25" s="57">
        <v>10.36</v>
      </c>
      <c r="AY25" s="105"/>
    </row>
    <row r="26" spans="1:51" x14ac:dyDescent="0.25">
      <c r="B26" s="39">
        <v>2.625</v>
      </c>
      <c r="C26" s="39">
        <v>0.66666666666666696</v>
      </c>
      <c r="D26" s="118">
        <v>4</v>
      </c>
      <c r="E26" s="40">
        <f t="shared" si="0"/>
        <v>2.8169014084507045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133</v>
      </c>
      <c r="P26" s="119">
        <v>142</v>
      </c>
      <c r="Q26" s="119">
        <v>33255872</v>
      </c>
      <c r="R26" s="45">
        <f t="shared" si="3"/>
        <v>5800</v>
      </c>
      <c r="S26" s="46">
        <f t="shared" si="4"/>
        <v>139.19999999999999</v>
      </c>
      <c r="T26" s="46">
        <f t="shared" si="5"/>
        <v>5.8</v>
      </c>
      <c r="U26" s="120">
        <v>5.0999999999999996</v>
      </c>
      <c r="V26" s="120">
        <f t="shared" si="6"/>
        <v>5.0999999999999996</v>
      </c>
      <c r="W26" s="121" t="s">
        <v>140</v>
      </c>
      <c r="X26" s="123">
        <v>0</v>
      </c>
      <c r="Y26" s="123">
        <v>1000</v>
      </c>
      <c r="Z26" s="123">
        <v>1195</v>
      </c>
      <c r="AA26" s="123">
        <v>1185</v>
      </c>
      <c r="AB26" s="123">
        <v>1199</v>
      </c>
      <c r="AC26" s="47" t="s">
        <v>90</v>
      </c>
      <c r="AD26" s="47" t="s">
        <v>90</v>
      </c>
      <c r="AE26" s="47" t="s">
        <v>90</v>
      </c>
      <c r="AF26" s="122" t="s">
        <v>90</v>
      </c>
      <c r="AG26" s="136">
        <v>36329020</v>
      </c>
      <c r="AH26" s="48">
        <f t="shared" si="8"/>
        <v>1320</v>
      </c>
      <c r="AI26" s="49">
        <f t="shared" si="7"/>
        <v>227.58620689655174</v>
      </c>
      <c r="AJ26" s="102">
        <v>0</v>
      </c>
      <c r="AK26" s="102">
        <v>1</v>
      </c>
      <c r="AL26" s="102">
        <v>1</v>
      </c>
      <c r="AM26" s="102">
        <v>1</v>
      </c>
      <c r="AN26" s="102">
        <v>1</v>
      </c>
      <c r="AO26" s="102">
        <v>0</v>
      </c>
      <c r="AP26" s="123">
        <v>8127372</v>
      </c>
      <c r="AQ26" s="123">
        <f t="shared" si="10"/>
        <v>0</v>
      </c>
      <c r="AR26" s="50"/>
      <c r="AS26" s="51" t="s">
        <v>113</v>
      </c>
      <c r="AV26" s="57" t="s">
        <v>114</v>
      </c>
      <c r="AW26" s="57">
        <v>1.01325</v>
      </c>
      <c r="AY26" s="105"/>
    </row>
    <row r="27" spans="1:51" x14ac:dyDescent="0.25">
      <c r="B27" s="39">
        <v>2.6666666666666701</v>
      </c>
      <c r="C27" s="39">
        <v>0.70833333333333404</v>
      </c>
      <c r="D27" s="118">
        <v>3</v>
      </c>
      <c r="E27" s="40">
        <f t="shared" si="0"/>
        <v>2.1126760563380285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133</v>
      </c>
      <c r="P27" s="119">
        <v>142</v>
      </c>
      <c r="Q27" s="119">
        <v>33261650</v>
      </c>
      <c r="R27" s="45">
        <f t="shared" si="3"/>
        <v>5778</v>
      </c>
      <c r="S27" s="46">
        <f t="shared" si="4"/>
        <v>138.672</v>
      </c>
      <c r="T27" s="46">
        <f t="shared" si="5"/>
        <v>5.7779999999999996</v>
      </c>
      <c r="U27" s="120">
        <v>4.7</v>
      </c>
      <c r="V27" s="120">
        <f t="shared" si="6"/>
        <v>4.7</v>
      </c>
      <c r="W27" s="121" t="s">
        <v>140</v>
      </c>
      <c r="X27" s="123">
        <v>0</v>
      </c>
      <c r="Y27" s="123">
        <v>1031</v>
      </c>
      <c r="Z27" s="123">
        <v>1195</v>
      </c>
      <c r="AA27" s="123">
        <v>1185</v>
      </c>
      <c r="AB27" s="123">
        <v>1199</v>
      </c>
      <c r="AC27" s="47" t="s">
        <v>90</v>
      </c>
      <c r="AD27" s="47" t="s">
        <v>90</v>
      </c>
      <c r="AE27" s="47" t="s">
        <v>90</v>
      </c>
      <c r="AF27" s="122" t="s">
        <v>90</v>
      </c>
      <c r="AG27" s="136">
        <v>36330348</v>
      </c>
      <c r="AH27" s="48">
        <f t="shared" si="8"/>
        <v>1328</v>
      </c>
      <c r="AI27" s="49">
        <f t="shared" si="7"/>
        <v>229.83731394946349</v>
      </c>
      <c r="AJ27" s="102">
        <v>0</v>
      </c>
      <c r="AK27" s="102">
        <v>1</v>
      </c>
      <c r="AL27" s="102">
        <v>1</v>
      </c>
      <c r="AM27" s="102">
        <v>1</v>
      </c>
      <c r="AN27" s="102">
        <v>1</v>
      </c>
      <c r="AO27" s="102">
        <v>0</v>
      </c>
      <c r="AP27" s="123">
        <v>8127372</v>
      </c>
      <c r="AQ27" s="123">
        <f t="shared" si="10"/>
        <v>0</v>
      </c>
      <c r="AR27" s="50"/>
      <c r="AS27" s="51" t="s">
        <v>113</v>
      </c>
      <c r="AV27" s="57" t="s">
        <v>115</v>
      </c>
      <c r="AW27" s="57">
        <v>1</v>
      </c>
      <c r="AY27" s="105"/>
    </row>
    <row r="28" spans="1:51" x14ac:dyDescent="0.25">
      <c r="B28" s="39">
        <v>2.7083333333333299</v>
      </c>
      <c r="C28" s="39">
        <v>0.750000000000002</v>
      </c>
      <c r="D28" s="118">
        <v>3</v>
      </c>
      <c r="E28" s="40">
        <f t="shared" si="0"/>
        <v>2.1126760563380285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133</v>
      </c>
      <c r="P28" s="119">
        <v>140</v>
      </c>
      <c r="Q28" s="119">
        <v>33267469</v>
      </c>
      <c r="R28" s="45">
        <f t="shared" si="3"/>
        <v>5819</v>
      </c>
      <c r="S28" s="46">
        <f t="shared" si="4"/>
        <v>139.65600000000001</v>
      </c>
      <c r="T28" s="46">
        <f t="shared" si="5"/>
        <v>5.819</v>
      </c>
      <c r="U28" s="120">
        <v>4.4000000000000004</v>
      </c>
      <c r="V28" s="120">
        <f t="shared" si="6"/>
        <v>4.4000000000000004</v>
      </c>
      <c r="W28" s="121" t="s">
        <v>140</v>
      </c>
      <c r="X28" s="123">
        <v>0</v>
      </c>
      <c r="Y28" s="123">
        <v>1010</v>
      </c>
      <c r="Z28" s="123">
        <v>1195</v>
      </c>
      <c r="AA28" s="123">
        <v>1185</v>
      </c>
      <c r="AB28" s="123">
        <v>1199</v>
      </c>
      <c r="AC28" s="47" t="s">
        <v>90</v>
      </c>
      <c r="AD28" s="47" t="s">
        <v>90</v>
      </c>
      <c r="AE28" s="47" t="s">
        <v>90</v>
      </c>
      <c r="AF28" s="122" t="s">
        <v>90</v>
      </c>
      <c r="AG28" s="136">
        <v>36331672</v>
      </c>
      <c r="AH28" s="48">
        <f t="shared" si="8"/>
        <v>1324</v>
      </c>
      <c r="AI28" s="49">
        <f t="shared" si="7"/>
        <v>227.5305035229421</v>
      </c>
      <c r="AJ28" s="102">
        <v>0</v>
      </c>
      <c r="AK28" s="102">
        <v>1</v>
      </c>
      <c r="AL28" s="102">
        <v>1</v>
      </c>
      <c r="AM28" s="102">
        <v>1</v>
      </c>
      <c r="AN28" s="102">
        <v>1</v>
      </c>
      <c r="AO28" s="102">
        <v>0</v>
      </c>
      <c r="AP28" s="123">
        <v>8127372</v>
      </c>
      <c r="AQ28" s="123">
        <f t="shared" si="10"/>
        <v>0</v>
      </c>
      <c r="AR28" s="52">
        <v>1.1200000000000001</v>
      </c>
      <c r="AS28" s="51" t="s">
        <v>113</v>
      </c>
      <c r="AV28" s="57" t="s">
        <v>116</v>
      </c>
      <c r="AW28" s="57">
        <v>101.325</v>
      </c>
      <c r="AY28" s="105"/>
    </row>
    <row r="29" spans="1:51" x14ac:dyDescent="0.25">
      <c r="B29" s="39">
        <v>2.75</v>
      </c>
      <c r="C29" s="39">
        <v>0.79166666666666896</v>
      </c>
      <c r="D29" s="118">
        <v>4</v>
      </c>
      <c r="E29" s="40">
        <f t="shared" si="0"/>
        <v>2.8169014084507045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129</v>
      </c>
      <c r="P29" s="119">
        <v>139</v>
      </c>
      <c r="Q29" s="119">
        <v>33273270</v>
      </c>
      <c r="R29" s="45">
        <f t="shared" si="3"/>
        <v>5801</v>
      </c>
      <c r="S29" s="46">
        <f t="shared" si="4"/>
        <v>139.22399999999999</v>
      </c>
      <c r="T29" s="46">
        <f t="shared" si="5"/>
        <v>5.8010000000000002</v>
      </c>
      <c r="U29" s="120">
        <v>4</v>
      </c>
      <c r="V29" s="120">
        <f t="shared" si="6"/>
        <v>4</v>
      </c>
      <c r="W29" s="121" t="s">
        <v>140</v>
      </c>
      <c r="X29" s="123">
        <v>0</v>
      </c>
      <c r="Y29" s="123">
        <v>1015</v>
      </c>
      <c r="Z29" s="123">
        <v>1133</v>
      </c>
      <c r="AA29" s="123">
        <v>1185</v>
      </c>
      <c r="AB29" s="123">
        <v>1199</v>
      </c>
      <c r="AC29" s="47" t="s">
        <v>90</v>
      </c>
      <c r="AD29" s="47" t="s">
        <v>90</v>
      </c>
      <c r="AE29" s="47" t="s">
        <v>90</v>
      </c>
      <c r="AF29" s="122" t="s">
        <v>90</v>
      </c>
      <c r="AG29" s="136">
        <v>36332976</v>
      </c>
      <c r="AH29" s="48">
        <f t="shared" si="8"/>
        <v>1304</v>
      </c>
      <c r="AI29" s="49">
        <f t="shared" si="7"/>
        <v>224.78882951215306</v>
      </c>
      <c r="AJ29" s="102">
        <v>0</v>
      </c>
      <c r="AK29" s="102">
        <v>1</v>
      </c>
      <c r="AL29" s="102">
        <v>1</v>
      </c>
      <c r="AM29" s="102">
        <v>1</v>
      </c>
      <c r="AN29" s="102">
        <v>1</v>
      </c>
      <c r="AO29" s="102">
        <v>0</v>
      </c>
      <c r="AP29" s="123">
        <v>8127372</v>
      </c>
      <c r="AQ29" s="123">
        <f t="shared" si="10"/>
        <v>0</v>
      </c>
      <c r="AR29" s="50"/>
      <c r="AS29" s="51" t="s">
        <v>113</v>
      </c>
      <c r="AY29" s="105"/>
    </row>
    <row r="30" spans="1:51" x14ac:dyDescent="0.25">
      <c r="B30" s="39">
        <v>2.7916666666666701</v>
      </c>
      <c r="C30" s="39">
        <v>0.83333333333333703</v>
      </c>
      <c r="D30" s="118">
        <v>5</v>
      </c>
      <c r="E30" s="40">
        <f t="shared" si="0"/>
        <v>3.5211267605633805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127</v>
      </c>
      <c r="P30" s="119">
        <v>129</v>
      </c>
      <c r="Q30" s="119">
        <v>33278730</v>
      </c>
      <c r="R30" s="45">
        <f t="shared" si="3"/>
        <v>5460</v>
      </c>
      <c r="S30" s="46">
        <f t="shared" si="4"/>
        <v>131.04</v>
      </c>
      <c r="T30" s="46">
        <f t="shared" si="5"/>
        <v>5.46</v>
      </c>
      <c r="U30" s="120">
        <v>3.7</v>
      </c>
      <c r="V30" s="120">
        <f t="shared" si="6"/>
        <v>3.7</v>
      </c>
      <c r="W30" s="121" t="s">
        <v>140</v>
      </c>
      <c r="X30" s="123">
        <v>0</v>
      </c>
      <c r="Y30" s="123">
        <v>999</v>
      </c>
      <c r="Z30" s="123">
        <v>1103</v>
      </c>
      <c r="AA30" s="123">
        <v>1185</v>
      </c>
      <c r="AB30" s="123">
        <v>1199</v>
      </c>
      <c r="AC30" s="47" t="s">
        <v>90</v>
      </c>
      <c r="AD30" s="47" t="s">
        <v>90</v>
      </c>
      <c r="AE30" s="47" t="s">
        <v>90</v>
      </c>
      <c r="AF30" s="122" t="s">
        <v>90</v>
      </c>
      <c r="AG30" s="136">
        <v>36334212</v>
      </c>
      <c r="AH30" s="48">
        <f t="shared" si="8"/>
        <v>1236</v>
      </c>
      <c r="AI30" s="49">
        <f t="shared" si="7"/>
        <v>226.37362637362637</v>
      </c>
      <c r="AJ30" s="102">
        <v>0</v>
      </c>
      <c r="AK30" s="102">
        <v>1</v>
      </c>
      <c r="AL30" s="102">
        <v>1</v>
      </c>
      <c r="AM30" s="102">
        <v>1</v>
      </c>
      <c r="AN30" s="102">
        <v>1</v>
      </c>
      <c r="AO30" s="102">
        <v>0</v>
      </c>
      <c r="AP30" s="123">
        <v>8127372</v>
      </c>
      <c r="AQ30" s="123">
        <f t="shared" si="10"/>
        <v>0</v>
      </c>
      <c r="AR30" s="50"/>
      <c r="AS30" s="51" t="s">
        <v>113</v>
      </c>
      <c r="AV30" s="191" t="s">
        <v>117</v>
      </c>
      <c r="AW30" s="191"/>
      <c r="AY30" s="105"/>
    </row>
    <row r="31" spans="1:51" x14ac:dyDescent="0.25">
      <c r="B31" s="39">
        <v>2.8333333333333299</v>
      </c>
      <c r="C31" s="39">
        <v>0.875000000000004</v>
      </c>
      <c r="D31" s="118">
        <v>12</v>
      </c>
      <c r="E31" s="40">
        <f t="shared" si="0"/>
        <v>8.4507042253521139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114</v>
      </c>
      <c r="P31" s="119">
        <v>126</v>
      </c>
      <c r="Q31" s="119">
        <v>33284040</v>
      </c>
      <c r="R31" s="45">
        <f t="shared" si="3"/>
        <v>5310</v>
      </c>
      <c r="S31" s="46">
        <f t="shared" si="4"/>
        <v>127.44</v>
      </c>
      <c r="T31" s="46">
        <f t="shared" si="5"/>
        <v>5.31</v>
      </c>
      <c r="U31" s="120">
        <v>2.9</v>
      </c>
      <c r="V31" s="120">
        <f t="shared" si="6"/>
        <v>2.9</v>
      </c>
      <c r="W31" s="121" t="s">
        <v>152</v>
      </c>
      <c r="X31" s="123">
        <v>0</v>
      </c>
      <c r="Y31" s="123">
        <v>1063</v>
      </c>
      <c r="Z31" s="123">
        <v>1195</v>
      </c>
      <c r="AA31" s="123">
        <v>0</v>
      </c>
      <c r="AB31" s="123">
        <v>1199</v>
      </c>
      <c r="AC31" s="47" t="s">
        <v>90</v>
      </c>
      <c r="AD31" s="47" t="s">
        <v>90</v>
      </c>
      <c r="AE31" s="47" t="s">
        <v>90</v>
      </c>
      <c r="AF31" s="122" t="s">
        <v>90</v>
      </c>
      <c r="AG31" s="136">
        <v>36335292</v>
      </c>
      <c r="AH31" s="48">
        <f t="shared" si="8"/>
        <v>1080</v>
      </c>
      <c r="AI31" s="49">
        <f t="shared" si="7"/>
        <v>203.3898305084746</v>
      </c>
      <c r="AJ31" s="102">
        <v>0</v>
      </c>
      <c r="AK31" s="102">
        <v>1</v>
      </c>
      <c r="AL31" s="102">
        <v>1</v>
      </c>
      <c r="AM31" s="102">
        <v>0</v>
      </c>
      <c r="AN31" s="102">
        <v>1</v>
      </c>
      <c r="AO31" s="102">
        <v>0</v>
      </c>
      <c r="AP31" s="123">
        <v>8127372</v>
      </c>
      <c r="AQ31" s="123">
        <f t="shared" si="10"/>
        <v>0</v>
      </c>
      <c r="AR31" s="50"/>
      <c r="AS31" s="51" t="s">
        <v>113</v>
      </c>
      <c r="AV31" s="58" t="s">
        <v>29</v>
      </c>
      <c r="AW31" s="58" t="s">
        <v>74</v>
      </c>
      <c r="AY31" s="105"/>
    </row>
    <row r="32" spans="1:51" x14ac:dyDescent="0.25">
      <c r="B32" s="39">
        <v>2.875</v>
      </c>
      <c r="C32" s="39">
        <v>0.91666666666667096</v>
      </c>
      <c r="D32" s="118">
        <v>14</v>
      </c>
      <c r="E32" s="40">
        <f t="shared" si="0"/>
        <v>9.8591549295774659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111</v>
      </c>
      <c r="P32" s="119">
        <v>123</v>
      </c>
      <c r="Q32" s="119">
        <v>33289163</v>
      </c>
      <c r="R32" s="45">
        <f t="shared" si="3"/>
        <v>5123</v>
      </c>
      <c r="S32" s="46">
        <f t="shared" si="4"/>
        <v>122.952</v>
      </c>
      <c r="T32" s="46">
        <f t="shared" si="5"/>
        <v>5.1230000000000002</v>
      </c>
      <c r="U32" s="120">
        <v>2.6</v>
      </c>
      <c r="V32" s="120">
        <f t="shared" si="6"/>
        <v>2.6</v>
      </c>
      <c r="W32" s="121" t="s">
        <v>152</v>
      </c>
      <c r="X32" s="123">
        <v>0</v>
      </c>
      <c r="Y32" s="123">
        <v>998</v>
      </c>
      <c r="Z32" s="123">
        <v>1195</v>
      </c>
      <c r="AA32" s="123">
        <v>0</v>
      </c>
      <c r="AB32" s="123">
        <v>1199</v>
      </c>
      <c r="AC32" s="47" t="s">
        <v>90</v>
      </c>
      <c r="AD32" s="47" t="s">
        <v>90</v>
      </c>
      <c r="AE32" s="47" t="s">
        <v>90</v>
      </c>
      <c r="AF32" s="122" t="s">
        <v>90</v>
      </c>
      <c r="AG32" s="136">
        <v>36336312</v>
      </c>
      <c r="AH32" s="48">
        <f t="shared" si="8"/>
        <v>1020</v>
      </c>
      <c r="AI32" s="49">
        <f t="shared" si="7"/>
        <v>199.10208861994923</v>
      </c>
      <c r="AJ32" s="102">
        <v>0</v>
      </c>
      <c r="AK32" s="102">
        <v>1</v>
      </c>
      <c r="AL32" s="102">
        <v>1</v>
      </c>
      <c r="AM32" s="102">
        <v>0</v>
      </c>
      <c r="AN32" s="102">
        <v>1</v>
      </c>
      <c r="AO32" s="102">
        <v>0</v>
      </c>
      <c r="AP32" s="123">
        <v>8127372</v>
      </c>
      <c r="AQ32" s="123">
        <f t="shared" si="10"/>
        <v>0</v>
      </c>
      <c r="AR32" s="52">
        <v>1.04</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8</v>
      </c>
      <c r="E33" s="40">
        <f t="shared" si="0"/>
        <v>5.6338028169014089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124</v>
      </c>
      <c r="P33" s="119">
        <v>99</v>
      </c>
      <c r="Q33" s="119">
        <v>33293496</v>
      </c>
      <c r="R33" s="45">
        <f t="shared" si="3"/>
        <v>4333</v>
      </c>
      <c r="S33" s="46">
        <f t="shared" si="4"/>
        <v>103.992</v>
      </c>
      <c r="T33" s="46">
        <f t="shared" si="5"/>
        <v>4.3330000000000002</v>
      </c>
      <c r="U33" s="120">
        <v>3.4</v>
      </c>
      <c r="V33" s="120">
        <f t="shared" si="6"/>
        <v>3.4</v>
      </c>
      <c r="W33" s="121" t="s">
        <v>125</v>
      </c>
      <c r="X33" s="123">
        <v>0</v>
      </c>
      <c r="Y33" s="123">
        <v>0</v>
      </c>
      <c r="Z33" s="123">
        <v>1119</v>
      </c>
      <c r="AA33" s="123">
        <v>0</v>
      </c>
      <c r="AB33" s="123">
        <v>1110</v>
      </c>
      <c r="AC33" s="47" t="s">
        <v>90</v>
      </c>
      <c r="AD33" s="47" t="s">
        <v>90</v>
      </c>
      <c r="AE33" s="47" t="s">
        <v>90</v>
      </c>
      <c r="AF33" s="122" t="s">
        <v>90</v>
      </c>
      <c r="AG33" s="136">
        <v>36337100</v>
      </c>
      <c r="AH33" s="48">
        <f t="shared" si="8"/>
        <v>788</v>
      </c>
      <c r="AI33" s="49">
        <f t="shared" si="7"/>
        <v>181.86014308792983</v>
      </c>
      <c r="AJ33" s="102">
        <v>0</v>
      </c>
      <c r="AK33" s="102">
        <v>0</v>
      </c>
      <c r="AL33" s="102">
        <v>1</v>
      </c>
      <c r="AM33" s="102">
        <v>0</v>
      </c>
      <c r="AN33" s="102">
        <v>1</v>
      </c>
      <c r="AO33" s="102">
        <v>0.35</v>
      </c>
      <c r="AP33" s="123">
        <v>8128216</v>
      </c>
      <c r="AQ33" s="123">
        <f t="shared" si="10"/>
        <v>844</v>
      </c>
      <c r="AR33" s="50"/>
      <c r="AS33" s="51" t="s">
        <v>113</v>
      </c>
      <c r="AY33" s="105"/>
    </row>
    <row r="34" spans="2:51" x14ac:dyDescent="0.25">
      <c r="B34" s="39">
        <v>2.9583333333333299</v>
      </c>
      <c r="C34" s="39">
        <v>1</v>
      </c>
      <c r="D34" s="118">
        <v>11</v>
      </c>
      <c r="E34" s="40">
        <f t="shared" si="0"/>
        <v>7.746478873239437</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124</v>
      </c>
      <c r="P34" s="119">
        <v>97</v>
      </c>
      <c r="Q34" s="119">
        <v>33297571</v>
      </c>
      <c r="R34" s="45">
        <f t="shared" si="3"/>
        <v>4075</v>
      </c>
      <c r="S34" s="46">
        <f t="shared" si="4"/>
        <v>97.8</v>
      </c>
      <c r="T34" s="46">
        <f t="shared" si="5"/>
        <v>4.0750000000000002</v>
      </c>
      <c r="U34" s="120">
        <v>4.5999999999999996</v>
      </c>
      <c r="V34" s="120">
        <f t="shared" si="6"/>
        <v>4.5999999999999996</v>
      </c>
      <c r="W34" s="121" t="s">
        <v>125</v>
      </c>
      <c r="X34" s="123">
        <v>0</v>
      </c>
      <c r="Y34" s="123">
        <v>0</v>
      </c>
      <c r="Z34" s="123">
        <v>1056</v>
      </c>
      <c r="AA34" s="123">
        <v>0</v>
      </c>
      <c r="AB34" s="123">
        <v>1110</v>
      </c>
      <c r="AC34" s="47" t="s">
        <v>90</v>
      </c>
      <c r="AD34" s="47" t="s">
        <v>90</v>
      </c>
      <c r="AE34" s="47" t="s">
        <v>90</v>
      </c>
      <c r="AF34" s="122" t="s">
        <v>90</v>
      </c>
      <c r="AG34" s="136">
        <v>36337816</v>
      </c>
      <c r="AH34" s="48">
        <f t="shared" si="8"/>
        <v>716</v>
      </c>
      <c r="AI34" s="49">
        <f t="shared" si="7"/>
        <v>175.70552147239263</v>
      </c>
      <c r="AJ34" s="102">
        <v>0</v>
      </c>
      <c r="AK34" s="102">
        <v>0</v>
      </c>
      <c r="AL34" s="102">
        <v>1</v>
      </c>
      <c r="AM34" s="102">
        <v>0</v>
      </c>
      <c r="AN34" s="102">
        <v>1</v>
      </c>
      <c r="AO34" s="102">
        <v>0.35</v>
      </c>
      <c r="AP34" s="123">
        <v>8129202</v>
      </c>
      <c r="AQ34" s="123">
        <f t="shared" si="10"/>
        <v>986</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125.5</v>
      </c>
      <c r="Q35" s="63">
        <f>Q34-Q10</f>
        <v>125302</v>
      </c>
      <c r="R35" s="64">
        <f>SUM(R11:R34)</f>
        <v>125302</v>
      </c>
      <c r="S35" s="124">
        <f>AVERAGE(S11:S34)</f>
        <v>125.30200000000002</v>
      </c>
      <c r="T35" s="124">
        <f>SUM(T11:T34)</f>
        <v>125.30200000000001</v>
      </c>
      <c r="U35" s="98"/>
      <c r="V35" s="98"/>
      <c r="W35" s="56"/>
      <c r="X35" s="90"/>
      <c r="Y35" s="91"/>
      <c r="Z35" s="91"/>
      <c r="AA35" s="91"/>
      <c r="AB35" s="92"/>
      <c r="AC35" s="90"/>
      <c r="AD35" s="91"/>
      <c r="AE35" s="92"/>
      <c r="AF35" s="93"/>
      <c r="AG35" s="65">
        <f>AG34-AG10</f>
        <v>25884</v>
      </c>
      <c r="AH35" s="66">
        <f>SUM(AH11:AH34)</f>
        <v>25884</v>
      </c>
      <c r="AI35" s="67">
        <f>$AH$35/$T35</f>
        <v>206.57291982570109</v>
      </c>
      <c r="AJ35" s="93"/>
      <c r="AK35" s="94"/>
      <c r="AL35" s="94"/>
      <c r="AM35" s="94"/>
      <c r="AN35" s="95"/>
      <c r="AO35" s="68"/>
      <c r="AP35" s="69">
        <f>AP34-AP10</f>
        <v>6473</v>
      </c>
      <c r="AQ35" s="70">
        <f>SUM(AQ11:AQ34)</f>
        <v>6473</v>
      </c>
      <c r="AR35" s="71">
        <f>AVERAGE(AR11:AR34)</f>
        <v>0.9883333333333334</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359</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360</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364</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70" t="s">
        <v>365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366</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367</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368</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363</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198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369</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166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156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370</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212</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371</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153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155</v>
      </c>
      <c r="C60" s="112"/>
      <c r="D60" s="110"/>
      <c r="E60" s="88"/>
      <c r="F60" s="110"/>
      <c r="G60" s="110"/>
      <c r="H60" s="110"/>
      <c r="I60" s="110"/>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154</v>
      </c>
      <c r="C61" s="110"/>
      <c r="D61" s="110"/>
      <c r="E61" s="110"/>
      <c r="F61" s="110"/>
      <c r="G61" s="110"/>
      <c r="H61" s="110"/>
      <c r="I61" s="125"/>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c r="C62" s="112"/>
      <c r="D62" s="110"/>
      <c r="E62" s="110"/>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c r="C63" s="112"/>
      <c r="D63" s="110"/>
      <c r="E63" s="88"/>
      <c r="F63" s="110"/>
      <c r="G63" s="110"/>
      <c r="H63" s="110"/>
      <c r="I63" s="110"/>
      <c r="J63" s="111"/>
      <c r="K63" s="111"/>
      <c r="L63" s="111"/>
      <c r="M63" s="111"/>
      <c r="N63" s="111"/>
      <c r="O63" s="111"/>
      <c r="P63" s="111"/>
      <c r="Q63" s="111"/>
      <c r="R63" s="111"/>
      <c r="S63" s="111"/>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88"/>
      <c r="H64" s="88"/>
      <c r="I64" s="125"/>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88"/>
      <c r="H65" s="88"/>
      <c r="I65" s="117"/>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116"/>
      <c r="C66" s="116"/>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5"/>
      <c r="C67" s="112"/>
      <c r="D67" s="110"/>
      <c r="E67" s="110"/>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2"/>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25"/>
      <c r="J69" s="111"/>
      <c r="K69" s="111"/>
      <c r="L69" s="111"/>
      <c r="M69" s="111"/>
      <c r="N69" s="111"/>
      <c r="O69" s="111"/>
      <c r="P69" s="111"/>
      <c r="Q69" s="111"/>
      <c r="R69" s="111"/>
      <c r="S69" s="114"/>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17"/>
      <c r="J70" s="111"/>
      <c r="K70" s="111"/>
      <c r="L70" s="111"/>
      <c r="M70" s="111"/>
      <c r="N70" s="111"/>
      <c r="O70" s="111"/>
      <c r="P70" s="111"/>
      <c r="Q70" s="111"/>
      <c r="R70" s="111"/>
      <c r="S70" s="114"/>
      <c r="T70" s="114"/>
      <c r="U70" s="114"/>
      <c r="V70" s="114"/>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6"/>
      <c r="D71" s="110"/>
      <c r="E71" s="88"/>
      <c r="F71" s="110"/>
      <c r="G71" s="110"/>
      <c r="H71" s="110"/>
      <c r="I71" s="110"/>
      <c r="J71" s="111"/>
      <c r="K71" s="111"/>
      <c r="L71" s="111"/>
      <c r="M71" s="111"/>
      <c r="N71" s="111"/>
      <c r="O71" s="111"/>
      <c r="P71" s="111"/>
      <c r="Q71" s="111"/>
      <c r="R71" s="111"/>
      <c r="S71" s="111"/>
      <c r="T71" s="114"/>
      <c r="U71" s="114"/>
      <c r="V71" s="114"/>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6"/>
      <c r="D72" s="110"/>
      <c r="E72" s="88"/>
      <c r="F72" s="110"/>
      <c r="G72" s="110"/>
      <c r="H72" s="110"/>
      <c r="I72" s="110"/>
      <c r="J72" s="111"/>
      <c r="K72" s="111"/>
      <c r="L72" s="111"/>
      <c r="M72" s="111"/>
      <c r="N72" s="111"/>
      <c r="O72" s="111"/>
      <c r="P72" s="111"/>
      <c r="Q72" s="111"/>
      <c r="R72" s="111"/>
      <c r="S72" s="111"/>
      <c r="T72" s="114"/>
      <c r="U72" s="78"/>
      <c r="V72" s="78"/>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78"/>
      <c r="V73" s="78"/>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2"/>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2"/>
      <c r="D75" s="110"/>
      <c r="E75" s="110"/>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110"/>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09"/>
      <c r="D79" s="110"/>
      <c r="E79" s="110"/>
      <c r="F79" s="110"/>
      <c r="G79" s="110"/>
      <c r="H79" s="110"/>
      <c r="I79" s="110"/>
      <c r="J79" s="111"/>
      <c r="K79" s="111"/>
      <c r="L79" s="111"/>
      <c r="M79" s="111"/>
      <c r="N79" s="111"/>
      <c r="O79" s="111"/>
      <c r="P79" s="111"/>
      <c r="Q79" s="111"/>
      <c r="R79" s="111"/>
      <c r="S79" s="111"/>
      <c r="T79" s="114"/>
      <c r="U79" s="78"/>
      <c r="V79" s="78"/>
      <c r="W79" s="106"/>
      <c r="X79" s="106"/>
      <c r="Y79" s="106"/>
      <c r="Z79" s="86"/>
      <c r="AA79" s="106"/>
      <c r="AB79" s="106"/>
      <c r="AC79" s="106"/>
      <c r="AD79" s="106"/>
      <c r="AE79" s="106"/>
      <c r="AM79" s="107"/>
      <c r="AN79" s="107"/>
      <c r="AO79" s="107"/>
      <c r="AP79" s="107"/>
      <c r="AQ79" s="107"/>
      <c r="AR79" s="107"/>
      <c r="AS79" s="108"/>
      <c r="AV79" s="105"/>
      <c r="AW79" s="101"/>
      <c r="AX79" s="101"/>
      <c r="AY79" s="101"/>
    </row>
    <row r="80" spans="2:51" x14ac:dyDescent="0.25">
      <c r="B80" s="89"/>
      <c r="C80" s="109"/>
      <c r="D80" s="88"/>
      <c r="E80" s="110"/>
      <c r="F80" s="110"/>
      <c r="G80" s="110"/>
      <c r="H80" s="110"/>
      <c r="I80" s="88"/>
      <c r="J80" s="111"/>
      <c r="K80" s="111"/>
      <c r="L80" s="111"/>
      <c r="M80" s="111"/>
      <c r="N80" s="111"/>
      <c r="O80" s="111"/>
      <c r="P80" s="111"/>
      <c r="Q80" s="111"/>
      <c r="R80" s="111"/>
      <c r="S80" s="86"/>
      <c r="T80" s="86"/>
      <c r="U80" s="86"/>
      <c r="V80" s="86"/>
      <c r="W80" s="86"/>
      <c r="X80" s="86"/>
      <c r="Y80" s="86"/>
      <c r="Z80" s="79"/>
      <c r="AA80" s="86"/>
      <c r="AB80" s="86"/>
      <c r="AC80" s="86"/>
      <c r="AD80" s="86"/>
      <c r="AE80" s="86"/>
      <c r="AF80" s="86"/>
      <c r="AG80" s="86"/>
      <c r="AH80" s="86"/>
      <c r="AI80" s="86"/>
      <c r="AJ80" s="86"/>
      <c r="AK80" s="86"/>
      <c r="AL80" s="86"/>
      <c r="AM80" s="86"/>
      <c r="AN80" s="86"/>
      <c r="AO80" s="86"/>
      <c r="AP80" s="86"/>
      <c r="AQ80" s="86"/>
      <c r="AR80" s="86"/>
      <c r="AS80" s="86"/>
      <c r="AT80" s="86"/>
      <c r="AU80" s="86"/>
      <c r="AV80" s="105"/>
      <c r="AW80" s="101"/>
      <c r="AX80" s="101"/>
      <c r="AY80" s="101"/>
    </row>
    <row r="81" spans="1:51" x14ac:dyDescent="0.25">
      <c r="B81" s="89"/>
      <c r="C81" s="116"/>
      <c r="D81" s="88"/>
      <c r="E81" s="110"/>
      <c r="F81" s="110"/>
      <c r="G81" s="110"/>
      <c r="H81" s="110"/>
      <c r="I81" s="88"/>
      <c r="J81" s="86"/>
      <c r="K81" s="86"/>
      <c r="L81" s="86"/>
      <c r="M81" s="86"/>
      <c r="N81" s="86"/>
      <c r="O81" s="86"/>
      <c r="P81" s="86"/>
      <c r="Q81" s="86"/>
      <c r="R81" s="86"/>
      <c r="S81" s="86"/>
      <c r="T81" s="86"/>
      <c r="U81" s="86"/>
      <c r="V81" s="86"/>
      <c r="W81" s="79"/>
      <c r="X81" s="79"/>
      <c r="Y81" s="79"/>
      <c r="Z81" s="106"/>
      <c r="AA81" s="79"/>
      <c r="AB81" s="79"/>
      <c r="AC81" s="79"/>
      <c r="AD81" s="79"/>
      <c r="AE81" s="79"/>
      <c r="AF81" s="79"/>
      <c r="AG81" s="79"/>
      <c r="AH81" s="79"/>
      <c r="AI81" s="79"/>
      <c r="AJ81" s="79"/>
      <c r="AK81" s="79"/>
      <c r="AL81" s="79"/>
      <c r="AM81" s="79"/>
      <c r="AN81" s="79"/>
      <c r="AO81" s="79"/>
      <c r="AP81" s="79"/>
      <c r="AQ81" s="79"/>
      <c r="AR81" s="79"/>
      <c r="AS81" s="79"/>
      <c r="AT81" s="79"/>
      <c r="AU81" s="79"/>
      <c r="AV81" s="105"/>
      <c r="AW81" s="101"/>
      <c r="AX81" s="101"/>
      <c r="AY81" s="101"/>
    </row>
    <row r="82" spans="1:51" x14ac:dyDescent="0.25">
      <c r="B82" s="89"/>
      <c r="C82" s="116"/>
      <c r="D82" s="110"/>
      <c r="E82" s="88"/>
      <c r="F82" s="110"/>
      <c r="G82" s="110"/>
      <c r="H82" s="110"/>
      <c r="I82" s="110"/>
      <c r="J82" s="86"/>
      <c r="K82" s="86"/>
      <c r="L82" s="86"/>
      <c r="M82" s="86"/>
      <c r="N82" s="86"/>
      <c r="O82" s="86"/>
      <c r="P82" s="86"/>
      <c r="Q82" s="86"/>
      <c r="R82" s="86"/>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88"/>
      <c r="F83" s="88"/>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110"/>
      <c r="F84" s="88"/>
      <c r="G84" s="88"/>
      <c r="H84" s="88"/>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126"/>
      <c r="C85" s="86"/>
      <c r="D85" s="110"/>
      <c r="E85" s="110"/>
      <c r="F85" s="110"/>
      <c r="G85" s="88"/>
      <c r="H85" s="88"/>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126"/>
      <c r="C86" s="116"/>
      <c r="D86" s="86"/>
      <c r="E86" s="110"/>
      <c r="F86" s="110"/>
      <c r="G86" s="110"/>
      <c r="H86" s="110"/>
      <c r="I86" s="86"/>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9"/>
      <c r="C87" s="132"/>
      <c r="D87" s="79"/>
      <c r="E87" s="127"/>
      <c r="F87" s="127"/>
      <c r="G87" s="127"/>
      <c r="H87" s="127"/>
      <c r="I87" s="79"/>
      <c r="J87" s="128"/>
      <c r="K87" s="128"/>
      <c r="L87" s="128"/>
      <c r="M87" s="128"/>
      <c r="N87" s="128"/>
      <c r="O87" s="128"/>
      <c r="P87" s="128"/>
      <c r="Q87" s="128"/>
      <c r="R87" s="128"/>
      <c r="S87" s="128"/>
      <c r="T87" s="133"/>
      <c r="U87" s="134"/>
      <c r="V87" s="134"/>
      <c r="W87" s="106"/>
      <c r="X87" s="106"/>
      <c r="Y87" s="106"/>
      <c r="Z87" s="106"/>
      <c r="AA87" s="106"/>
      <c r="AB87" s="106"/>
      <c r="AC87" s="106"/>
      <c r="AD87" s="106"/>
      <c r="AE87" s="106"/>
      <c r="AM87" s="107"/>
      <c r="AN87" s="107"/>
      <c r="AO87" s="107"/>
      <c r="AP87" s="107"/>
      <c r="AQ87" s="107"/>
      <c r="AR87" s="107"/>
      <c r="AS87" s="108"/>
      <c r="AU87" s="101"/>
      <c r="AV87" s="105"/>
      <c r="AW87" s="101"/>
      <c r="AX87" s="101"/>
      <c r="AY87" s="131"/>
    </row>
    <row r="88" spans="1:51" s="131" customFormat="1" x14ac:dyDescent="0.25">
      <c r="B88" s="129"/>
      <c r="C88" s="135"/>
      <c r="D88" s="127"/>
      <c r="E88" s="79"/>
      <c r="F88" s="127"/>
      <c r="G88" s="127"/>
      <c r="H88" s="127"/>
      <c r="I88" s="127"/>
      <c r="J88" s="128"/>
      <c r="K88" s="128"/>
      <c r="L88" s="128"/>
      <c r="M88" s="128"/>
      <c r="N88" s="128"/>
      <c r="O88" s="128"/>
      <c r="P88" s="128"/>
      <c r="Q88" s="128"/>
      <c r="R88" s="128"/>
      <c r="S88" s="128"/>
      <c r="T88" s="133"/>
      <c r="U88" s="134"/>
      <c r="V88" s="134"/>
      <c r="W88" s="106"/>
      <c r="X88" s="106"/>
      <c r="Y88" s="106"/>
      <c r="Z88" s="106"/>
      <c r="AA88" s="106"/>
      <c r="AB88" s="106"/>
      <c r="AC88" s="106"/>
      <c r="AD88" s="106"/>
      <c r="AE88" s="106"/>
      <c r="AM88" s="107"/>
      <c r="AN88" s="107"/>
      <c r="AO88" s="107"/>
      <c r="AP88" s="107"/>
      <c r="AQ88" s="107"/>
      <c r="AR88" s="107"/>
      <c r="AS88" s="108"/>
      <c r="AT88" s="19"/>
      <c r="AV88" s="105"/>
      <c r="AY88" s="101"/>
    </row>
    <row r="89" spans="1:51" x14ac:dyDescent="0.25">
      <c r="A89" s="106"/>
      <c r="B89" s="129"/>
      <c r="C89" s="130"/>
      <c r="D89" s="127"/>
      <c r="E89" s="79"/>
      <c r="F89" s="79"/>
      <c r="G89" s="127"/>
      <c r="H89" s="127"/>
      <c r="I89" s="107"/>
      <c r="J89" s="107"/>
      <c r="K89" s="107"/>
      <c r="L89" s="107"/>
      <c r="M89" s="107"/>
      <c r="N89" s="107"/>
      <c r="O89" s="108"/>
      <c r="P89" s="103"/>
      <c r="R89" s="105"/>
      <c r="AS89" s="101"/>
      <c r="AT89" s="101"/>
      <c r="AU89" s="101"/>
      <c r="AV89" s="101"/>
      <c r="AW89" s="101"/>
      <c r="AX89" s="101"/>
      <c r="AY89" s="101"/>
    </row>
    <row r="90" spans="1:51" x14ac:dyDescent="0.25">
      <c r="A90" s="106"/>
      <c r="B90" s="129"/>
      <c r="C90" s="131"/>
      <c r="D90" s="131"/>
      <c r="E90" s="131"/>
      <c r="F90" s="131"/>
      <c r="G90" s="79"/>
      <c r="H90" s="79"/>
      <c r="I90" s="107"/>
      <c r="J90" s="107"/>
      <c r="K90" s="107"/>
      <c r="L90" s="107"/>
      <c r="M90" s="107"/>
      <c r="N90" s="107"/>
      <c r="O90" s="108"/>
      <c r="P90" s="103"/>
      <c r="R90" s="103"/>
      <c r="AS90" s="101"/>
      <c r="AT90" s="101"/>
      <c r="AU90" s="101"/>
      <c r="AV90" s="101"/>
      <c r="AW90" s="101"/>
      <c r="AX90" s="101"/>
      <c r="AY90" s="101"/>
    </row>
    <row r="91" spans="1:51" x14ac:dyDescent="0.25">
      <c r="A91" s="106"/>
      <c r="B91" s="79"/>
      <c r="C91" s="131"/>
      <c r="D91" s="131"/>
      <c r="E91" s="131"/>
      <c r="F91" s="131"/>
      <c r="G91" s="79"/>
      <c r="H91" s="79"/>
      <c r="I91" s="107"/>
      <c r="J91" s="107"/>
      <c r="K91" s="107"/>
      <c r="L91" s="107"/>
      <c r="M91" s="107"/>
      <c r="N91" s="107"/>
      <c r="O91" s="108"/>
      <c r="P91" s="103"/>
      <c r="R91" s="103"/>
      <c r="AS91" s="101"/>
      <c r="AT91" s="101"/>
      <c r="AU91" s="101"/>
      <c r="AV91" s="101"/>
      <c r="AW91" s="101"/>
      <c r="AX91" s="101"/>
      <c r="AY91" s="101"/>
    </row>
    <row r="92" spans="1:51" x14ac:dyDescent="0.25">
      <c r="A92" s="106"/>
      <c r="B92" s="79"/>
      <c r="C92" s="131"/>
      <c r="D92" s="131"/>
      <c r="E92" s="131"/>
      <c r="F92" s="131"/>
      <c r="G92" s="131"/>
      <c r="H92" s="131"/>
      <c r="I92" s="107"/>
      <c r="J92" s="107"/>
      <c r="K92" s="107"/>
      <c r="L92" s="107"/>
      <c r="M92" s="107"/>
      <c r="N92" s="107"/>
      <c r="O92" s="108"/>
      <c r="P92" s="103"/>
      <c r="R92" s="103"/>
      <c r="AS92" s="101"/>
      <c r="AT92" s="101"/>
      <c r="AU92" s="101"/>
      <c r="AV92" s="101"/>
      <c r="AW92" s="101"/>
      <c r="AX92" s="101"/>
      <c r="AY92" s="101"/>
    </row>
    <row r="93" spans="1:51" x14ac:dyDescent="0.25">
      <c r="A93" s="106"/>
      <c r="B93" s="129"/>
      <c r="C93" s="131"/>
      <c r="D93" s="131"/>
      <c r="E93" s="131"/>
      <c r="F93" s="131"/>
      <c r="G93" s="131"/>
      <c r="H93" s="131"/>
      <c r="I93" s="107"/>
      <c r="J93" s="107"/>
      <c r="K93" s="107"/>
      <c r="L93" s="107"/>
      <c r="M93" s="107"/>
      <c r="N93" s="107"/>
      <c r="O93" s="108"/>
      <c r="P93" s="103"/>
      <c r="R93" s="103"/>
      <c r="AS93" s="101"/>
      <c r="AT93" s="101"/>
      <c r="AU93" s="101"/>
      <c r="AV93" s="101"/>
      <c r="AW93" s="101"/>
      <c r="AX93" s="101"/>
      <c r="AY93" s="101"/>
    </row>
    <row r="94" spans="1:51" x14ac:dyDescent="0.25">
      <c r="A94" s="106"/>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C95" s="131"/>
      <c r="D95" s="131"/>
      <c r="E95" s="131"/>
      <c r="F95" s="131"/>
      <c r="G95" s="131"/>
      <c r="H95" s="131"/>
      <c r="I95" s="107"/>
      <c r="J95" s="107"/>
      <c r="K95" s="107"/>
      <c r="L95" s="107"/>
      <c r="M95" s="107"/>
      <c r="N95" s="107"/>
      <c r="O95" s="108"/>
      <c r="P95" s="103"/>
      <c r="R95" s="79"/>
      <c r="AS95" s="101"/>
      <c r="AT95" s="101"/>
      <c r="AU95" s="101"/>
      <c r="AV95" s="101"/>
      <c r="AW95" s="101"/>
      <c r="AX95" s="101"/>
      <c r="AY95" s="101"/>
    </row>
    <row r="96" spans="1:51" x14ac:dyDescent="0.25">
      <c r="A96" s="106"/>
      <c r="I96" s="107"/>
      <c r="J96" s="107"/>
      <c r="K96" s="107"/>
      <c r="L96" s="107"/>
      <c r="M96" s="107"/>
      <c r="N96" s="107"/>
      <c r="O96" s="108"/>
      <c r="R96" s="103"/>
      <c r="AS96" s="101"/>
      <c r="AT96" s="101"/>
      <c r="AU96" s="101"/>
      <c r="AV96" s="101"/>
      <c r="AW96" s="101"/>
      <c r="AX96" s="101"/>
      <c r="AY96" s="101"/>
    </row>
    <row r="97" spans="15:51" x14ac:dyDescent="0.25">
      <c r="O97" s="108"/>
      <c r="R97" s="103"/>
      <c r="AS97" s="101"/>
      <c r="AT97" s="101"/>
      <c r="AU97" s="101"/>
      <c r="AV97" s="101"/>
      <c r="AW97" s="101"/>
      <c r="AX97" s="101"/>
      <c r="AY97" s="101"/>
    </row>
    <row r="98" spans="15:51" x14ac:dyDescent="0.25">
      <c r="O98" s="108"/>
      <c r="R98" s="103"/>
      <c r="AS98" s="101"/>
      <c r="AT98" s="101"/>
      <c r="AU98" s="101"/>
      <c r="AV98" s="101"/>
      <c r="AW98" s="101"/>
      <c r="AX98" s="101"/>
      <c r="AY98" s="101"/>
    </row>
    <row r="99" spans="15:51" x14ac:dyDescent="0.25">
      <c r="O99" s="108"/>
      <c r="R99" s="103"/>
      <c r="AS99" s="101"/>
      <c r="AT99" s="101"/>
      <c r="AU99" s="101"/>
      <c r="AV99" s="101"/>
      <c r="AW99" s="101"/>
      <c r="AX99" s="101"/>
      <c r="AY99" s="101"/>
    </row>
    <row r="100" spans="15:51" x14ac:dyDescent="0.25">
      <c r="O100" s="108"/>
      <c r="R100" s="103"/>
      <c r="AS100" s="101"/>
      <c r="AT100" s="101"/>
      <c r="AU100" s="101"/>
      <c r="AV100" s="101"/>
      <c r="AW100" s="101"/>
      <c r="AX100" s="101"/>
      <c r="AY100" s="101"/>
    </row>
    <row r="101" spans="15:51" x14ac:dyDescent="0.25">
      <c r="O101" s="108"/>
      <c r="AS101" s="101"/>
      <c r="AT101" s="101"/>
      <c r="AU101" s="101"/>
      <c r="AV101" s="101"/>
      <c r="AW101" s="101"/>
      <c r="AX101" s="101"/>
      <c r="AY101" s="101"/>
    </row>
    <row r="102" spans="15:51" x14ac:dyDescent="0.25">
      <c r="O102" s="108"/>
      <c r="AS102" s="101"/>
      <c r="AT102" s="101"/>
      <c r="AU102" s="101"/>
      <c r="AV102" s="101"/>
      <c r="AW102" s="101"/>
      <c r="AX102" s="101"/>
      <c r="AY102" s="101"/>
    </row>
    <row r="103" spans="15:51" x14ac:dyDescent="0.25">
      <c r="O103" s="108"/>
      <c r="AS103" s="101"/>
      <c r="AT103" s="101"/>
      <c r="AU103" s="101"/>
      <c r="AV103" s="101"/>
      <c r="AW103" s="101"/>
      <c r="AX103" s="101"/>
      <c r="AY103" s="101"/>
    </row>
    <row r="104" spans="15:51" x14ac:dyDescent="0.25">
      <c r="O104" s="108"/>
      <c r="AS104" s="101"/>
      <c r="AT104" s="101"/>
      <c r="AU104" s="101"/>
      <c r="AV104" s="101"/>
      <c r="AW104" s="101"/>
      <c r="AX104" s="101"/>
      <c r="AY104" s="101"/>
    </row>
    <row r="105" spans="15:51" x14ac:dyDescent="0.25">
      <c r="O105" s="108"/>
      <c r="AS105" s="101"/>
      <c r="AT105" s="101"/>
      <c r="AU105" s="101"/>
      <c r="AV105" s="101"/>
      <c r="AW105" s="101"/>
      <c r="AX105" s="101"/>
      <c r="AY105" s="101"/>
    </row>
    <row r="106" spans="15:51" x14ac:dyDescent="0.25">
      <c r="O106" s="108"/>
      <c r="AS106" s="101"/>
      <c r="AT106" s="101"/>
      <c r="AU106" s="101"/>
      <c r="AV106" s="101"/>
      <c r="AW106" s="101"/>
      <c r="AX106" s="101"/>
      <c r="AY106" s="101"/>
    </row>
    <row r="107" spans="15:51" x14ac:dyDescent="0.25">
      <c r="O107" s="108"/>
      <c r="Q107" s="103"/>
      <c r="AS107" s="101"/>
      <c r="AT107" s="101"/>
      <c r="AU107" s="101"/>
      <c r="AV107" s="101"/>
      <c r="AW107" s="101"/>
      <c r="AX107" s="101"/>
      <c r="AY107" s="101"/>
    </row>
    <row r="108" spans="15:51" x14ac:dyDescent="0.25">
      <c r="O108" s="11"/>
      <c r="P108" s="103"/>
      <c r="Q108" s="103"/>
      <c r="AS108" s="101"/>
      <c r="AT108" s="101"/>
      <c r="AU108" s="101"/>
      <c r="AV108" s="101"/>
      <c r="AW108" s="101"/>
      <c r="AX108" s="101"/>
      <c r="AY108" s="101"/>
    </row>
    <row r="109" spans="15:51" x14ac:dyDescent="0.25">
      <c r="O109" s="11"/>
      <c r="P109" s="103"/>
      <c r="Q109" s="103"/>
      <c r="AS109" s="101"/>
      <c r="AT109" s="101"/>
      <c r="AU109" s="101"/>
      <c r="AV109" s="101"/>
      <c r="AW109" s="101"/>
      <c r="AX109" s="101"/>
      <c r="AY109" s="101"/>
    </row>
    <row r="110" spans="15:51" x14ac:dyDescent="0.25">
      <c r="O110" s="11"/>
      <c r="P110" s="103"/>
      <c r="Q110" s="103"/>
      <c r="AS110" s="101"/>
      <c r="AT110" s="101"/>
      <c r="AU110" s="101"/>
      <c r="AV110" s="101"/>
      <c r="AW110" s="101"/>
      <c r="AX110" s="101"/>
      <c r="AY110" s="101"/>
    </row>
    <row r="111" spans="15:51" x14ac:dyDescent="0.25">
      <c r="O111" s="11"/>
      <c r="P111" s="103"/>
      <c r="Q111" s="103"/>
      <c r="AS111" s="101"/>
      <c r="AT111" s="101"/>
      <c r="AU111" s="101"/>
      <c r="AV111" s="101"/>
      <c r="AW111" s="101"/>
      <c r="AX111" s="101"/>
      <c r="AY111" s="101"/>
    </row>
    <row r="112" spans="15: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R117" s="103"/>
      <c r="S117" s="103"/>
      <c r="AS117" s="101"/>
      <c r="AT117" s="101"/>
      <c r="AU117" s="101"/>
      <c r="AV117" s="101"/>
      <c r="AW117" s="101"/>
      <c r="AX117" s="101"/>
      <c r="AY117" s="101"/>
    </row>
    <row r="118" spans="15:51" x14ac:dyDescent="0.25">
      <c r="O118" s="11"/>
      <c r="P118" s="103"/>
      <c r="Q118" s="103"/>
      <c r="R118" s="103"/>
      <c r="S118" s="103"/>
      <c r="T118" s="103"/>
      <c r="AS118" s="101"/>
      <c r="AT118" s="101"/>
      <c r="AU118" s="101"/>
      <c r="AV118" s="101"/>
      <c r="AW118" s="101"/>
      <c r="AX118" s="101"/>
      <c r="AY118" s="101"/>
    </row>
    <row r="119" spans="15:51" x14ac:dyDescent="0.25">
      <c r="O119" s="11"/>
      <c r="P119" s="103"/>
      <c r="Q119" s="103"/>
      <c r="R119" s="103"/>
      <c r="S119" s="103"/>
      <c r="T119" s="103"/>
      <c r="AS119" s="101"/>
      <c r="AT119" s="101"/>
      <c r="AU119" s="101"/>
      <c r="AV119" s="101"/>
      <c r="AW119" s="101"/>
      <c r="AX119" s="101"/>
      <c r="AY119" s="101"/>
    </row>
    <row r="120" spans="15:51" x14ac:dyDescent="0.25">
      <c r="O120" s="11"/>
      <c r="P120" s="103"/>
      <c r="T120" s="103"/>
      <c r="AS120" s="101"/>
      <c r="AT120" s="101"/>
      <c r="AU120" s="101"/>
      <c r="AV120" s="101"/>
      <c r="AW120" s="101"/>
      <c r="AX120" s="101"/>
      <c r="AY120" s="101"/>
    </row>
    <row r="121" spans="15:51" x14ac:dyDescent="0.25">
      <c r="O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U123" s="103"/>
      <c r="AS123" s="101"/>
      <c r="AT123" s="101"/>
      <c r="AU123" s="101"/>
      <c r="AV123" s="101"/>
      <c r="AW123" s="101"/>
      <c r="AX123" s="101"/>
      <c r="AY123" s="101"/>
    </row>
    <row r="124" spans="15:51" x14ac:dyDescent="0.25">
      <c r="O124" s="11"/>
      <c r="P124" s="103"/>
      <c r="T124" s="103"/>
      <c r="U124" s="103"/>
      <c r="AS124" s="101"/>
      <c r="AT124" s="101"/>
      <c r="AU124" s="101"/>
      <c r="AV124" s="101"/>
      <c r="AW124" s="101"/>
      <c r="AX124" s="101"/>
    </row>
    <row r="135" spans="45:51" x14ac:dyDescent="0.25">
      <c r="AY135" s="101"/>
    </row>
    <row r="136" spans="45:51" x14ac:dyDescent="0.25">
      <c r="AS136" s="101"/>
      <c r="AT136" s="101"/>
      <c r="AU136" s="101"/>
      <c r="AV136" s="101"/>
      <c r="AW136" s="101"/>
      <c r="AX136" s="101"/>
    </row>
  </sheetData>
  <protectedRanges>
    <protectedRange sqref="N80:R80 B93 S82:T88 B85:B90 S78:T79 N83:R88 T70:T77 T46:T51 T54:T61" name="Range2_12_5_1_1"/>
    <protectedRange sqref="N10 L10 L6 D6 D8 AD8 AF8 O8:U8 AJ8:AR8 AF10 AR11:AR34 L24:N31 N12:N23 N32:N34 N11:P11 O12:P34 E11:E34 R11:V34 G11:G34 AC17:AF34 X11:AF16 AB17:AB32" name="Range1_16_3_1_1"/>
    <protectedRange sqref="I85 J83:M88 J80:M80 I88"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89:H89 F88 E87" name="Range2_2_2_9_2_1_1"/>
    <protectedRange sqref="D85 D88:D89" name="Range2_1_1_1_1_1_9_2_1_1"/>
    <protectedRange sqref="AG11:AG34" name="Range1_18_1_1_1"/>
    <protectedRange sqref="C86 C88" name="Range2_4_1_1_1"/>
    <protectedRange sqref="AS16:AS34" name="Range1_1_1_1"/>
    <protectedRange sqref="P3:U5" name="Range1_16_1_1_1_1"/>
    <protectedRange sqref="C89 C87 C84" name="Range2_1_3_1_1"/>
    <protectedRange sqref="H11:H34" name="Range1_1_1_1_1_1_1"/>
    <protectedRange sqref="B91:B92 J81:R82 D86:D87 I86:I87 Z79:Z80 S80:Y81 AA80:AU81 E88:E89 G90:H91 F89" name="Range2_2_1_10_1_1_1_2"/>
    <protectedRange sqref="C85" name="Range2_2_1_10_2_1_1_1"/>
    <protectedRange sqref="N78:R79 G86:H86 D82 F85 E84" name="Range2_12_1_6_1_1"/>
    <protectedRange sqref="D77:D78 I82:I84 I78:M79 G87:H88 G80:H82 E85:E86 F86:F87 F79:F81 E78:E80" name="Range2_2_12_1_7_1_1"/>
    <protectedRange sqref="D83:D84" name="Range2_1_1_1_1_11_1_2_1_1"/>
    <protectedRange sqref="E81 G83:H83 F82" name="Range2_2_2_9_1_1_1_1"/>
    <protectedRange sqref="D79" name="Range2_1_1_1_1_1_9_1_1_1_1"/>
    <protectedRange sqref="C83 C78" name="Range2_1_1_2_1_1"/>
    <protectedRange sqref="C82" name="Range2_1_2_2_1_1"/>
    <protectedRange sqref="C81" name="Range2_3_2_1_1"/>
    <protectedRange sqref="F77:F78 E77 G79:H79" name="Range2_2_12_1_1_1_1_1"/>
    <protectedRange sqref="C77" name="Range2_1_4_2_1_1_1"/>
    <protectedRange sqref="C79:C80" name="Range2_5_1_1_1"/>
    <protectedRange sqref="E82:E83 F83:F84 G84:H85 I80:I81" name="Range2_2_1_1_1_1"/>
    <protectedRange sqref="D80:D81" name="Range2_1_1_1_1_1_1_1_1"/>
    <protectedRange sqref="AS11:AS15" name="Range1_4_1_1_1_1"/>
    <protectedRange sqref="J11:J15 J26:J34" name="Range1_1_2_1_10_1_1_1_1"/>
    <protectedRange sqref="R95"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7:T69" name="Range2_12_5_1_1_3"/>
    <protectedRange sqref="T63:T66" name="Range2_12_5_1_1_2_2"/>
    <protectedRange sqref="T62" name="Range2_12_5_1_1_2_1_1"/>
    <protectedRange sqref="S62" name="Range2_12_4_1_1_1_4_2_2_1_1"/>
    <protectedRange sqref="B82:B84" name="Range2_12_5_1_1_2"/>
    <protectedRange sqref="B81" name="Range2_12_5_1_1_2_1_4_1_1_1_2_1_1_1_1_1_1_1"/>
    <protectedRange sqref="F76 G78:H78" name="Range2_2_12_1_1_1_1_1_1"/>
    <protectedRange sqref="D76:E76" name="Range2_2_12_1_7_1_1_2_1"/>
    <protectedRange sqref="C76" name="Range2_1_1_2_1_1_1"/>
    <protectedRange sqref="B79:B80" name="Range2_12_5_1_1_2_1"/>
    <protectedRange sqref="B78" name="Range2_12_5_1_1_2_1_2_1"/>
    <protectedRange sqref="B77" name="Range2_12_5_1_1_2_1_2_2"/>
    <protectedRange sqref="S74:S77" name="Range2_12_5_1_1_5"/>
    <protectedRange sqref="N74:R77" name="Range2_12_1_6_1_1_1"/>
    <protectedRange sqref="J74:M77" name="Range2_2_12_1_7_1_1_2"/>
    <protectedRange sqref="S71:S73" name="Range2_12_2_1_1_1_2_1_1_1"/>
    <protectedRange sqref="Q72:R73" name="Range2_12_1_4_1_1_1_1_1_1_1_1_1_1_1_1_1_1_1"/>
    <protectedRange sqref="N72:P73" name="Range2_12_1_2_1_1_1_1_1_1_1_1_1_1_1_1_1_1_1_1"/>
    <protectedRange sqref="J72:M73" name="Range2_2_12_1_4_1_1_1_1_1_1_1_1_1_1_1_1_1_1_1_1"/>
    <protectedRange sqref="Q71:R71" name="Range2_12_1_6_1_1_1_2_3_1_1_3_1_1_1_1_1_1_1"/>
    <protectedRange sqref="N71:P71" name="Range2_12_1_2_3_1_1_1_2_3_1_1_3_1_1_1_1_1_1_1"/>
    <protectedRange sqref="J71:M71" name="Range2_2_12_1_4_3_1_1_1_3_3_1_1_3_1_1_1_1_1_1_1"/>
    <protectedRange sqref="S69:S70" name="Range2_12_4_1_1_1_4_2_2_2_1"/>
    <protectedRange sqref="Q69:R70" name="Range2_12_1_6_1_1_1_2_3_2_1_1_3_2"/>
    <protectedRange sqref="N69:P70" name="Range2_12_1_2_3_1_1_1_2_3_2_1_1_3_2"/>
    <protectedRange sqref="K69:M70" name="Range2_2_12_1_4_3_1_1_1_3_3_2_1_1_3_2"/>
    <protectedRange sqref="J69:J70" name="Range2_2_12_1_4_3_1_1_1_3_2_1_2_2_2"/>
    <protectedRange sqref="I69" name="Range2_2_12_1_4_3_1_1_1_3_3_1_1_3_1_1_1_1_1_1_2_2"/>
    <protectedRange sqref="I71:I77" name="Range2_2_12_1_7_1_1_2_2_1_1"/>
    <protectedRange sqref="I70" name="Range2_2_12_1_4_3_1_1_1_3_3_1_1_3_1_1_1_1_1_1_2_1_1"/>
    <protectedRange sqref="G77:H77" name="Range2_2_12_1_3_1_2_1_1_1_2_1_1_1_1_1_1_2_1_1_1_1_1_1_1_1_1"/>
    <protectedRange sqref="F75 G74:H76" name="Range2_2_12_1_3_3_1_1_1_2_1_1_1_1_1_1_1_1_1_1_1_1_1_1_1_1"/>
    <protectedRange sqref="G71:H71" name="Range2_2_12_1_3_1_2_1_1_1_2_1_1_1_1_1_1_2_1_1_1_1_1_2_1"/>
    <protectedRange sqref="F71:F74" name="Range2_2_12_1_3_1_2_1_1_1_3_1_1_1_1_1_3_1_1_1_1_1_1_1_1_1"/>
    <protectedRange sqref="G72:H73" name="Range2_2_12_1_3_1_2_1_1_1_1_2_1_1_1_1_1_1_1_1_1_1_1"/>
    <protectedRange sqref="D71:E72" name="Range2_2_12_1_3_1_2_1_1_1_3_1_1_1_1_1_1_1_2_1_1_1_1_1_1_1"/>
    <protectedRange sqref="B75" name="Range2_12_5_1_1_2_1_4_1_1_1_2_1_1_1_1_1_1_1_1_1_2_1_1_1_1_1"/>
    <protectedRange sqref="B76" name="Range2_12_5_1_1_2_1_2_2_1_1_1_1_1"/>
    <protectedRange sqref="D75:E75" name="Range2_2_12_1_7_1_1_2_1_1"/>
    <protectedRange sqref="C75" name="Range2_1_1_2_1_1_1_1"/>
    <protectedRange sqref="D74" name="Range2_2_12_1_7_1_1_2_1_1_1_1_1_1"/>
    <protectedRange sqref="E74" name="Range2_2_12_1_1_1_1_1_1_1_1_1_1_1_1"/>
    <protectedRange sqref="C74" name="Range2_1_4_2_1_1_1_1_1_1_1_1_1"/>
    <protectedRange sqref="D73:E73" name="Range2_2_12_1_3_1_2_1_1_1_3_1_1_1_1_1_1_1_2_1_1_1_1_1_1_1_1"/>
    <protectedRange sqref="B74" name="Range2_12_5_1_1_2_1_2_2_1_1_1_1"/>
    <protectedRange sqref="S63:S68" name="Range2_12_5_1_1_5_1"/>
    <protectedRange sqref="N65:R68" name="Range2_12_1_6_1_1_1_1"/>
    <protectedRange sqref="J67:M68 L65:M66" name="Range2_2_12_1_7_1_1_2_2"/>
    <protectedRange sqref="I67:I68" name="Range2_2_12_1_7_1_1_2_2_1_1_1"/>
    <protectedRange sqref="B73" name="Range2_12_5_1_1_2_1_2_2_1_1_1_1_2_1_1_1"/>
    <protectedRange sqref="B72" name="Range2_12_5_1_1_2_1_2_2_1_1_1_1_2_1_1_1_2"/>
    <protectedRange sqref="B71" name="Range2_12_5_1_1_2_1_2_2_1_1_1_1_2_1_1_1_2_1_1"/>
    <protectedRange sqref="G50:H51" name="Range2_2_12_1_3_1_1_1_1_1_4_1_1_2"/>
    <protectedRange sqref="E50:F51" name="Range2_2_12_1_7_1_1_3_1_1_2"/>
    <protectedRange sqref="S50:S51 S54:S61" name="Range2_12_5_1_1_2_3_1_1"/>
    <protectedRange sqref="Q50:R51" name="Range2_12_1_6_1_1_1_1_2_1_2"/>
    <protectedRange sqref="N50:P51" name="Range2_12_1_2_3_1_1_1_1_2_1_2"/>
    <protectedRange sqref="I50:M51" name="Range2_2_12_1_4_3_1_1_1_1_2_1_2"/>
    <protectedRange sqref="D50:D51" name="Range2_2_12_1_3_1_2_1_1_1_2_1_2_1_2"/>
    <protectedRange sqref="Q54:R58" name="Range2_12_1_6_1_1_1_1_2_1_1_1"/>
    <protectedRange sqref="N54:P58" name="Range2_12_1_2_3_1_1_1_1_2_1_1_1"/>
    <protectedRange sqref="L54:M58" name="Range2_2_12_1_4_3_1_1_1_1_2_1_1_1"/>
    <protectedRange sqref="B70" name="Range2_12_5_1_1_2_1_2_2_1_1_1_1_2_1_1_1_2_1_1_1_2"/>
    <protectedRange sqref="N59:R64" name="Range2_12_1_6_1_1_1_1_1"/>
    <protectedRange sqref="J61:M61 L62:M64 L59:M60" name="Range2_2_12_1_7_1_1_2_2_1"/>
    <protectedRange sqref="G61:H61" name="Range2_2_12_1_3_1_2_1_1_1_2_1_1_1_1_1_1_2_1_1_1_1"/>
    <protectedRange sqref="I61" name="Range2_2_12_1_4_3_1_1_1_2_1_2_1_1_3_1_1_1_1_1_1_1_1"/>
    <protectedRange sqref="D61:E61" name="Range2_2_12_1_3_1_2_1_1_1_2_1_1_1_1_3_1_1_1_1_1_1_1"/>
    <protectedRange sqref="F61" name="Range2_2_12_1_3_1_2_1_1_1_3_1_1_1_1_1_3_1_1_1_1_1_1_1"/>
    <protectedRange sqref="G70:H70" name="Range2_2_12_1_3_1_2_1_1_1_1_2_1_1_1_1_1_1_2_1_1_2"/>
    <protectedRange sqref="F70" name="Range2_2_12_1_3_1_2_1_1_1_1_2_1_1_1_1_1_1_1_1_1_1_1_2"/>
    <protectedRange sqref="D70:E70" name="Range2_2_12_1_3_1_2_1_1_1_2_1_1_1_1_3_1_1_1_1_1_1_1_1_1_1_2"/>
    <protectedRange sqref="G69:H69" name="Range2_2_12_1_3_1_2_1_1_1_1_2_1_1_1_1_1_1_2_1_1_1_1"/>
    <protectedRange sqref="F69" name="Range2_2_12_1_3_1_2_1_1_1_1_2_1_1_1_1_1_1_1_1_1_1_1_1_1"/>
    <protectedRange sqref="D69:E69" name="Range2_2_12_1_3_1_2_1_1_1_2_1_1_1_1_3_1_1_1_1_1_1_1_1_1_1_1_1"/>
    <protectedRange sqref="D68" name="Range2_2_12_1_7_1_1_1_1"/>
    <protectedRange sqref="E68:F68" name="Range2_2_12_1_1_1_1_1_2_1"/>
    <protectedRange sqref="C68" name="Range2_1_4_2_1_1_1_1_1"/>
    <protectedRange sqref="G68:H68" name="Range2_2_12_1_3_1_2_1_1_1_2_1_1_1_1_1_1_2_1_1_1_1_1_1_1_1_1_1_1"/>
    <protectedRange sqref="F67:H67" name="Range2_2_12_1_3_3_1_1_1_2_1_1_1_1_1_1_1_1_1_1_1_1_1_1_1_1_1_2"/>
    <protectedRange sqref="D67:E67" name="Range2_2_12_1_7_1_1_2_1_1_1_2"/>
    <protectedRange sqref="C67" name="Range2_1_1_2_1_1_1_1_1_2"/>
    <protectedRange sqref="B68" name="Range2_12_5_1_1_2_1_4_1_1_1_2_1_1_1_1_1_1_1_1_1_2_1_1_1_1_2_1_1_1_2_1_1_1_2_2_2_1"/>
    <protectedRange sqref="B69" name="Range2_12_5_1_1_2_1_2_2_1_1_1_1_2_1_1_1_2_1_1_1_2_2_2_1"/>
    <protectedRange sqref="J66:K66" name="Range2_2_12_1_4_3_1_1_1_3_3_1_1_3_1_1_1_1_1_1_1_1"/>
    <protectedRange sqref="K64:K65" name="Range2_2_12_1_4_3_1_1_1_3_3_2_1_1_3_2_1"/>
    <protectedRange sqref="J64:J65" name="Range2_2_12_1_4_3_1_1_1_3_2_1_2_2_2_1"/>
    <protectedRange sqref="I64" name="Range2_2_12_1_4_3_1_1_1_3_3_1_1_3_1_1_1_1_1_1_2_2_2"/>
    <protectedRange sqref="I66" name="Range2_2_12_1_7_1_1_2_2_1_1_2"/>
    <protectedRange sqref="I65" name="Range2_2_12_1_4_3_1_1_1_3_3_1_1_3_1_1_1_1_1_1_2_1_1_1"/>
    <protectedRange sqref="G66:H66" name="Range2_2_12_1_3_1_2_1_1_1_2_1_1_1_1_1_1_2_1_1_1_1_1_2_1_1"/>
    <protectedRange sqref="F66" name="Range2_2_12_1_3_1_2_1_1_1_3_1_1_1_1_1_3_1_1_1_1_1_1_1_1_1_2"/>
    <protectedRange sqref="D66:E66" name="Range2_2_12_1_3_1_2_1_1_1_3_1_1_1_1_1_1_1_2_1_1_1_1_1_1_1_2"/>
    <protectedRange sqref="J62:K63" name="Range2_2_12_1_7_1_1_2_2_2"/>
    <protectedRange sqref="I62:I63" name="Range2_2_12_1_7_1_1_2_2_1_1_1_2"/>
    <protectedRange sqref="G65:H65" name="Range2_2_12_1_3_1_2_1_1_1_1_2_1_1_1_1_1_1_2_1_1_2_1"/>
    <protectedRange sqref="F65" name="Range2_2_12_1_3_1_2_1_1_1_1_2_1_1_1_1_1_1_1_1_1_1_1_2_1"/>
    <protectedRange sqref="D65:E65" name="Range2_2_12_1_3_1_2_1_1_1_2_1_1_1_1_3_1_1_1_1_1_1_1_1_1_1_2_1"/>
    <protectedRange sqref="G64:H64" name="Range2_2_12_1_3_1_2_1_1_1_1_2_1_1_1_1_1_1_2_1_1_1_1_1"/>
    <protectedRange sqref="F64" name="Range2_2_12_1_3_1_2_1_1_1_1_2_1_1_1_1_1_1_1_1_1_1_1_1_1_1"/>
    <protectedRange sqref="D64:E64" name="Range2_2_12_1_3_1_2_1_1_1_2_1_1_1_1_3_1_1_1_1_1_1_1_1_1_1_1_1_1"/>
    <protectedRange sqref="D63" name="Range2_2_12_1_7_1_1_1_1_1"/>
    <protectedRange sqref="E63:F63" name="Range2_2_12_1_1_1_1_1_2_1_1"/>
    <protectedRange sqref="C63" name="Range2_1_4_2_1_1_1_1_1_1"/>
    <protectedRange sqref="G63:H63" name="Range2_2_12_1_3_1_2_1_1_1_2_1_1_1_1_1_1_2_1_1_1_1_1_1_1_1_1_1_1_1"/>
    <protectedRange sqref="F62:H62" name="Range2_2_12_1_3_3_1_1_1_2_1_1_1_1_1_1_1_1_1_1_1_1_1_1_1_1_1_2_1"/>
    <protectedRange sqref="D62:E62" name="Range2_2_12_1_7_1_1_2_1_1_1_2_1"/>
    <protectedRange sqref="C62" name="Range2_1_1_2_1_1_1_1_1_2_1"/>
    <protectedRange sqref="B64" name="Range2_12_5_1_1_2_1_4_1_1_1_2_1_1_1_1_1_1_1_1_1_2_1_1_1_1_2_1_1_1_2_1_1_1_2_2_2_1_1"/>
    <protectedRange sqref="B65" name="Range2_12_5_1_1_2_1_2_2_1_1_1_1_2_1_1_1_2_1_1_1_2_2_2_1_1"/>
    <protectedRange sqref="B62"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9" name="Range2_12_4_1_1_1_4_2_2_1_1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 name="Range2_1_2_1_1_1_1_1_1_2"/>
    <protectedRange sqref="Q11:Q34" name="Range1_16_3_1_1_1"/>
    <protectedRange sqref="T52:T53" name="Range2_12_5_1_1_1"/>
    <protectedRange sqref="S52:S53" name="Range2_12_5_1_1_2_3_1_1_1"/>
    <protectedRange sqref="Q52:R53" name="Range2_12_1_6_1_1_1_1_2_1_1_1_1"/>
    <protectedRange sqref="N52:P53" name="Range2_12_1_2_3_1_1_1_1_2_1_1_1_1"/>
    <protectedRange sqref="L52:M53" name="Range2_2_12_1_4_3_1_1_1_1_2_1_1_1_1"/>
    <protectedRange sqref="AG10" name="Range1_18_1_1_1_1"/>
    <protectedRange sqref="Q10" name="Range1_17_1_1_1_2"/>
    <protectedRange sqref="F11:F34" name="Range1_16_3_1_1_2"/>
    <protectedRange sqref="W11:W34" name="Range1_16_3_1_1_4"/>
    <protectedRange sqref="X33:AB34 X17:AA32" name="Range1_16_3_1_1_6"/>
    <protectedRange sqref="G52:H59" name="Range2_2_12_1_3_1_1_1_1_1_4_1_1_1_1_2"/>
    <protectedRange sqref="E52:F59" name="Range2_2_12_1_7_1_1_3_1_1_1_1_2"/>
    <protectedRange sqref="I52:K59" name="Range2_2_12_1_4_3_1_1_1_1_2_1_1_1_2"/>
    <protectedRange sqref="D52:D59" name="Range2_2_12_1_3_1_2_1_1_1_2_1_2_1_1_1_2"/>
    <protectedRange sqref="J60:K60" name="Range2_2_12_1_7_1_1_2_2_1_2"/>
    <protectedRange sqref="I60" name="Range2_2_12_1_7_1_1_2_2_1_1_1_1_1"/>
    <protectedRange sqref="G60:H60" name="Range2_2_12_1_3_3_1_1_1_2_1_1_1_1_1_1_1_1_1_1_1_1_1_1_1_1_1_1_1"/>
    <protectedRange sqref="F60" name="Range2_2_12_1_3_1_2_1_1_1_3_1_1_1_1_1_3_1_1_1_1_1_1_1_1_1_1_1"/>
    <protectedRange sqref="D60" name="Range2_2_12_1_7_1_1_2_1_1_1_1_1_1_1_1"/>
    <protectedRange sqref="E60" name="Range2_2_12_1_1_1_1_1_1_1_1_1_1_1_1_1_1"/>
    <protectedRange sqref="C60" name="Range2_1_4_2_1_1_1_1_1_1_1_1_1_1_1"/>
    <protectedRange sqref="B41" name="Range2_12_5_1_1_1_1_1_2_2"/>
    <protectedRange sqref="B42" name="Range2_12_5_1_1_1_1_1_2_1_1"/>
    <protectedRange sqref="B43" name="Range2_12_5_1_1_1_2_1_1_1_1_1_1_1_1_1"/>
    <protectedRange sqref="B46" name="Range2_12_5_1_1_1_2_2_1_1_1_1_1_1_1_1_1_1_1_2_1_1_1_2_1_1_2_1"/>
    <protectedRange sqref="B44" name="Range2_12_5_1_1_1_2_2_1_1_1_1_1_1"/>
    <protectedRange sqref="B45" name="Range2_12_5_1_1_1_2_2_1_1_1_1_1_1_1_1_1_1_1_2_1_1_1_1_1_1_1_1_1"/>
    <protectedRange sqref="B47:B49" name="Range2_12_5_1_1_1_2_2_1_1_1_1_1_1_1_1_1_1_1_2_1_1_1_1_1_1_1"/>
    <protectedRange sqref="B50" name="Range2_12_5_1_1_1_2_2_1_1_1_1_1_1_1_1_1_1_1_2_1_1_1_2_1_1_1_2_1_1_1"/>
    <protectedRange sqref="B51" name="Range2_12_5_1_1_1_2_2_1_1_1_1_1_1_1_1_1_1_1_2_1_1_1_2_1_2_1_1_1_1"/>
    <protectedRange sqref="B52 B55 B57" name="Range2_12_5_1_1_1_2_2_1_1_1_1_1_1_1_1_1_1_1_2_1_1_1_2_1_1_1"/>
    <protectedRange sqref="B54" name="Range2_12_5_1_1_1_2_2_1_1_1_1_1_1_1_1_1_1_1_2_1_1_1_3_1_1"/>
    <protectedRange sqref="B56" name="Range2_12_5_1_1_1_2_2_1_1_1_1_1_1_1_1_1_1_1_2_1_1_1_3_3_1_1"/>
    <protectedRange sqref="B60" name="Range2_12_5_1_1_2_1_4_1_1_1_2_1_1_1_1_1_1_1_1_1_2_1_1_1_1_2_1_1_1_2_1_1_1_2_2_2_1_1_1_1_1_1_1_1_1_1"/>
    <protectedRange sqref="B61" name="Range2_12_5_1_1_2_1_2_2_1_1_1_1_2_1_1_1_2_1_1_1_2_2_2_1_1_1_1_1_1_1_1_2_1"/>
    <protectedRange sqref="B53" name="Range2_12_5_1_1_1_2_2_1_1_1_1_1_1_1_1_1_1_1_2_1_1_1_2_1_1_2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X17:AA17 X18:Y18 Z18:AA23 AA24:AA30 AB17:AB32 Z24:Z32">
    <cfRule type="containsText" dxfId="450" priority="17" operator="containsText" text="N/A">
      <formula>NOT(ISERROR(SEARCH("N/A",X11)))</formula>
    </cfRule>
    <cfRule type="cellIs" dxfId="449" priority="35" operator="equal">
      <formula>0</formula>
    </cfRule>
  </conditionalFormatting>
  <conditionalFormatting sqref="AC17:AE34 X11:AE16 X17:AA17 X18:Y18 Z18:AA23 AA24:AA30 AB17:AB32 Z24:Z32">
    <cfRule type="cellIs" dxfId="448" priority="34" operator="greaterThanOrEqual">
      <formula>1185</formula>
    </cfRule>
  </conditionalFormatting>
  <conditionalFormatting sqref="AC17:AE34 X11:AE16 X17:AA17 X18:Y18 Z18:AA23 AA24:AA30 AB17:AB32 Z24:Z32">
    <cfRule type="cellIs" dxfId="447" priority="33" operator="between">
      <formula>0.1</formula>
      <formula>1184</formula>
    </cfRule>
  </conditionalFormatting>
  <conditionalFormatting sqref="X8 AJ16:AJ34 AJ11:AO15 AO16:AO34">
    <cfRule type="cellIs" dxfId="446" priority="32" operator="equal">
      <formula>0</formula>
    </cfRule>
  </conditionalFormatting>
  <conditionalFormatting sqref="X8 AJ16:AJ34 AJ11:AO15 AO16:AO34">
    <cfRule type="cellIs" dxfId="445" priority="31" operator="greaterThan">
      <formula>1179</formula>
    </cfRule>
  </conditionalFormatting>
  <conditionalFormatting sqref="X8 AJ16:AJ34 AJ11:AO15 AO16:AO34">
    <cfRule type="cellIs" dxfId="444" priority="30" operator="greaterThan">
      <formula>99</formula>
    </cfRule>
  </conditionalFormatting>
  <conditionalFormatting sqref="X8 AJ16:AJ34 AJ11:AO15 AO16:AO34">
    <cfRule type="cellIs" dxfId="443" priority="29" operator="greaterThan">
      <formula>0.99</formula>
    </cfRule>
  </conditionalFormatting>
  <conditionalFormatting sqref="AB8">
    <cfRule type="cellIs" dxfId="442" priority="28" operator="equal">
      <formula>0</formula>
    </cfRule>
  </conditionalFormatting>
  <conditionalFormatting sqref="AB8">
    <cfRule type="cellIs" dxfId="441" priority="27" operator="greaterThan">
      <formula>1179</formula>
    </cfRule>
  </conditionalFormatting>
  <conditionalFormatting sqref="AB8">
    <cfRule type="cellIs" dxfId="440" priority="26" operator="greaterThan">
      <formula>99</formula>
    </cfRule>
  </conditionalFormatting>
  <conditionalFormatting sqref="AB8">
    <cfRule type="cellIs" dxfId="439" priority="25" operator="greaterThan">
      <formula>0.99</formula>
    </cfRule>
  </conditionalFormatting>
  <conditionalFormatting sqref="AQ11:AQ34">
    <cfRule type="cellIs" dxfId="438" priority="24" operator="equal">
      <formula>0</formula>
    </cfRule>
  </conditionalFormatting>
  <conditionalFormatting sqref="AQ11:AQ34">
    <cfRule type="cellIs" dxfId="437" priority="23" operator="greaterThan">
      <formula>1179</formula>
    </cfRule>
  </conditionalFormatting>
  <conditionalFormatting sqref="AQ11:AQ34">
    <cfRule type="cellIs" dxfId="436" priority="22" operator="greaterThan">
      <formula>99</formula>
    </cfRule>
  </conditionalFormatting>
  <conditionalFormatting sqref="AQ11:AQ34">
    <cfRule type="cellIs" dxfId="435" priority="21" operator="greaterThan">
      <formula>0.99</formula>
    </cfRule>
  </conditionalFormatting>
  <conditionalFormatting sqref="AI11:AI34">
    <cfRule type="cellIs" dxfId="434" priority="20" operator="greaterThan">
      <formula>$AI$8</formula>
    </cfRule>
  </conditionalFormatting>
  <conditionalFormatting sqref="AH11:AH34">
    <cfRule type="cellIs" dxfId="433" priority="18" operator="greaterThan">
      <formula>$AH$8</formula>
    </cfRule>
    <cfRule type="cellIs" dxfId="432" priority="19" operator="greaterThan">
      <formula>$AH$8</formula>
    </cfRule>
  </conditionalFormatting>
  <conditionalFormatting sqref="AP11:AP34">
    <cfRule type="cellIs" dxfId="431" priority="16" operator="equal">
      <formula>0</formula>
    </cfRule>
  </conditionalFormatting>
  <conditionalFormatting sqref="AP11:AP34">
    <cfRule type="cellIs" dxfId="430" priority="15" operator="greaterThan">
      <formula>1179</formula>
    </cfRule>
  </conditionalFormatting>
  <conditionalFormatting sqref="AP11:AP34">
    <cfRule type="cellIs" dxfId="429" priority="14" operator="greaterThan">
      <formula>99</formula>
    </cfRule>
  </conditionalFormatting>
  <conditionalFormatting sqref="AP11:AP34">
    <cfRule type="cellIs" dxfId="428" priority="13" operator="greaterThan">
      <formula>0.99</formula>
    </cfRule>
  </conditionalFormatting>
  <conditionalFormatting sqref="X33:AB34 X19:Y32 AA31:AA32">
    <cfRule type="containsText" dxfId="427" priority="9" operator="containsText" text="N/A">
      <formula>NOT(ISERROR(SEARCH("N/A",X19)))</formula>
    </cfRule>
    <cfRule type="cellIs" dxfId="426" priority="12" operator="equal">
      <formula>0</formula>
    </cfRule>
  </conditionalFormatting>
  <conditionalFormatting sqref="X33:AB34 X19:Y32 AA31:AA32">
    <cfRule type="cellIs" dxfId="425" priority="11" operator="greaterThanOrEqual">
      <formula>1185</formula>
    </cfRule>
  </conditionalFormatting>
  <conditionalFormatting sqref="X33:AB34 X19:Y32 AA31:AA32">
    <cfRule type="cellIs" dxfId="424" priority="10" operator="between">
      <formula>0.1</formula>
      <formula>1184</formula>
    </cfRule>
  </conditionalFormatting>
  <conditionalFormatting sqref="AL16:AN34">
    <cfRule type="cellIs" dxfId="423" priority="8" operator="equal">
      <formula>0</formula>
    </cfRule>
  </conditionalFormatting>
  <conditionalFormatting sqref="AL16:AN34">
    <cfRule type="cellIs" dxfId="422" priority="7" operator="greaterThan">
      <formula>1179</formula>
    </cfRule>
  </conditionalFormatting>
  <conditionalFormatting sqref="AL16:AN34">
    <cfRule type="cellIs" dxfId="421" priority="6" operator="greaterThan">
      <formula>99</formula>
    </cfRule>
  </conditionalFormatting>
  <conditionalFormatting sqref="AL16:AN34">
    <cfRule type="cellIs" dxfId="420" priority="5" operator="greaterThan">
      <formula>0.99</formula>
    </cfRule>
  </conditionalFormatting>
  <conditionalFormatting sqref="AK16:AK34">
    <cfRule type="cellIs" dxfId="419" priority="4" operator="equal">
      <formula>0</formula>
    </cfRule>
  </conditionalFormatting>
  <conditionalFormatting sqref="AK16:AK34">
    <cfRule type="cellIs" dxfId="418" priority="3" operator="greaterThan">
      <formula>1179</formula>
    </cfRule>
  </conditionalFormatting>
  <conditionalFormatting sqref="AK16:AK34">
    <cfRule type="cellIs" dxfId="417" priority="2" operator="greaterThan">
      <formula>99</formula>
    </cfRule>
  </conditionalFormatting>
  <conditionalFormatting sqref="AK16:AK34">
    <cfRule type="cellIs" dxfId="41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37" zoomScaleNormal="100" workbookViewId="0">
      <selection activeCell="B56" sqref="B56:B60"/>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362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42113</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25548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18'!$Q$34</f>
        <v>33297571</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18'!$AG$34</f>
        <v>36337816</v>
      </c>
      <c r="AH10" s="190"/>
      <c r="AI10" s="206"/>
      <c r="AJ10" s="166" t="s">
        <v>84</v>
      </c>
      <c r="AK10" s="166" t="s">
        <v>84</v>
      </c>
      <c r="AL10" s="166" t="s">
        <v>84</v>
      </c>
      <c r="AM10" s="166" t="s">
        <v>84</v>
      </c>
      <c r="AN10" s="166" t="s">
        <v>84</v>
      </c>
      <c r="AO10" s="166" t="s">
        <v>84</v>
      </c>
      <c r="AP10" s="145">
        <f>'APR 18'!AP34</f>
        <v>8129202</v>
      </c>
      <c r="AQ10" s="208"/>
      <c r="AR10" s="167"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118</v>
      </c>
      <c r="P11" s="119">
        <v>91</v>
      </c>
      <c r="Q11" s="119">
        <v>33301354</v>
      </c>
      <c r="R11" s="45">
        <f>Q11-Q10</f>
        <v>3783</v>
      </c>
      <c r="S11" s="46">
        <f>R11*24/1000</f>
        <v>90.792000000000002</v>
      </c>
      <c r="T11" s="46">
        <f>R11/1000</f>
        <v>3.7829999999999999</v>
      </c>
      <c r="U11" s="120">
        <v>5.7</v>
      </c>
      <c r="V11" s="120">
        <f>U11</f>
        <v>5.7</v>
      </c>
      <c r="W11" s="121" t="s">
        <v>125</v>
      </c>
      <c r="X11" s="123">
        <v>0</v>
      </c>
      <c r="Y11" s="123">
        <v>0</v>
      </c>
      <c r="Z11" s="123">
        <v>1034</v>
      </c>
      <c r="AA11" s="123">
        <v>0</v>
      </c>
      <c r="AB11" s="123">
        <v>1110</v>
      </c>
      <c r="AC11" s="47" t="s">
        <v>90</v>
      </c>
      <c r="AD11" s="47" t="s">
        <v>90</v>
      </c>
      <c r="AE11" s="47" t="s">
        <v>90</v>
      </c>
      <c r="AF11" s="122" t="s">
        <v>90</v>
      </c>
      <c r="AG11" s="136">
        <v>36338484</v>
      </c>
      <c r="AH11" s="48">
        <f>IF(ISBLANK(AG11),"-",AG11-AG10)</f>
        <v>668</v>
      </c>
      <c r="AI11" s="49">
        <f>AH11/T11</f>
        <v>176.57943431139307</v>
      </c>
      <c r="AJ11" s="102">
        <v>0</v>
      </c>
      <c r="AK11" s="102">
        <v>0</v>
      </c>
      <c r="AL11" s="102">
        <v>1</v>
      </c>
      <c r="AM11" s="102">
        <v>0</v>
      </c>
      <c r="AN11" s="102">
        <v>1</v>
      </c>
      <c r="AO11" s="102">
        <v>0.42</v>
      </c>
      <c r="AP11" s="123">
        <v>8130223</v>
      </c>
      <c r="AQ11" s="123">
        <f>AP11-AP10</f>
        <v>1021</v>
      </c>
      <c r="AR11" s="50"/>
      <c r="AS11" s="51" t="s">
        <v>113</v>
      </c>
      <c r="AV11" s="38" t="s">
        <v>88</v>
      </c>
      <c r="AW11" s="38" t="s">
        <v>91</v>
      </c>
      <c r="AY11" s="80" t="s">
        <v>126</v>
      </c>
    </row>
    <row r="12" spans="2:51" x14ac:dyDescent="0.25">
      <c r="B12" s="39">
        <v>2.0416666666666701</v>
      </c>
      <c r="C12" s="39">
        <v>8.3333333333333329E-2</v>
      </c>
      <c r="D12" s="118">
        <v>12</v>
      </c>
      <c r="E12" s="40">
        <f t="shared" ref="E12:E34" si="0">D12/1.42</f>
        <v>8.4507042253521139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116</v>
      </c>
      <c r="P12" s="119">
        <v>85</v>
      </c>
      <c r="Q12" s="119">
        <v>33304975</v>
      </c>
      <c r="R12" s="45">
        <f t="shared" ref="R12:R34" si="3">Q12-Q11</f>
        <v>3621</v>
      </c>
      <c r="S12" s="46">
        <f t="shared" ref="S12:S34" si="4">R12*24/1000</f>
        <v>86.903999999999996</v>
      </c>
      <c r="T12" s="46">
        <f t="shared" ref="T12:T34" si="5">R12/1000</f>
        <v>3.621</v>
      </c>
      <c r="U12" s="120">
        <v>6.9</v>
      </c>
      <c r="V12" s="120">
        <f t="shared" ref="V12:V34" si="6">U12</f>
        <v>6.9</v>
      </c>
      <c r="W12" s="121" t="s">
        <v>125</v>
      </c>
      <c r="X12" s="123">
        <v>0</v>
      </c>
      <c r="Y12" s="123">
        <v>0</v>
      </c>
      <c r="Z12" s="123">
        <v>1044</v>
      </c>
      <c r="AA12" s="123">
        <v>0</v>
      </c>
      <c r="AB12" s="123">
        <v>1049</v>
      </c>
      <c r="AC12" s="47" t="s">
        <v>90</v>
      </c>
      <c r="AD12" s="47" t="s">
        <v>90</v>
      </c>
      <c r="AE12" s="47" t="s">
        <v>90</v>
      </c>
      <c r="AF12" s="122" t="s">
        <v>90</v>
      </c>
      <c r="AG12" s="136">
        <v>36339116</v>
      </c>
      <c r="AH12" s="48">
        <f>IF(ISBLANK(AG12),"-",AG12-AG11)</f>
        <v>632</v>
      </c>
      <c r="AI12" s="49">
        <f t="shared" ref="AI12:AI34" si="7">AH12/T12</f>
        <v>174.53742060204362</v>
      </c>
      <c r="AJ12" s="102">
        <v>0</v>
      </c>
      <c r="AK12" s="102">
        <v>0</v>
      </c>
      <c r="AL12" s="102">
        <v>1</v>
      </c>
      <c r="AM12" s="102">
        <v>0</v>
      </c>
      <c r="AN12" s="102">
        <v>1</v>
      </c>
      <c r="AO12" s="102">
        <v>0.42</v>
      </c>
      <c r="AP12" s="123">
        <v>8131413</v>
      </c>
      <c r="AQ12" s="123">
        <f>AP12-AP11</f>
        <v>1190</v>
      </c>
      <c r="AR12" s="52">
        <v>0.97</v>
      </c>
      <c r="AS12" s="51" t="s">
        <v>113</v>
      </c>
      <c r="AV12" s="38" t="s">
        <v>92</v>
      </c>
      <c r="AW12" s="38" t="s">
        <v>93</v>
      </c>
      <c r="AY12" s="80" t="s">
        <v>128</v>
      </c>
    </row>
    <row r="13" spans="2:51" x14ac:dyDescent="0.25">
      <c r="B13" s="39">
        <v>2.0833333333333299</v>
      </c>
      <c r="C13" s="39">
        <v>0.125</v>
      </c>
      <c r="D13" s="118">
        <v>14</v>
      </c>
      <c r="E13" s="40">
        <f t="shared" si="0"/>
        <v>9.8591549295774659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113</v>
      </c>
      <c r="P13" s="119">
        <v>87</v>
      </c>
      <c r="Q13" s="119">
        <v>33308524</v>
      </c>
      <c r="R13" s="45">
        <f t="shared" si="3"/>
        <v>3549</v>
      </c>
      <c r="S13" s="46">
        <f t="shared" si="4"/>
        <v>85.176000000000002</v>
      </c>
      <c r="T13" s="46">
        <f t="shared" si="5"/>
        <v>3.5489999999999999</v>
      </c>
      <c r="U13" s="120">
        <v>8.1999999999999993</v>
      </c>
      <c r="V13" s="120">
        <f t="shared" si="6"/>
        <v>8.1999999999999993</v>
      </c>
      <c r="W13" s="121" t="s">
        <v>125</v>
      </c>
      <c r="X13" s="123">
        <v>0</v>
      </c>
      <c r="Y13" s="123">
        <v>0</v>
      </c>
      <c r="Z13" s="123">
        <v>1008</v>
      </c>
      <c r="AA13" s="123">
        <v>0</v>
      </c>
      <c r="AB13" s="123">
        <v>1049</v>
      </c>
      <c r="AC13" s="47" t="s">
        <v>90</v>
      </c>
      <c r="AD13" s="47" t="s">
        <v>90</v>
      </c>
      <c r="AE13" s="47" t="s">
        <v>90</v>
      </c>
      <c r="AF13" s="122" t="s">
        <v>90</v>
      </c>
      <c r="AG13" s="136">
        <v>36339708</v>
      </c>
      <c r="AH13" s="48">
        <f>IF(ISBLANK(AG13),"-",AG13-AG12)</f>
        <v>592</v>
      </c>
      <c r="AI13" s="49">
        <f t="shared" si="7"/>
        <v>166.80755142293603</v>
      </c>
      <c r="AJ13" s="102">
        <v>0</v>
      </c>
      <c r="AK13" s="102">
        <v>0</v>
      </c>
      <c r="AL13" s="102">
        <v>1</v>
      </c>
      <c r="AM13" s="102">
        <v>0</v>
      </c>
      <c r="AN13" s="102">
        <v>1</v>
      </c>
      <c r="AO13" s="102">
        <v>0.42</v>
      </c>
      <c r="AP13" s="123">
        <v>8132604</v>
      </c>
      <c r="AQ13" s="123">
        <f>AP13-AP12</f>
        <v>1191</v>
      </c>
      <c r="AR13" s="50"/>
      <c r="AS13" s="51" t="s">
        <v>113</v>
      </c>
      <c r="AV13" s="38" t="s">
        <v>94</v>
      </c>
      <c r="AW13" s="38" t="s">
        <v>95</v>
      </c>
      <c r="AY13" s="80" t="s">
        <v>127</v>
      </c>
    </row>
    <row r="14" spans="2:51" x14ac:dyDescent="0.25">
      <c r="B14" s="39">
        <v>2.125</v>
      </c>
      <c r="C14" s="39">
        <v>0.16666666666666666</v>
      </c>
      <c r="D14" s="118">
        <v>16</v>
      </c>
      <c r="E14" s="40">
        <f t="shared" si="0"/>
        <v>11.267605633802818</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114</v>
      </c>
      <c r="P14" s="119">
        <v>86</v>
      </c>
      <c r="Q14" s="119">
        <v>33312083</v>
      </c>
      <c r="R14" s="45">
        <f t="shared" si="3"/>
        <v>3559</v>
      </c>
      <c r="S14" s="46">
        <f t="shared" si="4"/>
        <v>85.415999999999997</v>
      </c>
      <c r="T14" s="46">
        <f t="shared" si="5"/>
        <v>3.5590000000000002</v>
      </c>
      <c r="U14" s="120">
        <v>9.3000000000000007</v>
      </c>
      <c r="V14" s="120">
        <f t="shared" si="6"/>
        <v>9.3000000000000007</v>
      </c>
      <c r="W14" s="121" t="s">
        <v>125</v>
      </c>
      <c r="X14" s="123">
        <v>0</v>
      </c>
      <c r="Y14" s="123">
        <v>0</v>
      </c>
      <c r="Z14" s="123">
        <v>1014</v>
      </c>
      <c r="AA14" s="123">
        <v>0</v>
      </c>
      <c r="AB14" s="123">
        <v>1008</v>
      </c>
      <c r="AC14" s="47" t="s">
        <v>90</v>
      </c>
      <c r="AD14" s="47" t="s">
        <v>90</v>
      </c>
      <c r="AE14" s="47" t="s">
        <v>90</v>
      </c>
      <c r="AF14" s="122" t="s">
        <v>90</v>
      </c>
      <c r="AG14" s="136">
        <v>36340264</v>
      </c>
      <c r="AH14" s="48">
        <f t="shared" ref="AH14:AH34" si="8">IF(ISBLANK(AG14),"-",AG14-AG13)</f>
        <v>556</v>
      </c>
      <c r="AI14" s="49">
        <f t="shared" si="7"/>
        <v>156.22365833099184</v>
      </c>
      <c r="AJ14" s="102">
        <v>0</v>
      </c>
      <c r="AK14" s="102">
        <v>0</v>
      </c>
      <c r="AL14" s="102">
        <v>1</v>
      </c>
      <c r="AM14" s="102">
        <v>0</v>
      </c>
      <c r="AN14" s="102">
        <v>1</v>
      </c>
      <c r="AO14" s="102">
        <v>0.42</v>
      </c>
      <c r="AP14" s="123">
        <v>8133802</v>
      </c>
      <c r="AQ14" s="123">
        <f>AP14-AP13</f>
        <v>1198</v>
      </c>
      <c r="AR14" s="50"/>
      <c r="AS14" s="51" t="s">
        <v>113</v>
      </c>
      <c r="AT14" s="53"/>
      <c r="AV14" s="38" t="s">
        <v>96</v>
      </c>
      <c r="AW14" s="38" t="s">
        <v>97</v>
      </c>
      <c r="AY14" s="80" t="s">
        <v>130</v>
      </c>
    </row>
    <row r="15" spans="2:51" x14ac:dyDescent="0.25">
      <c r="B15" s="39">
        <v>2.1666666666666701</v>
      </c>
      <c r="C15" s="39">
        <v>0.20833333333333301</v>
      </c>
      <c r="D15" s="118">
        <v>26</v>
      </c>
      <c r="E15" s="40">
        <f t="shared" si="0"/>
        <v>18.30985915492958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94</v>
      </c>
      <c r="P15" s="119">
        <v>92</v>
      </c>
      <c r="Q15" s="119">
        <v>33315785</v>
      </c>
      <c r="R15" s="45">
        <f t="shared" si="3"/>
        <v>3702</v>
      </c>
      <c r="S15" s="46">
        <f t="shared" si="4"/>
        <v>88.847999999999999</v>
      </c>
      <c r="T15" s="46">
        <f t="shared" si="5"/>
        <v>3.702</v>
      </c>
      <c r="U15" s="120">
        <v>9.5</v>
      </c>
      <c r="V15" s="120">
        <f t="shared" si="6"/>
        <v>9.5</v>
      </c>
      <c r="W15" s="121" t="s">
        <v>125</v>
      </c>
      <c r="X15" s="123">
        <v>0</v>
      </c>
      <c r="Y15" s="123">
        <v>0</v>
      </c>
      <c r="Z15" s="123">
        <v>956</v>
      </c>
      <c r="AA15" s="123">
        <v>0</v>
      </c>
      <c r="AB15" s="123">
        <v>957</v>
      </c>
      <c r="AC15" s="47" t="s">
        <v>90</v>
      </c>
      <c r="AD15" s="47" t="s">
        <v>90</v>
      </c>
      <c r="AE15" s="47" t="s">
        <v>90</v>
      </c>
      <c r="AF15" s="122" t="s">
        <v>90</v>
      </c>
      <c r="AG15" s="136">
        <v>36340772</v>
      </c>
      <c r="AH15" s="48">
        <f t="shared" si="8"/>
        <v>508</v>
      </c>
      <c r="AI15" s="49">
        <f t="shared" si="7"/>
        <v>137.22312263641274</v>
      </c>
      <c r="AJ15" s="102">
        <v>0</v>
      </c>
      <c r="AK15" s="102">
        <v>0</v>
      </c>
      <c r="AL15" s="102">
        <v>1</v>
      </c>
      <c r="AM15" s="102">
        <v>0</v>
      </c>
      <c r="AN15" s="102">
        <v>1</v>
      </c>
      <c r="AO15" s="102">
        <v>0.42</v>
      </c>
      <c r="AP15" s="123">
        <v>8133875</v>
      </c>
      <c r="AQ15" s="123">
        <f>AP15-AP14</f>
        <v>73</v>
      </c>
      <c r="AR15" s="50"/>
      <c r="AS15" s="51" t="s">
        <v>113</v>
      </c>
      <c r="AV15" s="38" t="s">
        <v>98</v>
      </c>
      <c r="AW15" s="38" t="s">
        <v>99</v>
      </c>
      <c r="AY15" s="80" t="s">
        <v>131</v>
      </c>
    </row>
    <row r="16" spans="2:51" x14ac:dyDescent="0.25">
      <c r="B16" s="39">
        <v>2.2083333333333299</v>
      </c>
      <c r="C16" s="39">
        <v>0.25</v>
      </c>
      <c r="D16" s="118">
        <v>20</v>
      </c>
      <c r="E16" s="40">
        <f t="shared" si="0"/>
        <v>14.084507042253522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116</v>
      </c>
      <c r="P16" s="119">
        <v>114</v>
      </c>
      <c r="Q16" s="119">
        <v>33320096</v>
      </c>
      <c r="R16" s="45">
        <f t="shared" si="3"/>
        <v>4311</v>
      </c>
      <c r="S16" s="46">
        <f t="shared" si="4"/>
        <v>103.464</v>
      </c>
      <c r="T16" s="46">
        <f t="shared" si="5"/>
        <v>4.3109999999999999</v>
      </c>
      <c r="U16" s="120">
        <v>9.5</v>
      </c>
      <c r="V16" s="120">
        <f t="shared" si="6"/>
        <v>9.5</v>
      </c>
      <c r="W16" s="121" t="s">
        <v>147</v>
      </c>
      <c r="X16" s="123">
        <v>0</v>
      </c>
      <c r="Y16" s="123">
        <v>0</v>
      </c>
      <c r="Z16" s="123">
        <v>1094</v>
      </c>
      <c r="AA16" s="123">
        <v>0</v>
      </c>
      <c r="AB16" s="123">
        <v>1198</v>
      </c>
      <c r="AC16" s="47" t="s">
        <v>90</v>
      </c>
      <c r="AD16" s="47" t="s">
        <v>90</v>
      </c>
      <c r="AE16" s="47" t="s">
        <v>90</v>
      </c>
      <c r="AF16" s="122" t="s">
        <v>90</v>
      </c>
      <c r="AG16" s="136">
        <v>36341384</v>
      </c>
      <c r="AH16" s="48">
        <f t="shared" si="8"/>
        <v>612</v>
      </c>
      <c r="AI16" s="49">
        <f t="shared" si="7"/>
        <v>141.96242171189979</v>
      </c>
      <c r="AJ16" s="102">
        <v>0</v>
      </c>
      <c r="AK16" s="102">
        <v>0</v>
      </c>
      <c r="AL16" s="102">
        <v>1</v>
      </c>
      <c r="AM16" s="102">
        <v>1</v>
      </c>
      <c r="AN16" s="102">
        <v>1</v>
      </c>
      <c r="AO16" s="102">
        <v>0</v>
      </c>
      <c r="AP16" s="123">
        <v>8133875</v>
      </c>
      <c r="AQ16" s="123">
        <f t="shared" ref="AQ16:AQ34" si="10">AP16-AP15</f>
        <v>0</v>
      </c>
      <c r="AR16" s="52">
        <v>0.72</v>
      </c>
      <c r="AS16" s="51" t="s">
        <v>101</v>
      </c>
      <c r="AV16" s="38" t="s">
        <v>102</v>
      </c>
      <c r="AW16" s="38" t="s">
        <v>103</v>
      </c>
      <c r="AY16" s="80" t="s">
        <v>362</v>
      </c>
    </row>
    <row r="17" spans="1:51" x14ac:dyDescent="0.25">
      <c r="B17" s="39">
        <v>2.25</v>
      </c>
      <c r="C17" s="39">
        <v>0.29166666666666702</v>
      </c>
      <c r="D17" s="118">
        <v>10</v>
      </c>
      <c r="E17" s="40">
        <f t="shared" si="0"/>
        <v>7.042253521126761</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146</v>
      </c>
      <c r="P17" s="119">
        <v>145</v>
      </c>
      <c r="Q17" s="119">
        <v>33325780</v>
      </c>
      <c r="R17" s="45">
        <f t="shared" si="3"/>
        <v>5684</v>
      </c>
      <c r="S17" s="46">
        <f t="shared" si="4"/>
        <v>136.416</v>
      </c>
      <c r="T17" s="46">
        <f t="shared" si="5"/>
        <v>5.6840000000000002</v>
      </c>
      <c r="U17" s="120">
        <v>9.5</v>
      </c>
      <c r="V17" s="120">
        <f t="shared" si="6"/>
        <v>9.5</v>
      </c>
      <c r="W17" s="121" t="s">
        <v>147</v>
      </c>
      <c r="X17" s="123">
        <v>0</v>
      </c>
      <c r="Y17" s="123">
        <v>0</v>
      </c>
      <c r="Z17" s="123">
        <v>1194</v>
      </c>
      <c r="AA17" s="123">
        <v>1185</v>
      </c>
      <c r="AB17" s="123">
        <v>1198</v>
      </c>
      <c r="AC17" s="47" t="s">
        <v>90</v>
      </c>
      <c r="AD17" s="47" t="s">
        <v>90</v>
      </c>
      <c r="AE17" s="47" t="s">
        <v>90</v>
      </c>
      <c r="AF17" s="122" t="s">
        <v>90</v>
      </c>
      <c r="AG17" s="136">
        <v>36342580</v>
      </c>
      <c r="AH17" s="48">
        <f t="shared" si="8"/>
        <v>1196</v>
      </c>
      <c r="AI17" s="49">
        <f t="shared" si="7"/>
        <v>210.41520056298381</v>
      </c>
      <c r="AJ17" s="102">
        <v>0</v>
      </c>
      <c r="AK17" s="102">
        <v>0</v>
      </c>
      <c r="AL17" s="102">
        <v>1</v>
      </c>
      <c r="AM17" s="102">
        <v>1</v>
      </c>
      <c r="AN17" s="102">
        <v>1</v>
      </c>
      <c r="AO17" s="102">
        <v>0</v>
      </c>
      <c r="AP17" s="123">
        <v>8133875</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144</v>
      </c>
      <c r="P18" s="119">
        <v>150</v>
      </c>
      <c r="Q18" s="119">
        <v>33331827</v>
      </c>
      <c r="R18" s="45">
        <f t="shared" si="3"/>
        <v>6047</v>
      </c>
      <c r="S18" s="46">
        <f t="shared" si="4"/>
        <v>145.12799999999999</v>
      </c>
      <c r="T18" s="46">
        <f t="shared" si="5"/>
        <v>6.0469999999999997</v>
      </c>
      <c r="U18" s="120">
        <v>9.4</v>
      </c>
      <c r="V18" s="120">
        <f t="shared" si="6"/>
        <v>9.4</v>
      </c>
      <c r="W18" s="121" t="s">
        <v>140</v>
      </c>
      <c r="X18" s="123">
        <v>0</v>
      </c>
      <c r="Y18" s="123">
        <v>1000</v>
      </c>
      <c r="Z18" s="123">
        <v>1196</v>
      </c>
      <c r="AA18" s="123">
        <v>1185</v>
      </c>
      <c r="AB18" s="123">
        <v>1199</v>
      </c>
      <c r="AC18" s="47" t="s">
        <v>90</v>
      </c>
      <c r="AD18" s="47" t="s">
        <v>90</v>
      </c>
      <c r="AE18" s="47" t="s">
        <v>90</v>
      </c>
      <c r="AF18" s="122" t="s">
        <v>90</v>
      </c>
      <c r="AG18" s="136">
        <v>36343872</v>
      </c>
      <c r="AH18" s="48">
        <f t="shared" si="8"/>
        <v>1292</v>
      </c>
      <c r="AI18" s="49">
        <f t="shared" si="7"/>
        <v>213.6596659500579</v>
      </c>
      <c r="AJ18" s="102">
        <v>0</v>
      </c>
      <c r="AK18" s="102">
        <v>1</v>
      </c>
      <c r="AL18" s="102">
        <v>1</v>
      </c>
      <c r="AM18" s="102">
        <v>1</v>
      </c>
      <c r="AN18" s="102">
        <v>1</v>
      </c>
      <c r="AO18" s="102">
        <v>0</v>
      </c>
      <c r="AP18" s="123">
        <v>8133875</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140</v>
      </c>
      <c r="P19" s="119">
        <v>153</v>
      </c>
      <c r="Q19" s="119">
        <v>33338072</v>
      </c>
      <c r="R19" s="45">
        <f t="shared" si="3"/>
        <v>6245</v>
      </c>
      <c r="S19" s="46">
        <f t="shared" si="4"/>
        <v>149.88</v>
      </c>
      <c r="T19" s="46">
        <f t="shared" si="5"/>
        <v>6.2450000000000001</v>
      </c>
      <c r="U19" s="120">
        <v>9</v>
      </c>
      <c r="V19" s="120">
        <f t="shared" si="6"/>
        <v>9</v>
      </c>
      <c r="W19" s="121" t="s">
        <v>140</v>
      </c>
      <c r="X19" s="123">
        <v>0</v>
      </c>
      <c r="Y19" s="123">
        <v>1051</v>
      </c>
      <c r="Z19" s="123">
        <v>1196</v>
      </c>
      <c r="AA19" s="123">
        <v>1185</v>
      </c>
      <c r="AB19" s="123">
        <v>1199</v>
      </c>
      <c r="AC19" s="47" t="s">
        <v>90</v>
      </c>
      <c r="AD19" s="47" t="s">
        <v>90</v>
      </c>
      <c r="AE19" s="47" t="s">
        <v>90</v>
      </c>
      <c r="AF19" s="122" t="s">
        <v>90</v>
      </c>
      <c r="AG19" s="136">
        <v>36345232</v>
      </c>
      <c r="AH19" s="48">
        <f t="shared" si="8"/>
        <v>1360</v>
      </c>
      <c r="AI19" s="49">
        <f t="shared" si="7"/>
        <v>217.77421937550039</v>
      </c>
      <c r="AJ19" s="102">
        <v>0</v>
      </c>
      <c r="AK19" s="102">
        <v>1</v>
      </c>
      <c r="AL19" s="102">
        <v>1</v>
      </c>
      <c r="AM19" s="102">
        <v>1</v>
      </c>
      <c r="AN19" s="102">
        <v>1</v>
      </c>
      <c r="AO19" s="102">
        <v>0</v>
      </c>
      <c r="AP19" s="123">
        <v>8133875</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142</v>
      </c>
      <c r="P20" s="119">
        <v>152</v>
      </c>
      <c r="Q20" s="119">
        <v>33344430</v>
      </c>
      <c r="R20" s="45">
        <f t="shared" si="3"/>
        <v>6358</v>
      </c>
      <c r="S20" s="46">
        <f t="shared" si="4"/>
        <v>152.59200000000001</v>
      </c>
      <c r="T20" s="46">
        <f t="shared" si="5"/>
        <v>6.3579999999999997</v>
      </c>
      <c r="U20" s="120">
        <v>8.3000000000000007</v>
      </c>
      <c r="V20" s="120">
        <f t="shared" si="6"/>
        <v>8.3000000000000007</v>
      </c>
      <c r="W20" s="121" t="s">
        <v>140</v>
      </c>
      <c r="X20" s="123">
        <v>0</v>
      </c>
      <c r="Y20" s="123">
        <v>1052</v>
      </c>
      <c r="Z20" s="123">
        <v>1196</v>
      </c>
      <c r="AA20" s="123">
        <v>1185</v>
      </c>
      <c r="AB20" s="123">
        <v>1199</v>
      </c>
      <c r="AC20" s="47" t="s">
        <v>90</v>
      </c>
      <c r="AD20" s="47" t="s">
        <v>90</v>
      </c>
      <c r="AE20" s="47" t="s">
        <v>90</v>
      </c>
      <c r="AF20" s="122" t="s">
        <v>90</v>
      </c>
      <c r="AG20" s="136">
        <v>36346640</v>
      </c>
      <c r="AH20" s="48">
        <f>IF(ISBLANK(AG20),"-",AG20-AG19)</f>
        <v>1408</v>
      </c>
      <c r="AI20" s="49">
        <f t="shared" si="7"/>
        <v>221.45328719723184</v>
      </c>
      <c r="AJ20" s="102">
        <v>0</v>
      </c>
      <c r="AK20" s="102">
        <v>1</v>
      </c>
      <c r="AL20" s="102">
        <v>1</v>
      </c>
      <c r="AM20" s="102">
        <v>1</v>
      </c>
      <c r="AN20" s="102">
        <v>1</v>
      </c>
      <c r="AO20" s="102">
        <v>0</v>
      </c>
      <c r="AP20" s="123">
        <v>8133875</v>
      </c>
      <c r="AQ20" s="123">
        <f t="shared" si="10"/>
        <v>0</v>
      </c>
      <c r="AR20" s="52">
        <v>1.04</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156</v>
      </c>
      <c r="Q21" s="119">
        <v>33350772</v>
      </c>
      <c r="R21" s="45">
        <f>Q21-Q20</f>
        <v>6342</v>
      </c>
      <c r="S21" s="46">
        <f t="shared" si="4"/>
        <v>152.208</v>
      </c>
      <c r="T21" s="46">
        <f t="shared" si="5"/>
        <v>6.3419999999999996</v>
      </c>
      <c r="U21" s="120">
        <v>7.7</v>
      </c>
      <c r="V21" s="120">
        <f t="shared" si="6"/>
        <v>7.7</v>
      </c>
      <c r="W21" s="121" t="s">
        <v>140</v>
      </c>
      <c r="X21" s="123">
        <v>0</v>
      </c>
      <c r="Y21" s="123">
        <v>1061</v>
      </c>
      <c r="Z21" s="123">
        <v>1196</v>
      </c>
      <c r="AA21" s="123">
        <v>1185</v>
      </c>
      <c r="AB21" s="123">
        <v>1199</v>
      </c>
      <c r="AC21" s="47" t="s">
        <v>90</v>
      </c>
      <c r="AD21" s="47" t="s">
        <v>90</v>
      </c>
      <c r="AE21" s="47" t="s">
        <v>90</v>
      </c>
      <c r="AF21" s="122" t="s">
        <v>90</v>
      </c>
      <c r="AG21" s="136">
        <v>36348036</v>
      </c>
      <c r="AH21" s="48">
        <f t="shared" si="8"/>
        <v>1396</v>
      </c>
      <c r="AI21" s="49">
        <f t="shared" si="7"/>
        <v>220.11983601387576</v>
      </c>
      <c r="AJ21" s="102">
        <v>0</v>
      </c>
      <c r="AK21" s="102">
        <v>1</v>
      </c>
      <c r="AL21" s="102">
        <v>1</v>
      </c>
      <c r="AM21" s="102">
        <v>1</v>
      </c>
      <c r="AN21" s="102">
        <v>1</v>
      </c>
      <c r="AO21" s="102">
        <v>0</v>
      </c>
      <c r="AP21" s="123">
        <v>8133875</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148</v>
      </c>
      <c r="Q22" s="119">
        <v>33357093</v>
      </c>
      <c r="R22" s="45">
        <f t="shared" si="3"/>
        <v>6321</v>
      </c>
      <c r="S22" s="46">
        <f t="shared" si="4"/>
        <v>151.70400000000001</v>
      </c>
      <c r="T22" s="46">
        <f t="shared" si="5"/>
        <v>6.3209999999999997</v>
      </c>
      <c r="U22" s="120">
        <v>7.1</v>
      </c>
      <c r="V22" s="120">
        <f t="shared" si="6"/>
        <v>7.1</v>
      </c>
      <c r="W22" s="121" t="s">
        <v>140</v>
      </c>
      <c r="X22" s="123">
        <v>0</v>
      </c>
      <c r="Y22" s="123">
        <v>1061</v>
      </c>
      <c r="Z22" s="123">
        <v>1196</v>
      </c>
      <c r="AA22" s="123">
        <v>1185</v>
      </c>
      <c r="AB22" s="123">
        <v>1199</v>
      </c>
      <c r="AC22" s="47" t="s">
        <v>90</v>
      </c>
      <c r="AD22" s="47" t="s">
        <v>90</v>
      </c>
      <c r="AE22" s="47" t="s">
        <v>90</v>
      </c>
      <c r="AF22" s="122" t="s">
        <v>90</v>
      </c>
      <c r="AG22" s="136">
        <v>36349428</v>
      </c>
      <c r="AH22" s="48">
        <f t="shared" si="8"/>
        <v>1392</v>
      </c>
      <c r="AI22" s="49">
        <f t="shared" si="7"/>
        <v>220.21831988609398</v>
      </c>
      <c r="AJ22" s="102">
        <v>0</v>
      </c>
      <c r="AK22" s="102">
        <v>1</v>
      </c>
      <c r="AL22" s="102">
        <v>1</v>
      </c>
      <c r="AM22" s="102">
        <v>1</v>
      </c>
      <c r="AN22" s="102">
        <v>1</v>
      </c>
      <c r="AO22" s="102">
        <v>0</v>
      </c>
      <c r="AP22" s="123">
        <v>8133875</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143</v>
      </c>
      <c r="Q23" s="119">
        <v>33363119</v>
      </c>
      <c r="R23" s="45">
        <f t="shared" si="3"/>
        <v>6026</v>
      </c>
      <c r="S23" s="46">
        <f t="shared" si="4"/>
        <v>144.624</v>
      </c>
      <c r="T23" s="46">
        <f t="shared" si="5"/>
        <v>6.0259999999999998</v>
      </c>
      <c r="U23" s="120">
        <v>6.8</v>
      </c>
      <c r="V23" s="120">
        <f t="shared" si="6"/>
        <v>6.8</v>
      </c>
      <c r="W23" s="121" t="s">
        <v>140</v>
      </c>
      <c r="X23" s="123">
        <v>0</v>
      </c>
      <c r="Y23" s="123">
        <v>1020</v>
      </c>
      <c r="Z23" s="123">
        <v>1196</v>
      </c>
      <c r="AA23" s="123">
        <v>1185</v>
      </c>
      <c r="AB23" s="123">
        <v>1199</v>
      </c>
      <c r="AC23" s="47" t="s">
        <v>90</v>
      </c>
      <c r="AD23" s="47" t="s">
        <v>90</v>
      </c>
      <c r="AE23" s="47" t="s">
        <v>90</v>
      </c>
      <c r="AF23" s="122" t="s">
        <v>90</v>
      </c>
      <c r="AG23" s="136">
        <v>36350760</v>
      </c>
      <c r="AH23" s="48">
        <f t="shared" si="8"/>
        <v>1332</v>
      </c>
      <c r="AI23" s="49">
        <f t="shared" si="7"/>
        <v>221.04215068038499</v>
      </c>
      <c r="AJ23" s="102">
        <v>0</v>
      </c>
      <c r="AK23" s="102">
        <v>1</v>
      </c>
      <c r="AL23" s="102">
        <v>1</v>
      </c>
      <c r="AM23" s="102">
        <v>1</v>
      </c>
      <c r="AN23" s="102">
        <v>1</v>
      </c>
      <c r="AO23" s="102">
        <v>0</v>
      </c>
      <c r="AP23" s="123">
        <v>8133875</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136</v>
      </c>
      <c r="P24" s="119">
        <v>141</v>
      </c>
      <c r="Q24" s="119">
        <v>33369097</v>
      </c>
      <c r="R24" s="45">
        <f t="shared" si="3"/>
        <v>5978</v>
      </c>
      <c r="S24" s="46">
        <f t="shared" si="4"/>
        <v>143.47200000000001</v>
      </c>
      <c r="T24" s="46">
        <f t="shared" si="5"/>
        <v>5.9779999999999998</v>
      </c>
      <c r="U24" s="120">
        <v>6.5</v>
      </c>
      <c r="V24" s="120">
        <f t="shared" si="6"/>
        <v>6.5</v>
      </c>
      <c r="W24" s="121" t="s">
        <v>140</v>
      </c>
      <c r="X24" s="123">
        <v>0</v>
      </c>
      <c r="Y24" s="123">
        <v>999</v>
      </c>
      <c r="Z24" s="123">
        <v>1196</v>
      </c>
      <c r="AA24" s="123">
        <v>1185</v>
      </c>
      <c r="AB24" s="123">
        <v>1198</v>
      </c>
      <c r="AC24" s="47" t="s">
        <v>90</v>
      </c>
      <c r="AD24" s="47" t="s">
        <v>90</v>
      </c>
      <c r="AE24" s="47" t="s">
        <v>90</v>
      </c>
      <c r="AF24" s="122" t="s">
        <v>90</v>
      </c>
      <c r="AG24" s="136">
        <v>36352118</v>
      </c>
      <c r="AH24" s="48">
        <f t="shared" si="8"/>
        <v>1358</v>
      </c>
      <c r="AI24" s="49">
        <f t="shared" si="7"/>
        <v>227.16627634660423</v>
      </c>
      <c r="AJ24" s="102">
        <v>0</v>
      </c>
      <c r="AK24" s="102">
        <v>1</v>
      </c>
      <c r="AL24" s="102">
        <v>1</v>
      </c>
      <c r="AM24" s="102">
        <v>1</v>
      </c>
      <c r="AN24" s="102">
        <v>1</v>
      </c>
      <c r="AO24" s="102">
        <v>0</v>
      </c>
      <c r="AP24" s="123">
        <v>8133875</v>
      </c>
      <c r="AQ24" s="123">
        <f t="shared" si="10"/>
        <v>0</v>
      </c>
      <c r="AR24" s="52">
        <v>0.55000000000000004</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132</v>
      </c>
      <c r="P25" s="119">
        <v>141</v>
      </c>
      <c r="Q25" s="119">
        <v>33375043</v>
      </c>
      <c r="R25" s="45">
        <f t="shared" si="3"/>
        <v>5946</v>
      </c>
      <c r="S25" s="46">
        <f t="shared" si="4"/>
        <v>142.70400000000001</v>
      </c>
      <c r="T25" s="46">
        <f t="shared" si="5"/>
        <v>5.9459999999999997</v>
      </c>
      <c r="U25" s="120">
        <v>6.1</v>
      </c>
      <c r="V25" s="120">
        <f t="shared" si="6"/>
        <v>6.1</v>
      </c>
      <c r="W25" s="121" t="s">
        <v>140</v>
      </c>
      <c r="X25" s="123">
        <v>0</v>
      </c>
      <c r="Y25" s="123">
        <v>1036</v>
      </c>
      <c r="Z25" s="123">
        <v>1186</v>
      </c>
      <c r="AA25" s="123">
        <v>1185</v>
      </c>
      <c r="AB25" s="123">
        <v>1180</v>
      </c>
      <c r="AC25" s="47" t="s">
        <v>90</v>
      </c>
      <c r="AD25" s="47" t="s">
        <v>90</v>
      </c>
      <c r="AE25" s="47" t="s">
        <v>90</v>
      </c>
      <c r="AF25" s="122" t="s">
        <v>90</v>
      </c>
      <c r="AG25" s="136">
        <v>36353452</v>
      </c>
      <c r="AH25" s="48">
        <f t="shared" si="8"/>
        <v>1334</v>
      </c>
      <c r="AI25" s="49">
        <f t="shared" si="7"/>
        <v>224.35250588631013</v>
      </c>
      <c r="AJ25" s="102">
        <v>0</v>
      </c>
      <c r="AK25" s="102">
        <v>1</v>
      </c>
      <c r="AL25" s="102">
        <v>1</v>
      </c>
      <c r="AM25" s="102">
        <v>1</v>
      </c>
      <c r="AN25" s="102">
        <v>1</v>
      </c>
      <c r="AO25" s="102">
        <v>0</v>
      </c>
      <c r="AP25" s="123">
        <v>8133875</v>
      </c>
      <c r="AQ25" s="123">
        <f t="shared" si="10"/>
        <v>0</v>
      </c>
      <c r="AR25" s="50"/>
      <c r="AS25" s="51" t="s">
        <v>113</v>
      </c>
      <c r="AV25" s="57" t="s">
        <v>74</v>
      </c>
      <c r="AW25" s="57">
        <v>10.36</v>
      </c>
      <c r="AY25" s="105"/>
    </row>
    <row r="26" spans="1:51" x14ac:dyDescent="0.25">
      <c r="B26" s="39">
        <v>2.625</v>
      </c>
      <c r="C26" s="39">
        <v>0.66666666666666696</v>
      </c>
      <c r="D26" s="118">
        <v>7</v>
      </c>
      <c r="E26" s="40">
        <f t="shared" si="0"/>
        <v>4.9295774647887329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127</v>
      </c>
      <c r="P26" s="119">
        <v>138</v>
      </c>
      <c r="Q26" s="119">
        <v>33380682</v>
      </c>
      <c r="R26" s="45">
        <f t="shared" si="3"/>
        <v>5639</v>
      </c>
      <c r="S26" s="46">
        <f t="shared" si="4"/>
        <v>135.33600000000001</v>
      </c>
      <c r="T26" s="46">
        <f t="shared" si="5"/>
        <v>5.6390000000000002</v>
      </c>
      <c r="U26" s="120">
        <v>5.9</v>
      </c>
      <c r="V26" s="120">
        <f t="shared" si="6"/>
        <v>5.9</v>
      </c>
      <c r="W26" s="121" t="s">
        <v>140</v>
      </c>
      <c r="X26" s="123">
        <v>0</v>
      </c>
      <c r="Y26" s="123">
        <v>1015</v>
      </c>
      <c r="Z26" s="123">
        <v>1185</v>
      </c>
      <c r="AA26" s="123">
        <v>1185</v>
      </c>
      <c r="AB26" s="123">
        <v>1180</v>
      </c>
      <c r="AC26" s="47" t="s">
        <v>90</v>
      </c>
      <c r="AD26" s="47" t="s">
        <v>90</v>
      </c>
      <c r="AE26" s="47" t="s">
        <v>90</v>
      </c>
      <c r="AF26" s="122" t="s">
        <v>90</v>
      </c>
      <c r="AG26" s="136">
        <v>36354728</v>
      </c>
      <c r="AH26" s="48">
        <f t="shared" si="8"/>
        <v>1276</v>
      </c>
      <c r="AI26" s="49">
        <f t="shared" si="7"/>
        <v>226.2812555417627</v>
      </c>
      <c r="AJ26" s="102">
        <v>0</v>
      </c>
      <c r="AK26" s="102">
        <v>1</v>
      </c>
      <c r="AL26" s="102">
        <v>1</v>
      </c>
      <c r="AM26" s="102">
        <v>1</v>
      </c>
      <c r="AN26" s="102">
        <v>1</v>
      </c>
      <c r="AO26" s="102">
        <v>0</v>
      </c>
      <c r="AP26" s="123">
        <v>8133875</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124</v>
      </c>
      <c r="P27" s="119">
        <v>140</v>
      </c>
      <c r="Q27" s="119">
        <v>33386285</v>
      </c>
      <c r="R27" s="45">
        <f t="shared" si="3"/>
        <v>5603</v>
      </c>
      <c r="S27" s="46">
        <f t="shared" si="4"/>
        <v>134.47200000000001</v>
      </c>
      <c r="T27" s="46">
        <f t="shared" si="5"/>
        <v>5.6029999999999998</v>
      </c>
      <c r="U27" s="120">
        <v>5.3</v>
      </c>
      <c r="V27" s="120">
        <f t="shared" si="6"/>
        <v>5.3</v>
      </c>
      <c r="W27" s="121" t="s">
        <v>140</v>
      </c>
      <c r="X27" s="123">
        <v>0</v>
      </c>
      <c r="Y27" s="123">
        <v>1096</v>
      </c>
      <c r="Z27" s="123">
        <v>1185</v>
      </c>
      <c r="AA27" s="123">
        <v>1185</v>
      </c>
      <c r="AB27" s="123">
        <v>1180</v>
      </c>
      <c r="AC27" s="47" t="s">
        <v>90</v>
      </c>
      <c r="AD27" s="47" t="s">
        <v>90</v>
      </c>
      <c r="AE27" s="47" t="s">
        <v>90</v>
      </c>
      <c r="AF27" s="122" t="s">
        <v>90</v>
      </c>
      <c r="AG27" s="136">
        <v>36356044</v>
      </c>
      <c r="AH27" s="48">
        <f t="shared" si="8"/>
        <v>1316</v>
      </c>
      <c r="AI27" s="49">
        <f t="shared" si="7"/>
        <v>234.87417454934857</v>
      </c>
      <c r="AJ27" s="102">
        <v>0</v>
      </c>
      <c r="AK27" s="102">
        <v>1</v>
      </c>
      <c r="AL27" s="102">
        <v>1</v>
      </c>
      <c r="AM27" s="102">
        <v>1</v>
      </c>
      <c r="AN27" s="102">
        <v>1</v>
      </c>
      <c r="AO27" s="102">
        <v>0</v>
      </c>
      <c r="AP27" s="123">
        <v>8133875</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134</v>
      </c>
      <c r="P28" s="119">
        <v>136</v>
      </c>
      <c r="Q28" s="119">
        <v>33392128</v>
      </c>
      <c r="R28" s="45">
        <f t="shared" si="3"/>
        <v>5843</v>
      </c>
      <c r="S28" s="46">
        <f t="shared" si="4"/>
        <v>140.232</v>
      </c>
      <c r="T28" s="46">
        <f t="shared" si="5"/>
        <v>5.843</v>
      </c>
      <c r="U28" s="120">
        <v>4.9000000000000004</v>
      </c>
      <c r="V28" s="120">
        <f t="shared" si="6"/>
        <v>4.9000000000000004</v>
      </c>
      <c r="W28" s="121" t="s">
        <v>140</v>
      </c>
      <c r="X28" s="123">
        <v>0</v>
      </c>
      <c r="Y28" s="123">
        <v>1004</v>
      </c>
      <c r="Z28" s="123">
        <v>1186</v>
      </c>
      <c r="AA28" s="123">
        <v>1185</v>
      </c>
      <c r="AB28" s="123">
        <v>1179</v>
      </c>
      <c r="AC28" s="47" t="s">
        <v>90</v>
      </c>
      <c r="AD28" s="47" t="s">
        <v>90</v>
      </c>
      <c r="AE28" s="47" t="s">
        <v>90</v>
      </c>
      <c r="AF28" s="122" t="s">
        <v>90</v>
      </c>
      <c r="AG28" s="136">
        <v>36357372</v>
      </c>
      <c r="AH28" s="48">
        <f t="shared" si="8"/>
        <v>1328</v>
      </c>
      <c r="AI28" s="49">
        <f t="shared" si="7"/>
        <v>227.28050658908094</v>
      </c>
      <c r="AJ28" s="102">
        <v>0</v>
      </c>
      <c r="AK28" s="102">
        <v>1</v>
      </c>
      <c r="AL28" s="102">
        <v>1</v>
      </c>
      <c r="AM28" s="102">
        <v>1</v>
      </c>
      <c r="AN28" s="102">
        <v>1</v>
      </c>
      <c r="AO28" s="102">
        <v>0</v>
      </c>
      <c r="AP28" s="123">
        <v>8133875</v>
      </c>
      <c r="AQ28" s="123">
        <f t="shared" si="10"/>
        <v>0</v>
      </c>
      <c r="AR28" s="52">
        <v>0.49</v>
      </c>
      <c r="AS28" s="51" t="s">
        <v>113</v>
      </c>
      <c r="AV28" s="57" t="s">
        <v>116</v>
      </c>
      <c r="AW28" s="57">
        <v>101.325</v>
      </c>
      <c r="AY28" s="105"/>
    </row>
    <row r="29" spans="1:51" x14ac:dyDescent="0.25">
      <c r="B29" s="39">
        <v>2.75</v>
      </c>
      <c r="C29" s="39">
        <v>0.79166666666666896</v>
      </c>
      <c r="D29" s="118">
        <v>6</v>
      </c>
      <c r="E29" s="40">
        <f t="shared" si="0"/>
        <v>4.2253521126760569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138</v>
      </c>
      <c r="P29" s="119">
        <v>138</v>
      </c>
      <c r="Q29" s="119">
        <v>33397661</v>
      </c>
      <c r="R29" s="45">
        <f t="shared" si="3"/>
        <v>5533</v>
      </c>
      <c r="S29" s="46">
        <f t="shared" si="4"/>
        <v>132.792</v>
      </c>
      <c r="T29" s="46">
        <f t="shared" si="5"/>
        <v>5.5330000000000004</v>
      </c>
      <c r="U29" s="120">
        <v>4.7</v>
      </c>
      <c r="V29" s="120">
        <f t="shared" si="6"/>
        <v>4.7</v>
      </c>
      <c r="W29" s="121" t="s">
        <v>140</v>
      </c>
      <c r="X29" s="123">
        <v>0</v>
      </c>
      <c r="Y29" s="123">
        <v>983</v>
      </c>
      <c r="Z29" s="123">
        <v>1187</v>
      </c>
      <c r="AA29" s="123">
        <v>1185</v>
      </c>
      <c r="AB29" s="123">
        <v>1180</v>
      </c>
      <c r="AC29" s="47" t="s">
        <v>90</v>
      </c>
      <c r="AD29" s="47" t="s">
        <v>90</v>
      </c>
      <c r="AE29" s="47" t="s">
        <v>90</v>
      </c>
      <c r="AF29" s="122" t="s">
        <v>90</v>
      </c>
      <c r="AG29" s="136">
        <v>36358624</v>
      </c>
      <c r="AH29" s="48">
        <f t="shared" si="8"/>
        <v>1252</v>
      </c>
      <c r="AI29" s="49">
        <f t="shared" si="7"/>
        <v>226.27869148743898</v>
      </c>
      <c r="AJ29" s="102">
        <v>0</v>
      </c>
      <c r="AK29" s="102">
        <v>1</v>
      </c>
      <c r="AL29" s="102">
        <v>1</v>
      </c>
      <c r="AM29" s="102">
        <v>1</v>
      </c>
      <c r="AN29" s="102">
        <v>1</v>
      </c>
      <c r="AO29" s="102">
        <v>0</v>
      </c>
      <c r="AP29" s="123">
        <v>8133875</v>
      </c>
      <c r="AQ29" s="123">
        <f t="shared" si="10"/>
        <v>0</v>
      </c>
      <c r="AR29" s="50"/>
      <c r="AS29" s="51" t="s">
        <v>113</v>
      </c>
      <c r="AY29" s="105"/>
    </row>
    <row r="30" spans="1:51" x14ac:dyDescent="0.25">
      <c r="B30" s="39">
        <v>2.7916666666666701</v>
      </c>
      <c r="C30" s="39">
        <v>0.83333333333333703</v>
      </c>
      <c r="D30" s="118">
        <v>11</v>
      </c>
      <c r="E30" s="40">
        <f t="shared" si="0"/>
        <v>7.746478873239437</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111</v>
      </c>
      <c r="P30" s="119">
        <v>131</v>
      </c>
      <c r="Q30" s="119">
        <v>33403260</v>
      </c>
      <c r="R30" s="45">
        <f t="shared" si="3"/>
        <v>5599</v>
      </c>
      <c r="S30" s="46">
        <f t="shared" si="4"/>
        <v>134.376</v>
      </c>
      <c r="T30" s="46">
        <f t="shared" si="5"/>
        <v>5.5990000000000002</v>
      </c>
      <c r="U30" s="120">
        <v>3.7</v>
      </c>
      <c r="V30" s="120">
        <f t="shared" si="6"/>
        <v>3.7</v>
      </c>
      <c r="W30" s="121" t="s">
        <v>140</v>
      </c>
      <c r="X30" s="123">
        <v>0</v>
      </c>
      <c r="Y30" s="123">
        <v>1140</v>
      </c>
      <c r="Z30" s="123">
        <v>1196</v>
      </c>
      <c r="AA30" s="123">
        <v>0</v>
      </c>
      <c r="AB30" s="123">
        <v>1190</v>
      </c>
      <c r="AC30" s="47" t="s">
        <v>90</v>
      </c>
      <c r="AD30" s="47" t="s">
        <v>90</v>
      </c>
      <c r="AE30" s="47" t="s">
        <v>90</v>
      </c>
      <c r="AF30" s="122" t="s">
        <v>90</v>
      </c>
      <c r="AG30" s="136">
        <v>36359756</v>
      </c>
      <c r="AH30" s="48">
        <f t="shared" si="8"/>
        <v>1132</v>
      </c>
      <c r="AI30" s="49">
        <f t="shared" si="7"/>
        <v>202.17896052866584</v>
      </c>
      <c r="AJ30" s="102">
        <v>0</v>
      </c>
      <c r="AK30" s="102">
        <v>1</v>
      </c>
      <c r="AL30" s="102">
        <v>1</v>
      </c>
      <c r="AM30" s="102">
        <v>0</v>
      </c>
      <c r="AN30" s="102">
        <v>1</v>
      </c>
      <c r="AO30" s="102">
        <v>0</v>
      </c>
      <c r="AP30" s="123">
        <v>8133875</v>
      </c>
      <c r="AQ30" s="123">
        <f t="shared" si="10"/>
        <v>0</v>
      </c>
      <c r="AR30" s="50"/>
      <c r="AS30" s="51" t="s">
        <v>113</v>
      </c>
      <c r="AV30" s="191" t="s">
        <v>117</v>
      </c>
      <c r="AW30" s="191"/>
      <c r="AY30" s="105"/>
    </row>
    <row r="31" spans="1:51" x14ac:dyDescent="0.25">
      <c r="B31" s="39">
        <v>2.8333333333333299</v>
      </c>
      <c r="C31" s="39">
        <v>0.875000000000004</v>
      </c>
      <c r="D31" s="118">
        <v>11</v>
      </c>
      <c r="E31" s="40">
        <f t="shared" si="0"/>
        <v>7.746478873239437</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110</v>
      </c>
      <c r="P31" s="119">
        <v>124</v>
      </c>
      <c r="Q31" s="119">
        <v>33408720</v>
      </c>
      <c r="R31" s="45">
        <f t="shared" si="3"/>
        <v>5460</v>
      </c>
      <c r="S31" s="46">
        <f t="shared" si="4"/>
        <v>131.04</v>
      </c>
      <c r="T31" s="46">
        <f t="shared" si="5"/>
        <v>5.46</v>
      </c>
      <c r="U31" s="120">
        <v>2.8</v>
      </c>
      <c r="V31" s="120">
        <f t="shared" si="6"/>
        <v>2.8</v>
      </c>
      <c r="W31" s="121" t="s">
        <v>140</v>
      </c>
      <c r="X31" s="123">
        <v>0</v>
      </c>
      <c r="Y31" s="123">
        <v>1091</v>
      </c>
      <c r="Z31" s="123">
        <v>1196</v>
      </c>
      <c r="AA31" s="123">
        <v>0</v>
      </c>
      <c r="AB31" s="123">
        <v>1190</v>
      </c>
      <c r="AC31" s="47" t="s">
        <v>90</v>
      </c>
      <c r="AD31" s="47" t="s">
        <v>90</v>
      </c>
      <c r="AE31" s="47" t="s">
        <v>90</v>
      </c>
      <c r="AF31" s="122" t="s">
        <v>90</v>
      </c>
      <c r="AG31" s="136">
        <v>36360868</v>
      </c>
      <c r="AH31" s="48">
        <f t="shared" si="8"/>
        <v>1112</v>
      </c>
      <c r="AI31" s="49">
        <f t="shared" si="7"/>
        <v>203.66300366300368</v>
      </c>
      <c r="AJ31" s="102">
        <v>0</v>
      </c>
      <c r="AK31" s="102">
        <v>1</v>
      </c>
      <c r="AL31" s="102">
        <v>1</v>
      </c>
      <c r="AM31" s="102">
        <v>0</v>
      </c>
      <c r="AN31" s="102">
        <v>1</v>
      </c>
      <c r="AO31" s="102">
        <v>0</v>
      </c>
      <c r="AP31" s="123">
        <v>8133875</v>
      </c>
      <c r="AQ31" s="123">
        <f t="shared" si="10"/>
        <v>0</v>
      </c>
      <c r="AR31" s="50"/>
      <c r="AS31" s="51" t="s">
        <v>113</v>
      </c>
      <c r="AV31" s="58" t="s">
        <v>29</v>
      </c>
      <c r="AW31" s="58" t="s">
        <v>74</v>
      </c>
      <c r="AY31" s="105"/>
    </row>
    <row r="32" spans="1:51" x14ac:dyDescent="0.25">
      <c r="B32" s="39">
        <v>2.875</v>
      </c>
      <c r="C32" s="39">
        <v>0.91666666666667096</v>
      </c>
      <c r="D32" s="118">
        <v>13</v>
      </c>
      <c r="E32" s="40">
        <f t="shared" si="0"/>
        <v>9.1549295774647899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116</v>
      </c>
      <c r="P32" s="119">
        <v>124</v>
      </c>
      <c r="Q32" s="119">
        <v>33413679</v>
      </c>
      <c r="R32" s="45">
        <f t="shared" si="3"/>
        <v>4959</v>
      </c>
      <c r="S32" s="46">
        <f t="shared" si="4"/>
        <v>119.01600000000001</v>
      </c>
      <c r="T32" s="46">
        <f t="shared" si="5"/>
        <v>4.9589999999999996</v>
      </c>
      <c r="U32" s="120">
        <v>2.2999999999999998</v>
      </c>
      <c r="V32" s="120">
        <f t="shared" si="6"/>
        <v>2.2999999999999998</v>
      </c>
      <c r="W32" s="121" t="s">
        <v>140</v>
      </c>
      <c r="X32" s="123">
        <v>0</v>
      </c>
      <c r="Y32" s="123">
        <v>1023</v>
      </c>
      <c r="Z32" s="123">
        <v>1196</v>
      </c>
      <c r="AA32" s="123">
        <v>0</v>
      </c>
      <c r="AB32" s="123">
        <v>1191</v>
      </c>
      <c r="AC32" s="47" t="s">
        <v>90</v>
      </c>
      <c r="AD32" s="47" t="s">
        <v>90</v>
      </c>
      <c r="AE32" s="47" t="s">
        <v>90</v>
      </c>
      <c r="AF32" s="122" t="s">
        <v>90</v>
      </c>
      <c r="AG32" s="136">
        <v>36361864</v>
      </c>
      <c r="AH32" s="48">
        <f t="shared" si="8"/>
        <v>996</v>
      </c>
      <c r="AI32" s="49">
        <f t="shared" si="7"/>
        <v>200.84694494857837</v>
      </c>
      <c r="AJ32" s="102">
        <v>0</v>
      </c>
      <c r="AK32" s="102">
        <v>1</v>
      </c>
      <c r="AL32" s="102">
        <v>1</v>
      </c>
      <c r="AM32" s="102">
        <v>0</v>
      </c>
      <c r="AN32" s="102">
        <v>1</v>
      </c>
      <c r="AO32" s="102">
        <v>0</v>
      </c>
      <c r="AP32" s="123">
        <v>8133875</v>
      </c>
      <c r="AQ32" s="123">
        <f t="shared" si="10"/>
        <v>0</v>
      </c>
      <c r="AR32" s="52">
        <v>0.9</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9</v>
      </c>
      <c r="E33" s="40">
        <f t="shared" si="0"/>
        <v>6.3380281690140849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121</v>
      </c>
      <c r="P33" s="119">
        <v>96</v>
      </c>
      <c r="Q33" s="119">
        <v>33418129</v>
      </c>
      <c r="R33" s="45">
        <f t="shared" si="3"/>
        <v>4450</v>
      </c>
      <c r="S33" s="46">
        <f t="shared" si="4"/>
        <v>106.8</v>
      </c>
      <c r="T33" s="46">
        <f t="shared" si="5"/>
        <v>4.45</v>
      </c>
      <c r="U33" s="120">
        <v>2.8</v>
      </c>
      <c r="V33" s="120">
        <f t="shared" si="6"/>
        <v>2.8</v>
      </c>
      <c r="W33" s="121" t="s">
        <v>125</v>
      </c>
      <c r="X33" s="123">
        <v>0</v>
      </c>
      <c r="Y33" s="123">
        <v>0</v>
      </c>
      <c r="Z33" s="123">
        <v>1103</v>
      </c>
      <c r="AA33" s="123">
        <v>0</v>
      </c>
      <c r="AB33" s="123">
        <v>1109</v>
      </c>
      <c r="AC33" s="47" t="s">
        <v>90</v>
      </c>
      <c r="AD33" s="47" t="s">
        <v>90</v>
      </c>
      <c r="AE33" s="47" t="s">
        <v>90</v>
      </c>
      <c r="AF33" s="122" t="s">
        <v>90</v>
      </c>
      <c r="AG33" s="136">
        <v>36362676</v>
      </c>
      <c r="AH33" s="48">
        <f t="shared" si="8"/>
        <v>812</v>
      </c>
      <c r="AI33" s="49">
        <f t="shared" si="7"/>
        <v>182.47191011235955</v>
      </c>
      <c r="AJ33" s="102">
        <v>0</v>
      </c>
      <c r="AK33" s="102">
        <v>0</v>
      </c>
      <c r="AL33" s="102">
        <v>1</v>
      </c>
      <c r="AM33" s="102">
        <v>0</v>
      </c>
      <c r="AN33" s="102">
        <v>1</v>
      </c>
      <c r="AO33" s="102">
        <v>0.3</v>
      </c>
      <c r="AP33" s="123">
        <v>8134523</v>
      </c>
      <c r="AQ33" s="123">
        <f t="shared" si="10"/>
        <v>648</v>
      </c>
      <c r="AR33" s="50"/>
      <c r="AS33" s="51" t="s">
        <v>113</v>
      </c>
      <c r="AY33" s="105"/>
    </row>
    <row r="34" spans="2:51" x14ac:dyDescent="0.25">
      <c r="B34" s="39">
        <v>2.9583333333333299</v>
      </c>
      <c r="C34" s="39">
        <v>1</v>
      </c>
      <c r="D34" s="118">
        <v>12</v>
      </c>
      <c r="E34" s="40">
        <f t="shared" si="0"/>
        <v>8.4507042253521139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114</v>
      </c>
      <c r="P34" s="119">
        <v>96</v>
      </c>
      <c r="Q34" s="119">
        <v>33422109</v>
      </c>
      <c r="R34" s="45">
        <f t="shared" si="3"/>
        <v>3980</v>
      </c>
      <c r="S34" s="46">
        <f t="shared" si="4"/>
        <v>95.52</v>
      </c>
      <c r="T34" s="46">
        <f t="shared" si="5"/>
        <v>3.98</v>
      </c>
      <c r="U34" s="120">
        <v>3.7</v>
      </c>
      <c r="V34" s="120">
        <f t="shared" si="6"/>
        <v>3.7</v>
      </c>
      <c r="W34" s="121" t="s">
        <v>125</v>
      </c>
      <c r="X34" s="123">
        <v>0</v>
      </c>
      <c r="Y34" s="123">
        <v>0</v>
      </c>
      <c r="Z34" s="123">
        <v>1037</v>
      </c>
      <c r="AA34" s="123">
        <v>0</v>
      </c>
      <c r="AB34" s="123">
        <v>1109</v>
      </c>
      <c r="AC34" s="47" t="s">
        <v>90</v>
      </c>
      <c r="AD34" s="47" t="s">
        <v>90</v>
      </c>
      <c r="AE34" s="47" t="s">
        <v>90</v>
      </c>
      <c r="AF34" s="122" t="s">
        <v>90</v>
      </c>
      <c r="AG34" s="136">
        <v>36363364</v>
      </c>
      <c r="AH34" s="48">
        <f t="shared" si="8"/>
        <v>688</v>
      </c>
      <c r="AI34" s="49">
        <f t="shared" si="7"/>
        <v>172.8643216080402</v>
      </c>
      <c r="AJ34" s="102">
        <v>0</v>
      </c>
      <c r="AK34" s="102">
        <v>0</v>
      </c>
      <c r="AL34" s="102">
        <v>1</v>
      </c>
      <c r="AM34" s="102">
        <v>0</v>
      </c>
      <c r="AN34" s="102">
        <v>1</v>
      </c>
      <c r="AO34" s="102">
        <v>0.3</v>
      </c>
      <c r="AP34" s="123">
        <v>8135361</v>
      </c>
      <c r="AQ34" s="123">
        <f t="shared" si="10"/>
        <v>838</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125.29166666666667</v>
      </c>
      <c r="Q35" s="63">
        <f>Q34-Q10</f>
        <v>124538</v>
      </c>
      <c r="R35" s="64">
        <f>SUM(R11:R34)</f>
        <v>124538</v>
      </c>
      <c r="S35" s="124">
        <f>AVERAGE(S11:S34)</f>
        <v>124.53800000000001</v>
      </c>
      <c r="T35" s="124">
        <f>SUM(T11:T34)</f>
        <v>124.53799999999998</v>
      </c>
      <c r="U35" s="98"/>
      <c r="V35" s="98"/>
      <c r="W35" s="56"/>
      <c r="X35" s="90"/>
      <c r="Y35" s="91"/>
      <c r="Z35" s="91"/>
      <c r="AA35" s="91"/>
      <c r="AB35" s="92"/>
      <c r="AC35" s="90"/>
      <c r="AD35" s="91"/>
      <c r="AE35" s="92"/>
      <c r="AF35" s="93"/>
      <c r="AG35" s="65">
        <f>AG34-AG10</f>
        <v>25548</v>
      </c>
      <c r="AH35" s="66">
        <f>SUM(AH11:AH34)</f>
        <v>25548</v>
      </c>
      <c r="AI35" s="67">
        <f>$AH$35/$T35</f>
        <v>205.14220559186757</v>
      </c>
      <c r="AJ35" s="93"/>
      <c r="AK35" s="94"/>
      <c r="AL35" s="94"/>
      <c r="AM35" s="94"/>
      <c r="AN35" s="95"/>
      <c r="AO35" s="68"/>
      <c r="AP35" s="69">
        <f>AP34-AP10</f>
        <v>6159</v>
      </c>
      <c r="AQ35" s="70">
        <f>SUM(AQ11:AQ34)</f>
        <v>6159</v>
      </c>
      <c r="AR35" s="71">
        <f>AVERAGE(AR11:AR34)</f>
        <v>0.77833333333333343</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372</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373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374</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375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377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378</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376</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198</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200</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166</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156</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2" t="s">
        <v>149</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382</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157</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85" t="s">
        <v>357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9" t="s">
        <v>262</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383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154</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6:T54 T57:T64" name="Range2_12_5_1_1"/>
    <protectedRange sqref="N10 L10 L6 D6 D8 AD8 AF8 O8:U8 AJ8:AR8 AF10 AR11:AR34 L24:N31 N12:N23 N32:N34 N11:P11 O12:P34 E11:E34 G11:G34 AC17:AF34 X11:AF16 R11:V34 Y17"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0:H51" name="Range2_2_12_1_3_1_1_1_1_1_4_1_1_2"/>
    <protectedRange sqref="E50:F51" name="Range2_2_12_1_7_1_1_3_1_1_2"/>
    <protectedRange sqref="S50:S54 S57:S64" name="Range2_12_5_1_1_2_3_1_1"/>
    <protectedRange sqref="Q50:R54" name="Range2_12_1_6_1_1_1_1_2_1_2"/>
    <protectedRange sqref="N50:P54" name="Range2_12_1_2_3_1_1_1_1_2_1_2"/>
    <protectedRange sqref="I50:M51 L52:M54" name="Range2_2_12_1_4_3_1_1_1_1_2_1_2"/>
    <protectedRange sqref="D50:D51" name="Range2_2_12_1_3_1_2_1_1_1_2_1_2_1_2"/>
    <protectedRange sqref="Q57:R60" name="Range2_12_1_6_1_1_1_1_2_1_1_1"/>
    <protectedRange sqref="N57:P60" name="Range2_12_1_2_3_1_1_1_1_2_1_1_1"/>
    <protectedRange sqref="L57:M60" name="Range2_2_12_1_4_3_1_1_1_1_2_1_1_1"/>
    <protectedRange sqref="B73" name="Range2_12_5_1_1_2_1_2_2_1_1_1_1_2_1_1_1_2_1_1_1_2"/>
    <protectedRange sqref="N61:R67" name="Range2_12_1_6_1_1_1_1_1"/>
    <protectedRange sqref="J63:M64 L65:M67 L61: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4" name="Range2_12_5_1_1_2_1_4_1_1_1_2_1_1_1_1_1_1_1_1_1_2_1_1_1_1_2_1_1_1_2_1_1_1_2_2_2_1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9" name="Range2_12_4_1_1_1_4_2_2_1_1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2:K54" name="Range2_2_12_1_7_1_1_2_2_3"/>
    <protectedRange sqref="G52:H54" name="Range2_2_12_1_3_1_2_1_1_1_2_1_1_1_1_1_1_2_1_1_1"/>
    <protectedRange sqref="I52:I54" name="Range2_2_12_1_4_3_1_1_1_2_1_2_1_1_3_1_1_1_1_1_1_1"/>
    <protectedRange sqref="D52:E54" name="Range2_2_12_1_3_1_2_1_1_1_2_1_1_1_1_3_1_1_1_1_1_1"/>
    <protectedRange sqref="F52:F54" name="Range2_2_12_1_3_1_2_1_1_1_3_1_1_1_1_1_3_1_1_1_1_1_1"/>
    <protectedRange sqref="AG10" name="Range1_18_1_1_1_1"/>
    <protectedRange sqref="Q10" name="Range1_17_1_1_1_2"/>
    <protectedRange sqref="F11:F34" name="Range1_16_3_1_1_2"/>
    <protectedRange sqref="W11:W34" name="Range1_16_3_1_1_4"/>
    <protectedRange sqref="X17 Z17:AB17 X18:AB34" name="Range1_16_3_1_1_6"/>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61" name="Range2_12_5_1_1_2_1_2_2_1_1_1_1_2_1_1_1_2_1_1_1_2_2_2_1_1_1_1_1"/>
    <protectedRange sqref="B41" name="Range2_12_5_1_1_1_1_1_2_2"/>
    <protectedRange sqref="B42" name="Range2_12_5_1_1_1_1_1_2_1_1"/>
    <protectedRange sqref="B43" name="Range2_12_5_1_1_1_2_1_1_1_1_1_1_1_1_1"/>
    <protectedRange sqref="B44" name="Range2_12_5_1_1_1_2_2_1_1_1_1_1_1"/>
    <protectedRange sqref="B45 B47" name="Range2_12_5_1_1_1_2_2_1_1_1_1_1_1_1_1_1_1_1_2_1_1_1_1_1_1_1"/>
    <protectedRange sqref="B46" name="Range2_12_5_1_1_1_2_2_1_1_1_1_1_1_1_1_1_1_1_2_1_1_1_1_1_1_1_1_1"/>
    <protectedRange sqref="B48 B51 B55 B59" name="Range2_12_5_1_1_1_2_2_1_1_1_1_1_1_1_1_1_1_1_2_1_1_1_1_1_1_1_1"/>
    <protectedRange sqref="B49" name="Range2_12_5_1_1_1_2_2_1_1_1_1_1_1_1_1_1_1_1_2_1_1_1_2_1_1_1_2_1_1_1"/>
    <protectedRange sqref="B50" name="Range2_12_5_1_1_1_2_2_1_1_1_1_1_1_1_1_1_1_1_2_1_1_1_2_1_2_1_1_1_1"/>
    <protectedRange sqref="B52" name="Range2_12_5_1_1_1_2_2_1_1_1_1_1_1_1_1_1_1_1_2_1_1_1_2_1_1_2_1_1_1"/>
    <protectedRange sqref="B54" name="Range2_12_5_1_1_1_2_2_1_1_1_1_1_1_1_1_1_1_1_2_1_1_1_3_3_1_1"/>
    <protectedRange sqref="B53" name="Range2_12_5_1_1_1_2_2_1_1_1_1_1_1_1_1_1_1_1_2_1_1_1_3_1_1"/>
    <protectedRange sqref="B60" name="Range2_12_5_1_1_2_1_4_1_1_1_2_1_1_1_1_1_1_1_1_1_2_1_1_1_1_2_1_1_1_2_1_1_1_2_2_2_1_1_1_1"/>
    <protectedRange sqref="B58" name="Range2_12_5_1_1_2_1_4_1_1_1_2_1_1_1_1_1_1_1_1_1_2_1_1_1_1_2_1_1_1_2_1_1_1_2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Y17">
    <cfRule type="containsText" dxfId="415" priority="17" operator="containsText" text="N/A">
      <formula>NOT(ISERROR(SEARCH("N/A",X11)))</formula>
    </cfRule>
    <cfRule type="cellIs" dxfId="414" priority="35" operator="equal">
      <formula>0</formula>
    </cfRule>
  </conditionalFormatting>
  <conditionalFormatting sqref="AC17:AE34 X11:AE16 Y17">
    <cfRule type="cellIs" dxfId="413" priority="34" operator="greaterThanOrEqual">
      <formula>1185</formula>
    </cfRule>
  </conditionalFormatting>
  <conditionalFormatting sqref="AC17:AE34 X11:AE16 Y17">
    <cfRule type="cellIs" dxfId="412" priority="33" operator="between">
      <formula>0.1</formula>
      <formula>1184</formula>
    </cfRule>
  </conditionalFormatting>
  <conditionalFormatting sqref="X8 AJ16:AJ34 AO16:AO34 AJ11:AO15 AK16:AL16 AK17 AM16:AN24 AM25:AM30 AL17:AL34 AN25:AN34">
    <cfRule type="cellIs" dxfId="411" priority="32" operator="equal">
      <formula>0</formula>
    </cfRule>
  </conditionalFormatting>
  <conditionalFormatting sqref="X8 AJ16:AJ34 AO16:AO34 AJ11:AO15 AK16:AL16 AK17 AM16:AN24 AM25:AM30 AL17:AL34 AN25:AN34">
    <cfRule type="cellIs" dxfId="410" priority="31" operator="greaterThan">
      <formula>1179</formula>
    </cfRule>
  </conditionalFormatting>
  <conditionalFormatting sqref="X8 AJ16:AJ34 AO16:AO34 AJ11:AO15 AK16:AL16 AK17 AM16:AN24 AM25:AM30 AL17:AL34 AN25:AN34">
    <cfRule type="cellIs" dxfId="409" priority="30" operator="greaterThan">
      <formula>99</formula>
    </cfRule>
  </conditionalFormatting>
  <conditionalFormatting sqref="X8 AJ16:AJ34 AO16:AO34 AJ11:AO15 AK16:AL16 AK17 AM16:AN24 AM25:AM30 AL17:AL34 AN25:AN34">
    <cfRule type="cellIs" dxfId="408" priority="29" operator="greaterThan">
      <formula>0.99</formula>
    </cfRule>
  </conditionalFormatting>
  <conditionalFormatting sqref="AB8">
    <cfRule type="cellIs" dxfId="407" priority="28" operator="equal">
      <formula>0</formula>
    </cfRule>
  </conditionalFormatting>
  <conditionalFormatting sqref="AB8">
    <cfRule type="cellIs" dxfId="406" priority="27" operator="greaterThan">
      <formula>1179</formula>
    </cfRule>
  </conditionalFormatting>
  <conditionalFormatting sqref="AB8">
    <cfRule type="cellIs" dxfId="405" priority="26" operator="greaterThan">
      <formula>99</formula>
    </cfRule>
  </conditionalFormatting>
  <conditionalFormatting sqref="AB8">
    <cfRule type="cellIs" dxfId="404" priority="25" operator="greaterThan">
      <formula>0.99</formula>
    </cfRule>
  </conditionalFormatting>
  <conditionalFormatting sqref="AQ11:AQ34">
    <cfRule type="cellIs" dxfId="403" priority="24" operator="equal">
      <formula>0</formula>
    </cfRule>
  </conditionalFormatting>
  <conditionalFormatting sqref="AQ11:AQ34">
    <cfRule type="cellIs" dxfId="402" priority="23" operator="greaterThan">
      <formula>1179</formula>
    </cfRule>
  </conditionalFormatting>
  <conditionalFormatting sqref="AQ11:AQ34">
    <cfRule type="cellIs" dxfId="401" priority="22" operator="greaterThan">
      <formula>99</formula>
    </cfRule>
  </conditionalFormatting>
  <conditionalFormatting sqref="AQ11:AQ34">
    <cfRule type="cellIs" dxfId="400" priority="21" operator="greaterThan">
      <formula>0.99</formula>
    </cfRule>
  </conditionalFormatting>
  <conditionalFormatting sqref="AI11:AI34">
    <cfRule type="cellIs" dxfId="399" priority="20" operator="greaterThan">
      <formula>$AI$8</formula>
    </cfRule>
  </conditionalFormatting>
  <conditionalFormatting sqref="AH11:AH34">
    <cfRule type="cellIs" dxfId="398" priority="18" operator="greaterThan">
      <formula>$AH$8</formula>
    </cfRule>
    <cfRule type="cellIs" dxfId="397" priority="19" operator="greaterThan">
      <formula>$AH$8</formula>
    </cfRule>
  </conditionalFormatting>
  <conditionalFormatting sqref="AP11:AP34">
    <cfRule type="cellIs" dxfId="396" priority="16" operator="equal">
      <formula>0</formula>
    </cfRule>
  </conditionalFormatting>
  <conditionalFormatting sqref="AP11:AP34">
    <cfRule type="cellIs" dxfId="395" priority="15" operator="greaterThan">
      <formula>1179</formula>
    </cfRule>
  </conditionalFormatting>
  <conditionalFormatting sqref="AP11:AP34">
    <cfRule type="cellIs" dxfId="394" priority="14" operator="greaterThan">
      <formula>99</formula>
    </cfRule>
  </conditionalFormatting>
  <conditionalFormatting sqref="AP11:AP34">
    <cfRule type="cellIs" dxfId="393" priority="13" operator="greaterThan">
      <formula>0.99</formula>
    </cfRule>
  </conditionalFormatting>
  <conditionalFormatting sqref="X17 Z17:AB17 X18:AB34">
    <cfRule type="containsText" dxfId="392" priority="9" operator="containsText" text="N/A">
      <formula>NOT(ISERROR(SEARCH("N/A",X17)))</formula>
    </cfRule>
    <cfRule type="cellIs" dxfId="391" priority="12" operator="equal">
      <formula>0</formula>
    </cfRule>
  </conditionalFormatting>
  <conditionalFormatting sqref="X17 Z17:AB17 X18:AB34">
    <cfRule type="cellIs" dxfId="390" priority="11" operator="greaterThanOrEqual">
      <formula>1185</formula>
    </cfRule>
  </conditionalFormatting>
  <conditionalFormatting sqref="X17 Z17:AB17 X18:AB34">
    <cfRule type="cellIs" dxfId="389" priority="10" operator="between">
      <formula>0.1</formula>
      <formula>1184</formula>
    </cfRule>
  </conditionalFormatting>
  <conditionalFormatting sqref="AK33:AK34 AM31:AM34">
    <cfRule type="cellIs" dxfId="388" priority="8" operator="equal">
      <formula>0</formula>
    </cfRule>
  </conditionalFormatting>
  <conditionalFormatting sqref="AK33:AK34 AM31:AM34">
    <cfRule type="cellIs" dxfId="387" priority="7" operator="greaterThan">
      <formula>1179</formula>
    </cfRule>
  </conditionalFormatting>
  <conditionalFormatting sqref="AK33:AK34 AM31:AM34">
    <cfRule type="cellIs" dxfId="386" priority="6" operator="greaterThan">
      <formula>99</formula>
    </cfRule>
  </conditionalFormatting>
  <conditionalFormatting sqref="AK33:AK34 AM31:AM34">
    <cfRule type="cellIs" dxfId="385" priority="5" operator="greaterThan">
      <formula>0.99</formula>
    </cfRule>
  </conditionalFormatting>
  <conditionalFormatting sqref="AK18:AK32">
    <cfRule type="cellIs" dxfId="384" priority="4" operator="equal">
      <formula>0</formula>
    </cfRule>
  </conditionalFormatting>
  <conditionalFormatting sqref="AK18:AK32">
    <cfRule type="cellIs" dxfId="383" priority="3" operator="greaterThan">
      <formula>1179</formula>
    </cfRule>
  </conditionalFormatting>
  <conditionalFormatting sqref="AK18:AK32">
    <cfRule type="cellIs" dxfId="382" priority="2" operator="greaterThan">
      <formula>99</formula>
    </cfRule>
  </conditionalFormatting>
  <conditionalFormatting sqref="AK18:AK32">
    <cfRule type="cellIs" dxfId="38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8"/>
  <sheetViews>
    <sheetView showGridLines="0" topLeftCell="A31" zoomScaleNormal="100" workbookViewId="0">
      <selection activeCell="B55" sqref="B55"/>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1"/>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46" t="s">
        <v>10</v>
      </c>
      <c r="I7" s="147" t="s">
        <v>11</v>
      </c>
      <c r="J7" s="147" t="s">
        <v>12</v>
      </c>
      <c r="K7" s="147" t="s">
        <v>13</v>
      </c>
      <c r="L7" s="11"/>
      <c r="M7" s="11"/>
      <c r="N7" s="11"/>
      <c r="O7" s="146" t="s">
        <v>14</v>
      </c>
      <c r="P7" s="218" t="s">
        <v>15</v>
      </c>
      <c r="Q7" s="220"/>
      <c r="R7" s="220"/>
      <c r="S7" s="220"/>
      <c r="T7" s="219"/>
      <c r="U7" s="217" t="s">
        <v>16</v>
      </c>
      <c r="V7" s="217"/>
      <c r="W7" s="147" t="s">
        <v>17</v>
      </c>
      <c r="X7" s="218" t="s">
        <v>18</v>
      </c>
      <c r="Y7" s="219"/>
      <c r="Z7" s="218" t="s">
        <v>19</v>
      </c>
      <c r="AA7" s="219"/>
      <c r="AB7" s="218" t="s">
        <v>20</v>
      </c>
      <c r="AC7" s="219"/>
      <c r="AD7" s="218" t="s">
        <v>21</v>
      </c>
      <c r="AE7" s="219"/>
      <c r="AF7" s="147" t="s">
        <v>22</v>
      </c>
      <c r="AG7" s="147" t="s">
        <v>23</v>
      </c>
      <c r="AH7" s="147" t="s">
        <v>24</v>
      </c>
      <c r="AI7" s="147" t="s">
        <v>25</v>
      </c>
      <c r="AJ7" s="218" t="s">
        <v>26</v>
      </c>
      <c r="AK7" s="220"/>
      <c r="AL7" s="220"/>
      <c r="AM7" s="220"/>
      <c r="AN7" s="219"/>
      <c r="AO7" s="218" t="s">
        <v>27</v>
      </c>
      <c r="AP7" s="220"/>
      <c r="AQ7" s="219"/>
      <c r="AR7" s="147" t="s">
        <v>28</v>
      </c>
      <c r="AS7" s="26"/>
      <c r="AT7" s="11"/>
      <c r="AU7" s="11"/>
      <c r="AV7" s="11"/>
      <c r="AW7" s="11"/>
      <c r="AX7" s="11"/>
      <c r="AY7" s="11"/>
    </row>
    <row r="8" spans="2:51" x14ac:dyDescent="0.25">
      <c r="B8" s="221">
        <v>42096</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24028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47" t="s">
        <v>44</v>
      </c>
      <c r="M9" s="217" t="s">
        <v>45</v>
      </c>
      <c r="N9" s="32" t="s">
        <v>46</v>
      </c>
      <c r="O9" s="207" t="s">
        <v>47</v>
      </c>
      <c r="P9" s="207" t="s">
        <v>48</v>
      </c>
      <c r="Q9" s="33" t="s">
        <v>49</v>
      </c>
      <c r="R9" s="195" t="s">
        <v>50</v>
      </c>
      <c r="S9" s="196"/>
      <c r="T9" s="197"/>
      <c r="U9" s="148" t="s">
        <v>51</v>
      </c>
      <c r="V9" s="148" t="s">
        <v>52</v>
      </c>
      <c r="W9" s="201" t="s">
        <v>53</v>
      </c>
      <c r="X9" s="202" t="s">
        <v>54</v>
      </c>
      <c r="Y9" s="203"/>
      <c r="Z9" s="203"/>
      <c r="AA9" s="203"/>
      <c r="AB9" s="203"/>
      <c r="AC9" s="203"/>
      <c r="AD9" s="203"/>
      <c r="AE9" s="204"/>
      <c r="AF9" s="150" t="s">
        <v>55</v>
      </c>
      <c r="AG9" s="150" t="s">
        <v>56</v>
      </c>
      <c r="AH9" s="190" t="s">
        <v>57</v>
      </c>
      <c r="AI9" s="205" t="s">
        <v>58</v>
      </c>
      <c r="AJ9" s="148" t="s">
        <v>59</v>
      </c>
      <c r="AK9" s="148" t="s">
        <v>60</v>
      </c>
      <c r="AL9" s="148" t="s">
        <v>61</v>
      </c>
      <c r="AM9" s="148" t="s">
        <v>62</v>
      </c>
      <c r="AN9" s="148" t="s">
        <v>63</v>
      </c>
      <c r="AO9" s="148" t="s">
        <v>64</v>
      </c>
      <c r="AP9" s="148" t="s">
        <v>65</v>
      </c>
      <c r="AQ9" s="207" t="s">
        <v>66</v>
      </c>
      <c r="AR9" s="148" t="s">
        <v>67</v>
      </c>
      <c r="AS9" s="190" t="s">
        <v>68</v>
      </c>
      <c r="AV9" s="34" t="s">
        <v>69</v>
      </c>
      <c r="AW9" s="34" t="s">
        <v>70</v>
      </c>
      <c r="AY9" s="35" t="s">
        <v>71</v>
      </c>
    </row>
    <row r="10" spans="2:51" x14ac:dyDescent="0.25">
      <c r="B10" s="148" t="s">
        <v>72</v>
      </c>
      <c r="C10" s="148" t="s">
        <v>73</v>
      </c>
      <c r="D10" s="148" t="s">
        <v>74</v>
      </c>
      <c r="E10" s="148" t="s">
        <v>75</v>
      </c>
      <c r="F10" s="148" t="s">
        <v>74</v>
      </c>
      <c r="G10" s="148" t="s">
        <v>75</v>
      </c>
      <c r="H10" s="216"/>
      <c r="I10" s="148" t="s">
        <v>75</v>
      </c>
      <c r="J10" s="148" t="s">
        <v>75</v>
      </c>
      <c r="K10" s="148" t="s">
        <v>75</v>
      </c>
      <c r="L10" s="27" t="s">
        <v>29</v>
      </c>
      <c r="M10" s="217"/>
      <c r="N10" s="27" t="s">
        <v>29</v>
      </c>
      <c r="O10" s="208"/>
      <c r="P10" s="208"/>
      <c r="Q10" s="144">
        <f>'APR 1'!$Q$34</f>
        <v>31198209</v>
      </c>
      <c r="R10" s="198"/>
      <c r="S10" s="199"/>
      <c r="T10" s="200"/>
      <c r="U10" s="148" t="s">
        <v>75</v>
      </c>
      <c r="V10" s="148" t="s">
        <v>75</v>
      </c>
      <c r="W10" s="201"/>
      <c r="X10" s="36" t="s">
        <v>76</v>
      </c>
      <c r="Y10" s="36" t="s">
        <v>77</v>
      </c>
      <c r="Z10" s="36" t="s">
        <v>78</v>
      </c>
      <c r="AA10" s="36" t="s">
        <v>79</v>
      </c>
      <c r="AB10" s="36" t="s">
        <v>80</v>
      </c>
      <c r="AC10" s="36" t="s">
        <v>81</v>
      </c>
      <c r="AD10" s="36" t="s">
        <v>82</v>
      </c>
      <c r="AE10" s="36" t="s">
        <v>83</v>
      </c>
      <c r="AF10" s="37"/>
      <c r="AG10" s="119">
        <f>'APR 1'!$AG$34</f>
        <v>35909400</v>
      </c>
      <c r="AH10" s="190"/>
      <c r="AI10" s="206"/>
      <c r="AJ10" s="148" t="s">
        <v>84</v>
      </c>
      <c r="AK10" s="148" t="s">
        <v>84</v>
      </c>
      <c r="AL10" s="148" t="s">
        <v>84</v>
      </c>
      <c r="AM10" s="148" t="s">
        <v>84</v>
      </c>
      <c r="AN10" s="148" t="s">
        <v>84</v>
      </c>
      <c r="AO10" s="148" t="s">
        <v>84</v>
      </c>
      <c r="AP10" s="145">
        <f>'APR 1'!AP34</f>
        <v>8025263</v>
      </c>
      <c r="AQ10" s="208"/>
      <c r="AR10" s="159" t="s">
        <v>85</v>
      </c>
      <c r="AS10" s="190"/>
      <c r="AV10" s="38" t="s">
        <v>86</v>
      </c>
      <c r="AW10" s="38" t="s">
        <v>87</v>
      </c>
      <c r="AY10" s="80"/>
    </row>
    <row r="11" spans="2:51" x14ac:dyDescent="0.25">
      <c r="B11" s="39">
        <v>2</v>
      </c>
      <c r="C11" s="39">
        <v>4.1666666666666664E-2</v>
      </c>
      <c r="D11" s="118">
        <v>13</v>
      </c>
      <c r="E11" s="40">
        <f>D11/1.42</f>
        <v>9.1549295774647899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129</v>
      </c>
      <c r="P11" s="119">
        <v>104</v>
      </c>
      <c r="Q11" s="119">
        <v>31202233</v>
      </c>
      <c r="R11" s="45">
        <f>Q11-Q10</f>
        <v>4024</v>
      </c>
      <c r="S11" s="46">
        <f>R11*24/1000</f>
        <v>96.575999999999993</v>
      </c>
      <c r="T11" s="46">
        <f>R11/1000</f>
        <v>4.024</v>
      </c>
      <c r="U11" s="120">
        <v>5.7</v>
      </c>
      <c r="V11" s="120">
        <f>U11</f>
        <v>5.7</v>
      </c>
      <c r="W11" s="121" t="s">
        <v>125</v>
      </c>
      <c r="X11" s="123">
        <v>0</v>
      </c>
      <c r="Y11" s="123">
        <v>0</v>
      </c>
      <c r="Z11" s="123">
        <v>1025</v>
      </c>
      <c r="AA11" s="123">
        <v>0</v>
      </c>
      <c r="AB11" s="123">
        <v>1078</v>
      </c>
      <c r="AC11" s="47" t="s">
        <v>90</v>
      </c>
      <c r="AD11" s="47" t="s">
        <v>90</v>
      </c>
      <c r="AE11" s="47" t="s">
        <v>90</v>
      </c>
      <c r="AF11" s="122" t="s">
        <v>90</v>
      </c>
      <c r="AG11" s="136">
        <v>35910068</v>
      </c>
      <c r="AH11" s="48">
        <f>IF(ISBLANK(AG11),"-",AG11-AG10)</f>
        <v>668</v>
      </c>
      <c r="AI11" s="49">
        <f>AH11/T11</f>
        <v>166.00397614314116</v>
      </c>
      <c r="AJ11" s="102">
        <v>0</v>
      </c>
      <c r="AK11" s="102">
        <v>0</v>
      </c>
      <c r="AL11" s="102">
        <v>1</v>
      </c>
      <c r="AM11" s="102">
        <v>0</v>
      </c>
      <c r="AN11" s="102">
        <v>1</v>
      </c>
      <c r="AO11" s="102">
        <v>0.4</v>
      </c>
      <c r="AP11" s="123">
        <v>8026399</v>
      </c>
      <c r="AQ11" s="123">
        <f>AP11-AP10</f>
        <v>1136</v>
      </c>
      <c r="AR11" s="50"/>
      <c r="AS11" s="51" t="s">
        <v>113</v>
      </c>
      <c r="AV11" s="38" t="s">
        <v>88</v>
      </c>
      <c r="AW11" s="38" t="s">
        <v>91</v>
      </c>
      <c r="AY11" s="80" t="s">
        <v>126</v>
      </c>
    </row>
    <row r="12" spans="2:51" x14ac:dyDescent="0.25">
      <c r="B12" s="39">
        <v>2.0416666666666701</v>
      </c>
      <c r="C12" s="39">
        <v>8.3333333333333329E-2</v>
      </c>
      <c r="D12" s="118">
        <v>16</v>
      </c>
      <c r="E12" s="40">
        <f t="shared" ref="E12:E34" si="0">D12/1.42</f>
        <v>11.267605633802818</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126</v>
      </c>
      <c r="P12" s="119">
        <v>94</v>
      </c>
      <c r="Q12" s="119">
        <v>31206169</v>
      </c>
      <c r="R12" s="45">
        <f t="shared" ref="R12:R34" si="3">Q12-Q11</f>
        <v>3936</v>
      </c>
      <c r="S12" s="46">
        <f t="shared" ref="S12:S34" si="4">R12*24/1000</f>
        <v>94.463999999999999</v>
      </c>
      <c r="T12" s="46">
        <f t="shared" ref="T12:T34" si="5">R12/1000</f>
        <v>3.9359999999999999</v>
      </c>
      <c r="U12" s="120">
        <v>6.9</v>
      </c>
      <c r="V12" s="120">
        <f t="shared" ref="V12:V34" si="6">U12</f>
        <v>6.9</v>
      </c>
      <c r="W12" s="121" t="s">
        <v>125</v>
      </c>
      <c r="X12" s="123">
        <v>0</v>
      </c>
      <c r="Y12" s="123">
        <v>0</v>
      </c>
      <c r="Z12" s="123">
        <v>1001</v>
      </c>
      <c r="AA12" s="123">
        <v>0</v>
      </c>
      <c r="AB12" s="123">
        <v>1079</v>
      </c>
      <c r="AC12" s="47" t="s">
        <v>90</v>
      </c>
      <c r="AD12" s="47" t="s">
        <v>90</v>
      </c>
      <c r="AE12" s="47" t="s">
        <v>90</v>
      </c>
      <c r="AF12" s="122" t="s">
        <v>90</v>
      </c>
      <c r="AG12" s="136">
        <v>35910700</v>
      </c>
      <c r="AH12" s="48">
        <f>IF(ISBLANK(AG12),"-",AG12-AG11)</f>
        <v>632</v>
      </c>
      <c r="AI12" s="49">
        <f t="shared" ref="AI12:AI34" si="7">AH12/T12</f>
        <v>160.5691056910569</v>
      </c>
      <c r="AJ12" s="102">
        <v>0</v>
      </c>
      <c r="AK12" s="102">
        <v>0</v>
      </c>
      <c r="AL12" s="102">
        <v>1</v>
      </c>
      <c r="AM12" s="102">
        <v>0</v>
      </c>
      <c r="AN12" s="102">
        <v>1</v>
      </c>
      <c r="AO12" s="102">
        <v>0.4</v>
      </c>
      <c r="AP12" s="123">
        <v>8027554</v>
      </c>
      <c r="AQ12" s="123">
        <f>AP12-AP11</f>
        <v>1155</v>
      </c>
      <c r="AR12" s="52">
        <v>1.08</v>
      </c>
      <c r="AS12" s="51" t="s">
        <v>113</v>
      </c>
      <c r="AV12" s="38" t="s">
        <v>92</v>
      </c>
      <c r="AW12" s="38" t="s">
        <v>93</v>
      </c>
      <c r="AY12" s="80" t="s">
        <v>128</v>
      </c>
    </row>
    <row r="13" spans="2:51" x14ac:dyDescent="0.25">
      <c r="B13" s="39">
        <v>2.0833333333333299</v>
      </c>
      <c r="C13" s="39">
        <v>0.125</v>
      </c>
      <c r="D13" s="118">
        <v>21</v>
      </c>
      <c r="E13" s="40">
        <f t="shared" si="0"/>
        <v>14.788732394366198</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121</v>
      </c>
      <c r="P13" s="119">
        <v>91</v>
      </c>
      <c r="Q13" s="119">
        <v>31209996</v>
      </c>
      <c r="R13" s="45">
        <f t="shared" si="3"/>
        <v>3827</v>
      </c>
      <c r="S13" s="46">
        <f t="shared" si="4"/>
        <v>91.847999999999999</v>
      </c>
      <c r="T13" s="46">
        <f t="shared" si="5"/>
        <v>3.827</v>
      </c>
      <c r="U13" s="120">
        <v>8.6999999999999993</v>
      </c>
      <c r="V13" s="120">
        <f t="shared" si="6"/>
        <v>8.6999999999999993</v>
      </c>
      <c r="W13" s="121" t="s">
        <v>125</v>
      </c>
      <c r="X13" s="123">
        <v>0</v>
      </c>
      <c r="Y13" s="123">
        <v>0</v>
      </c>
      <c r="Z13" s="123">
        <v>986</v>
      </c>
      <c r="AA13" s="123">
        <v>0</v>
      </c>
      <c r="AB13" s="123">
        <v>1008</v>
      </c>
      <c r="AC13" s="47" t="s">
        <v>90</v>
      </c>
      <c r="AD13" s="47" t="s">
        <v>90</v>
      </c>
      <c r="AE13" s="47" t="s">
        <v>90</v>
      </c>
      <c r="AF13" s="122" t="s">
        <v>90</v>
      </c>
      <c r="AG13" s="136">
        <v>35911298</v>
      </c>
      <c r="AH13" s="48">
        <f>IF(ISBLANK(AG13),"-",AG13-AG12)</f>
        <v>598</v>
      </c>
      <c r="AI13" s="49">
        <f t="shared" si="7"/>
        <v>156.25816566501177</v>
      </c>
      <c r="AJ13" s="102">
        <v>0</v>
      </c>
      <c r="AK13" s="102">
        <v>0</v>
      </c>
      <c r="AL13" s="102">
        <v>1</v>
      </c>
      <c r="AM13" s="102">
        <v>0</v>
      </c>
      <c r="AN13" s="102">
        <v>1</v>
      </c>
      <c r="AO13" s="102">
        <v>0.4</v>
      </c>
      <c r="AP13" s="123">
        <v>8028895</v>
      </c>
      <c r="AQ13" s="123">
        <f>AP13-AP12</f>
        <v>1341</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92</v>
      </c>
      <c r="P14" s="119">
        <v>88</v>
      </c>
      <c r="Q14" s="119">
        <v>31213517</v>
      </c>
      <c r="R14" s="45">
        <f t="shared" si="3"/>
        <v>3521</v>
      </c>
      <c r="S14" s="46">
        <f t="shared" si="4"/>
        <v>84.504000000000005</v>
      </c>
      <c r="T14" s="46">
        <f t="shared" si="5"/>
        <v>3.5209999999999999</v>
      </c>
      <c r="U14" s="120">
        <v>9.5</v>
      </c>
      <c r="V14" s="120">
        <f t="shared" si="6"/>
        <v>9.5</v>
      </c>
      <c r="W14" s="121" t="s">
        <v>125</v>
      </c>
      <c r="X14" s="123">
        <v>0</v>
      </c>
      <c r="Y14" s="123">
        <v>0</v>
      </c>
      <c r="Z14" s="123">
        <v>890</v>
      </c>
      <c r="AA14" s="123">
        <v>0</v>
      </c>
      <c r="AB14" s="123">
        <v>1008</v>
      </c>
      <c r="AC14" s="47" t="s">
        <v>90</v>
      </c>
      <c r="AD14" s="47" t="s">
        <v>90</v>
      </c>
      <c r="AE14" s="47" t="s">
        <v>90</v>
      </c>
      <c r="AF14" s="122" t="s">
        <v>90</v>
      </c>
      <c r="AG14" s="136">
        <v>35911846</v>
      </c>
      <c r="AH14" s="48">
        <f t="shared" ref="AH14:AH34" si="8">IF(ISBLANK(AG14),"-",AG14-AG13)</f>
        <v>548</v>
      </c>
      <c r="AI14" s="49">
        <f t="shared" si="7"/>
        <v>155.63760295370633</v>
      </c>
      <c r="AJ14" s="102">
        <v>0</v>
      </c>
      <c r="AK14" s="102">
        <v>0</v>
      </c>
      <c r="AL14" s="102">
        <v>1</v>
      </c>
      <c r="AM14" s="102">
        <v>0</v>
      </c>
      <c r="AN14" s="102">
        <v>1</v>
      </c>
      <c r="AO14" s="102">
        <v>0.4</v>
      </c>
      <c r="AP14" s="123">
        <v>8029961</v>
      </c>
      <c r="AQ14" s="123">
        <f>AP14-AP13</f>
        <v>1066</v>
      </c>
      <c r="AR14" s="50"/>
      <c r="AS14" s="51" t="s">
        <v>113</v>
      </c>
      <c r="AT14" s="53"/>
      <c r="AV14" s="38" t="s">
        <v>96</v>
      </c>
      <c r="AW14" s="38" t="s">
        <v>97</v>
      </c>
      <c r="AY14" s="80" t="s">
        <v>130</v>
      </c>
    </row>
    <row r="15" spans="2:51" x14ac:dyDescent="0.25">
      <c r="B15" s="39">
        <v>2.1666666666666701</v>
      </c>
      <c r="C15" s="39">
        <v>0.20833333333333301</v>
      </c>
      <c r="D15" s="118">
        <v>31</v>
      </c>
      <c r="E15" s="40">
        <f t="shared" si="0"/>
        <v>21.83098591549296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91</v>
      </c>
      <c r="P15" s="119">
        <v>85</v>
      </c>
      <c r="Q15" s="119">
        <v>31217072</v>
      </c>
      <c r="R15" s="45">
        <f t="shared" si="3"/>
        <v>3555</v>
      </c>
      <c r="S15" s="46">
        <f t="shared" si="4"/>
        <v>85.32</v>
      </c>
      <c r="T15" s="46">
        <f t="shared" si="5"/>
        <v>3.5550000000000002</v>
      </c>
      <c r="U15" s="120">
        <v>9.5</v>
      </c>
      <c r="V15" s="120">
        <f t="shared" si="6"/>
        <v>9.5</v>
      </c>
      <c r="W15" s="121" t="s">
        <v>125</v>
      </c>
      <c r="X15" s="123">
        <v>0</v>
      </c>
      <c r="Y15" s="123">
        <v>0</v>
      </c>
      <c r="Z15" s="123">
        <v>885</v>
      </c>
      <c r="AA15" s="123">
        <v>0</v>
      </c>
      <c r="AB15" s="123">
        <v>886</v>
      </c>
      <c r="AC15" s="47" t="s">
        <v>90</v>
      </c>
      <c r="AD15" s="47" t="s">
        <v>90</v>
      </c>
      <c r="AE15" s="47" t="s">
        <v>90</v>
      </c>
      <c r="AF15" s="122" t="s">
        <v>90</v>
      </c>
      <c r="AG15" s="136">
        <v>35912278</v>
      </c>
      <c r="AH15" s="48">
        <f t="shared" si="8"/>
        <v>432</v>
      </c>
      <c r="AI15" s="49">
        <f t="shared" si="7"/>
        <v>121.51898734177215</v>
      </c>
      <c r="AJ15" s="102">
        <v>0</v>
      </c>
      <c r="AK15" s="102">
        <v>0</v>
      </c>
      <c r="AL15" s="102">
        <v>1</v>
      </c>
      <c r="AM15" s="102">
        <v>0</v>
      </c>
      <c r="AN15" s="102">
        <v>1</v>
      </c>
      <c r="AO15" s="102">
        <v>0</v>
      </c>
      <c r="AP15" s="123">
        <v>8029961</v>
      </c>
      <c r="AQ15" s="123">
        <f>AP15-AP14</f>
        <v>0</v>
      </c>
      <c r="AR15" s="50"/>
      <c r="AS15" s="51" t="s">
        <v>113</v>
      </c>
      <c r="AV15" s="38" t="s">
        <v>98</v>
      </c>
      <c r="AW15" s="38" t="s">
        <v>99</v>
      </c>
      <c r="AY15" s="80" t="s">
        <v>131</v>
      </c>
    </row>
    <row r="16" spans="2:51" x14ac:dyDescent="0.25">
      <c r="B16" s="39">
        <v>2.2083333333333299</v>
      </c>
      <c r="C16" s="39">
        <v>0.25</v>
      </c>
      <c r="D16" s="118">
        <v>27</v>
      </c>
      <c r="E16" s="40">
        <f t="shared" si="0"/>
        <v>19.014084507042256</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109</v>
      </c>
      <c r="P16" s="119">
        <v>107</v>
      </c>
      <c r="Q16" s="119">
        <v>31221163</v>
      </c>
      <c r="R16" s="45">
        <f t="shared" si="3"/>
        <v>4091</v>
      </c>
      <c r="S16" s="46">
        <f t="shared" si="4"/>
        <v>98.183999999999997</v>
      </c>
      <c r="T16" s="46">
        <f t="shared" si="5"/>
        <v>4.0910000000000002</v>
      </c>
      <c r="U16" s="120">
        <v>9.5</v>
      </c>
      <c r="V16" s="120">
        <f t="shared" si="6"/>
        <v>9.5</v>
      </c>
      <c r="W16" s="121" t="s">
        <v>125</v>
      </c>
      <c r="X16" s="123">
        <v>0</v>
      </c>
      <c r="Y16" s="123">
        <v>0</v>
      </c>
      <c r="Z16" s="123">
        <v>977</v>
      </c>
      <c r="AA16" s="123">
        <v>0</v>
      </c>
      <c r="AB16" s="123">
        <v>1009</v>
      </c>
      <c r="AC16" s="47" t="s">
        <v>90</v>
      </c>
      <c r="AD16" s="47" t="s">
        <v>90</v>
      </c>
      <c r="AE16" s="47" t="s">
        <v>90</v>
      </c>
      <c r="AF16" s="122" t="s">
        <v>90</v>
      </c>
      <c r="AG16" s="136">
        <v>35912752</v>
      </c>
      <c r="AH16" s="48">
        <f t="shared" si="8"/>
        <v>474</v>
      </c>
      <c r="AI16" s="49">
        <f t="shared" si="7"/>
        <v>115.86409190906868</v>
      </c>
      <c r="AJ16" s="102">
        <v>0</v>
      </c>
      <c r="AK16" s="102">
        <v>0</v>
      </c>
      <c r="AL16" s="102">
        <v>1</v>
      </c>
      <c r="AM16" s="102">
        <v>0</v>
      </c>
      <c r="AN16" s="102">
        <v>1</v>
      </c>
      <c r="AO16" s="102">
        <v>0</v>
      </c>
      <c r="AP16" s="123">
        <v>8029961</v>
      </c>
      <c r="AQ16" s="123">
        <f t="shared" ref="AQ16:AQ34" si="10">AP16-AP15</f>
        <v>0</v>
      </c>
      <c r="AR16" s="52">
        <v>0.95</v>
      </c>
      <c r="AS16" s="51" t="s">
        <v>101</v>
      </c>
      <c r="AV16" s="38" t="s">
        <v>102</v>
      </c>
      <c r="AW16" s="38" t="s">
        <v>103</v>
      </c>
      <c r="AY16" s="80" t="s">
        <v>132</v>
      </c>
    </row>
    <row r="17" spans="1:51" x14ac:dyDescent="0.25">
      <c r="B17" s="39">
        <v>2.25</v>
      </c>
      <c r="C17" s="39">
        <v>0.29166666666666702</v>
      </c>
      <c r="D17" s="118">
        <v>19</v>
      </c>
      <c r="E17" s="40">
        <f t="shared" si="0"/>
        <v>13.380281690140846</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139</v>
      </c>
      <c r="P17" s="119">
        <v>141</v>
      </c>
      <c r="Q17" s="119">
        <v>31226693</v>
      </c>
      <c r="R17" s="45">
        <f t="shared" si="3"/>
        <v>5530</v>
      </c>
      <c r="S17" s="46">
        <f t="shared" si="4"/>
        <v>132.72</v>
      </c>
      <c r="T17" s="46">
        <f t="shared" si="5"/>
        <v>5.53</v>
      </c>
      <c r="U17" s="120">
        <v>9.5</v>
      </c>
      <c r="V17" s="120">
        <f t="shared" si="6"/>
        <v>9.5</v>
      </c>
      <c r="W17" s="121" t="s">
        <v>147</v>
      </c>
      <c r="X17" s="123">
        <v>0</v>
      </c>
      <c r="Y17" s="123">
        <v>0</v>
      </c>
      <c r="Z17" s="123">
        <v>1080</v>
      </c>
      <c r="AA17" s="123">
        <v>1185</v>
      </c>
      <c r="AB17" s="123">
        <v>1109</v>
      </c>
      <c r="AC17" s="47" t="s">
        <v>90</v>
      </c>
      <c r="AD17" s="47" t="s">
        <v>90</v>
      </c>
      <c r="AE17" s="47" t="s">
        <v>90</v>
      </c>
      <c r="AF17" s="122" t="s">
        <v>90</v>
      </c>
      <c r="AG17" s="136">
        <v>35913792</v>
      </c>
      <c r="AH17" s="48">
        <f t="shared" si="8"/>
        <v>1040</v>
      </c>
      <c r="AI17" s="49">
        <f t="shared" si="7"/>
        <v>188.06509945750452</v>
      </c>
      <c r="AJ17" s="102">
        <v>0</v>
      </c>
      <c r="AK17" s="102">
        <v>0</v>
      </c>
      <c r="AL17" s="102">
        <v>1</v>
      </c>
      <c r="AM17" s="102">
        <v>1</v>
      </c>
      <c r="AN17" s="102">
        <v>1</v>
      </c>
      <c r="AO17" s="102">
        <v>0</v>
      </c>
      <c r="AP17" s="123">
        <v>8029961</v>
      </c>
      <c r="AQ17" s="123">
        <f t="shared" si="10"/>
        <v>0</v>
      </c>
      <c r="AR17" s="50"/>
      <c r="AS17" s="51" t="s">
        <v>101</v>
      </c>
      <c r="AT17" s="53"/>
      <c r="AV17" s="38" t="s">
        <v>104</v>
      </c>
      <c r="AW17" s="38" t="s">
        <v>105</v>
      </c>
      <c r="AY17" s="105"/>
    </row>
    <row r="18" spans="1:51" x14ac:dyDescent="0.25">
      <c r="B18" s="39">
        <v>2.2916666666666701</v>
      </c>
      <c r="C18" s="39">
        <v>0.33333333333333298</v>
      </c>
      <c r="D18" s="118">
        <v>13</v>
      </c>
      <c r="E18" s="40">
        <f t="shared" si="0"/>
        <v>9.1549295774647899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145</v>
      </c>
      <c r="P18" s="119">
        <v>144</v>
      </c>
      <c r="Q18" s="119">
        <v>31232472</v>
      </c>
      <c r="R18" s="45">
        <f t="shared" si="3"/>
        <v>5779</v>
      </c>
      <c r="S18" s="46">
        <f t="shared" si="4"/>
        <v>138.696</v>
      </c>
      <c r="T18" s="46">
        <f t="shared" si="5"/>
        <v>5.7789999999999999</v>
      </c>
      <c r="U18" s="120">
        <v>9.5</v>
      </c>
      <c r="V18" s="120">
        <f t="shared" si="6"/>
        <v>9.5</v>
      </c>
      <c r="W18" s="121" t="s">
        <v>140</v>
      </c>
      <c r="X18" s="123">
        <v>0</v>
      </c>
      <c r="Y18" s="123">
        <v>0</v>
      </c>
      <c r="Z18" s="123">
        <v>1155</v>
      </c>
      <c r="AA18" s="123">
        <v>1185</v>
      </c>
      <c r="AB18" s="123">
        <v>1169</v>
      </c>
      <c r="AC18" s="47" t="s">
        <v>90</v>
      </c>
      <c r="AD18" s="47" t="s">
        <v>90</v>
      </c>
      <c r="AE18" s="47" t="s">
        <v>90</v>
      </c>
      <c r="AF18" s="122" t="s">
        <v>90</v>
      </c>
      <c r="AG18" s="136">
        <v>35914952</v>
      </c>
      <c r="AH18" s="48">
        <f t="shared" si="8"/>
        <v>1160</v>
      </c>
      <c r="AI18" s="49">
        <f t="shared" si="7"/>
        <v>200.72676933725558</v>
      </c>
      <c r="AJ18" s="102">
        <v>0</v>
      </c>
      <c r="AK18" s="102">
        <v>0</v>
      </c>
      <c r="AL18" s="102">
        <v>1</v>
      </c>
      <c r="AM18" s="102">
        <v>1</v>
      </c>
      <c r="AN18" s="102">
        <v>1</v>
      </c>
      <c r="AO18" s="102">
        <v>0</v>
      </c>
      <c r="AP18" s="123">
        <v>8029961</v>
      </c>
      <c r="AQ18" s="123">
        <f t="shared" si="10"/>
        <v>0</v>
      </c>
      <c r="AR18" s="50"/>
      <c r="AS18" s="51" t="s">
        <v>101</v>
      </c>
      <c r="AV18" s="38" t="s">
        <v>106</v>
      </c>
      <c r="AW18" s="38" t="s">
        <v>107</v>
      </c>
      <c r="AY18" s="105"/>
    </row>
    <row r="19" spans="1:51" x14ac:dyDescent="0.25">
      <c r="B19" s="39">
        <v>2.3333333333333299</v>
      </c>
      <c r="C19" s="39">
        <v>0.375</v>
      </c>
      <c r="D19" s="118">
        <v>10</v>
      </c>
      <c r="E19" s="40">
        <f t="shared" si="0"/>
        <v>7.042253521126761</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146</v>
      </c>
      <c r="P19" s="119">
        <v>144</v>
      </c>
      <c r="Q19" s="119">
        <v>31238483</v>
      </c>
      <c r="R19" s="45">
        <f t="shared" si="3"/>
        <v>6011</v>
      </c>
      <c r="S19" s="46">
        <f t="shared" si="4"/>
        <v>144.26400000000001</v>
      </c>
      <c r="T19" s="46">
        <f t="shared" si="5"/>
        <v>6.0110000000000001</v>
      </c>
      <c r="U19" s="120">
        <v>9.5</v>
      </c>
      <c r="V19" s="120">
        <f t="shared" si="6"/>
        <v>9.5</v>
      </c>
      <c r="W19" s="121" t="s">
        <v>140</v>
      </c>
      <c r="X19" s="123">
        <v>0</v>
      </c>
      <c r="Y19" s="123">
        <v>0</v>
      </c>
      <c r="Z19" s="123">
        <v>1195</v>
      </c>
      <c r="AA19" s="123">
        <v>1185</v>
      </c>
      <c r="AB19" s="123">
        <v>1199</v>
      </c>
      <c r="AC19" s="47" t="s">
        <v>90</v>
      </c>
      <c r="AD19" s="47" t="s">
        <v>90</v>
      </c>
      <c r="AE19" s="47" t="s">
        <v>90</v>
      </c>
      <c r="AF19" s="122" t="s">
        <v>90</v>
      </c>
      <c r="AG19" s="136">
        <v>35916212</v>
      </c>
      <c r="AH19" s="48">
        <f t="shared" si="8"/>
        <v>1260</v>
      </c>
      <c r="AI19" s="49">
        <f t="shared" si="7"/>
        <v>209.61570454167361</v>
      </c>
      <c r="AJ19" s="102">
        <v>0</v>
      </c>
      <c r="AK19" s="102">
        <v>0</v>
      </c>
      <c r="AL19" s="102">
        <v>1</v>
      </c>
      <c r="AM19" s="102">
        <v>1</v>
      </c>
      <c r="AN19" s="102">
        <v>1</v>
      </c>
      <c r="AO19" s="102">
        <v>0</v>
      </c>
      <c r="AP19" s="123">
        <v>8029961</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142</v>
      </c>
      <c r="P20" s="119">
        <v>146</v>
      </c>
      <c r="Q20" s="119">
        <v>31244492</v>
      </c>
      <c r="R20" s="45">
        <f t="shared" si="3"/>
        <v>6009</v>
      </c>
      <c r="S20" s="46">
        <f t="shared" si="4"/>
        <v>144.21600000000001</v>
      </c>
      <c r="T20" s="46">
        <f t="shared" si="5"/>
        <v>6.0090000000000003</v>
      </c>
      <c r="U20" s="120">
        <v>9.3000000000000007</v>
      </c>
      <c r="V20" s="120">
        <f t="shared" si="6"/>
        <v>9.3000000000000007</v>
      </c>
      <c r="W20" s="121" t="s">
        <v>140</v>
      </c>
      <c r="X20" s="123">
        <v>0</v>
      </c>
      <c r="Y20" s="123">
        <v>997</v>
      </c>
      <c r="Z20" s="123">
        <v>1195</v>
      </c>
      <c r="AA20" s="123">
        <v>1185</v>
      </c>
      <c r="AB20" s="123">
        <v>1199</v>
      </c>
      <c r="AC20" s="47" t="s">
        <v>90</v>
      </c>
      <c r="AD20" s="47" t="s">
        <v>90</v>
      </c>
      <c r="AE20" s="47" t="s">
        <v>90</v>
      </c>
      <c r="AF20" s="122" t="s">
        <v>90</v>
      </c>
      <c r="AG20" s="136">
        <v>35917544</v>
      </c>
      <c r="AH20" s="48">
        <f>IF(ISBLANK(AG20),"-",AG20-AG19)</f>
        <v>1332</v>
      </c>
      <c r="AI20" s="49">
        <f t="shared" si="7"/>
        <v>221.66749875187219</v>
      </c>
      <c r="AJ20" s="102">
        <v>0</v>
      </c>
      <c r="AK20" s="102">
        <v>1</v>
      </c>
      <c r="AL20" s="102">
        <v>1</v>
      </c>
      <c r="AM20" s="102">
        <v>1</v>
      </c>
      <c r="AN20" s="102">
        <v>1</v>
      </c>
      <c r="AO20" s="102">
        <v>0</v>
      </c>
      <c r="AP20" s="123">
        <v>8029961</v>
      </c>
      <c r="AQ20" s="123">
        <f t="shared" si="10"/>
        <v>0</v>
      </c>
      <c r="AR20" s="52">
        <v>1.1299999999999999</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142</v>
      </c>
      <c r="P21" s="119">
        <v>147</v>
      </c>
      <c r="Q21" s="119">
        <v>31250524</v>
      </c>
      <c r="R21" s="45">
        <f>Q21-Q20</f>
        <v>6032</v>
      </c>
      <c r="S21" s="46">
        <f t="shared" si="4"/>
        <v>144.768</v>
      </c>
      <c r="T21" s="46">
        <f t="shared" si="5"/>
        <v>6.032</v>
      </c>
      <c r="U21" s="120">
        <v>9.1</v>
      </c>
      <c r="V21" s="120">
        <f t="shared" si="6"/>
        <v>9.1</v>
      </c>
      <c r="W21" s="121" t="s">
        <v>140</v>
      </c>
      <c r="X21" s="123">
        <v>0</v>
      </c>
      <c r="Y21" s="123">
        <v>983</v>
      </c>
      <c r="Z21" s="123">
        <v>1195</v>
      </c>
      <c r="AA21" s="123">
        <v>1185</v>
      </c>
      <c r="AB21" s="123">
        <v>1199</v>
      </c>
      <c r="AC21" s="47" t="s">
        <v>90</v>
      </c>
      <c r="AD21" s="47" t="s">
        <v>90</v>
      </c>
      <c r="AE21" s="47" t="s">
        <v>90</v>
      </c>
      <c r="AF21" s="122" t="s">
        <v>90</v>
      </c>
      <c r="AG21" s="136">
        <v>35918864</v>
      </c>
      <c r="AH21" s="48">
        <f t="shared" si="8"/>
        <v>1320</v>
      </c>
      <c r="AI21" s="49">
        <f t="shared" si="7"/>
        <v>218.83289124668434</v>
      </c>
      <c r="AJ21" s="102">
        <v>0</v>
      </c>
      <c r="AK21" s="102">
        <v>1</v>
      </c>
      <c r="AL21" s="102">
        <v>1</v>
      </c>
      <c r="AM21" s="102">
        <v>1</v>
      </c>
      <c r="AN21" s="102">
        <v>1</v>
      </c>
      <c r="AO21" s="102">
        <v>0</v>
      </c>
      <c r="AP21" s="123">
        <v>8029961</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132</v>
      </c>
      <c r="P22" s="119">
        <v>150</v>
      </c>
      <c r="Q22" s="119">
        <v>31256592</v>
      </c>
      <c r="R22" s="45">
        <f t="shared" si="3"/>
        <v>6068</v>
      </c>
      <c r="S22" s="46">
        <f t="shared" si="4"/>
        <v>145.63200000000001</v>
      </c>
      <c r="T22" s="46">
        <f t="shared" si="5"/>
        <v>6.0679999999999996</v>
      </c>
      <c r="U22" s="120">
        <v>8.8000000000000007</v>
      </c>
      <c r="V22" s="120">
        <f t="shared" si="6"/>
        <v>8.8000000000000007</v>
      </c>
      <c r="W22" s="121" t="s">
        <v>140</v>
      </c>
      <c r="X22" s="123">
        <v>0</v>
      </c>
      <c r="Y22" s="123">
        <v>1008</v>
      </c>
      <c r="Z22" s="123">
        <v>1195</v>
      </c>
      <c r="AA22" s="123">
        <v>1185</v>
      </c>
      <c r="AB22" s="123">
        <v>1199</v>
      </c>
      <c r="AC22" s="47" t="s">
        <v>90</v>
      </c>
      <c r="AD22" s="47" t="s">
        <v>90</v>
      </c>
      <c r="AE22" s="47" t="s">
        <v>90</v>
      </c>
      <c r="AF22" s="122" t="s">
        <v>90</v>
      </c>
      <c r="AG22" s="136">
        <v>35920244</v>
      </c>
      <c r="AH22" s="48">
        <f t="shared" si="8"/>
        <v>1380</v>
      </c>
      <c r="AI22" s="49">
        <f t="shared" si="7"/>
        <v>227.42254449571524</v>
      </c>
      <c r="AJ22" s="102">
        <v>0</v>
      </c>
      <c r="AK22" s="102">
        <v>1</v>
      </c>
      <c r="AL22" s="102">
        <v>1</v>
      </c>
      <c r="AM22" s="102">
        <v>1</v>
      </c>
      <c r="AN22" s="102">
        <v>1</v>
      </c>
      <c r="AO22" s="102">
        <v>0</v>
      </c>
      <c r="AP22" s="123">
        <v>8029961</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134</v>
      </c>
      <c r="P23" s="119">
        <v>142</v>
      </c>
      <c r="Q23" s="119">
        <v>31262492</v>
      </c>
      <c r="R23" s="45">
        <f t="shared" si="3"/>
        <v>5900</v>
      </c>
      <c r="S23" s="46">
        <f t="shared" si="4"/>
        <v>141.6</v>
      </c>
      <c r="T23" s="46">
        <f t="shared" si="5"/>
        <v>5.9</v>
      </c>
      <c r="U23" s="120">
        <v>8.4</v>
      </c>
      <c r="V23" s="120">
        <f t="shared" si="6"/>
        <v>8.4</v>
      </c>
      <c r="W23" s="121" t="s">
        <v>140</v>
      </c>
      <c r="X23" s="123">
        <v>0</v>
      </c>
      <c r="Y23" s="123">
        <v>984</v>
      </c>
      <c r="Z23" s="123">
        <v>1195</v>
      </c>
      <c r="AA23" s="123">
        <v>1185</v>
      </c>
      <c r="AB23" s="123">
        <v>1199</v>
      </c>
      <c r="AC23" s="47" t="s">
        <v>90</v>
      </c>
      <c r="AD23" s="47" t="s">
        <v>90</v>
      </c>
      <c r="AE23" s="47" t="s">
        <v>90</v>
      </c>
      <c r="AF23" s="122" t="s">
        <v>90</v>
      </c>
      <c r="AG23" s="136">
        <v>35921540</v>
      </c>
      <c r="AH23" s="48">
        <f t="shared" si="8"/>
        <v>1296</v>
      </c>
      <c r="AI23" s="49">
        <f t="shared" si="7"/>
        <v>219.66101694915253</v>
      </c>
      <c r="AJ23" s="102">
        <v>0</v>
      </c>
      <c r="AK23" s="102">
        <v>1</v>
      </c>
      <c r="AL23" s="102">
        <v>1</v>
      </c>
      <c r="AM23" s="102">
        <v>1</v>
      </c>
      <c r="AN23" s="102">
        <v>1</v>
      </c>
      <c r="AO23" s="102">
        <v>0</v>
      </c>
      <c r="AP23" s="123">
        <v>8029961</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134</v>
      </c>
      <c r="P24" s="119">
        <v>135</v>
      </c>
      <c r="Q24" s="119">
        <v>31268355</v>
      </c>
      <c r="R24" s="45">
        <f t="shared" si="3"/>
        <v>5863</v>
      </c>
      <c r="S24" s="46">
        <f t="shared" si="4"/>
        <v>140.71199999999999</v>
      </c>
      <c r="T24" s="46">
        <f t="shared" si="5"/>
        <v>5.8630000000000004</v>
      </c>
      <c r="U24" s="120">
        <v>8.1999999999999993</v>
      </c>
      <c r="V24" s="120">
        <f t="shared" si="6"/>
        <v>8.1999999999999993</v>
      </c>
      <c r="W24" s="121" t="s">
        <v>140</v>
      </c>
      <c r="X24" s="123">
        <v>0</v>
      </c>
      <c r="Y24" s="123">
        <v>994</v>
      </c>
      <c r="Z24" s="123">
        <v>1195</v>
      </c>
      <c r="AA24" s="123">
        <v>1185</v>
      </c>
      <c r="AB24" s="123">
        <v>1199</v>
      </c>
      <c r="AC24" s="47" t="s">
        <v>90</v>
      </c>
      <c r="AD24" s="47" t="s">
        <v>90</v>
      </c>
      <c r="AE24" s="47" t="s">
        <v>90</v>
      </c>
      <c r="AF24" s="122" t="s">
        <v>90</v>
      </c>
      <c r="AG24" s="136">
        <v>35922884</v>
      </c>
      <c r="AH24" s="48">
        <f t="shared" si="8"/>
        <v>1344</v>
      </c>
      <c r="AI24" s="49">
        <f t="shared" si="7"/>
        <v>229.23418045369263</v>
      </c>
      <c r="AJ24" s="102">
        <v>0</v>
      </c>
      <c r="AK24" s="102">
        <v>1</v>
      </c>
      <c r="AL24" s="102">
        <v>1</v>
      </c>
      <c r="AM24" s="102">
        <v>1</v>
      </c>
      <c r="AN24" s="102">
        <v>1</v>
      </c>
      <c r="AO24" s="102">
        <v>0</v>
      </c>
      <c r="AP24" s="123">
        <v>8029961</v>
      </c>
      <c r="AQ24" s="123">
        <f t="shared" si="10"/>
        <v>0</v>
      </c>
      <c r="AR24" s="52">
        <v>1.01</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133</v>
      </c>
      <c r="P25" s="119">
        <v>135</v>
      </c>
      <c r="Q25" s="119">
        <v>31274001</v>
      </c>
      <c r="R25" s="45">
        <f t="shared" si="3"/>
        <v>5646</v>
      </c>
      <c r="S25" s="46">
        <f t="shared" si="4"/>
        <v>135.50399999999999</v>
      </c>
      <c r="T25" s="46">
        <f t="shared" si="5"/>
        <v>5.6459999999999999</v>
      </c>
      <c r="U25" s="120">
        <v>8</v>
      </c>
      <c r="V25" s="120">
        <f t="shared" si="6"/>
        <v>8</v>
      </c>
      <c r="W25" s="121" t="s">
        <v>140</v>
      </c>
      <c r="X25" s="123">
        <v>0</v>
      </c>
      <c r="Y25" s="123">
        <v>982</v>
      </c>
      <c r="Z25" s="123">
        <v>1196</v>
      </c>
      <c r="AA25" s="123">
        <v>1185</v>
      </c>
      <c r="AB25" s="123">
        <v>1198</v>
      </c>
      <c r="AC25" s="47" t="s">
        <v>90</v>
      </c>
      <c r="AD25" s="47" t="s">
        <v>90</v>
      </c>
      <c r="AE25" s="47" t="s">
        <v>90</v>
      </c>
      <c r="AF25" s="122" t="s">
        <v>90</v>
      </c>
      <c r="AG25" s="136">
        <v>35924196</v>
      </c>
      <c r="AH25" s="48">
        <f t="shared" si="8"/>
        <v>1312</v>
      </c>
      <c r="AI25" s="49">
        <f t="shared" si="7"/>
        <v>232.37690400283387</v>
      </c>
      <c r="AJ25" s="102">
        <v>0</v>
      </c>
      <c r="AK25" s="102">
        <v>1</v>
      </c>
      <c r="AL25" s="102">
        <v>1</v>
      </c>
      <c r="AM25" s="102">
        <v>1</v>
      </c>
      <c r="AN25" s="102">
        <v>1</v>
      </c>
      <c r="AO25" s="102">
        <v>0</v>
      </c>
      <c r="AP25" s="123">
        <v>8029961</v>
      </c>
      <c r="AQ25" s="123">
        <f t="shared" si="10"/>
        <v>0</v>
      </c>
      <c r="AR25" s="50"/>
      <c r="AS25" s="51" t="s">
        <v>113</v>
      </c>
      <c r="AV25" s="57" t="s">
        <v>74</v>
      </c>
      <c r="AW25" s="57">
        <v>10.36</v>
      </c>
      <c r="AY25" s="105"/>
    </row>
    <row r="26" spans="1:51" x14ac:dyDescent="0.25">
      <c r="B26" s="39">
        <v>2.625</v>
      </c>
      <c r="C26" s="39">
        <v>0.66666666666666696</v>
      </c>
      <c r="D26" s="118">
        <v>5</v>
      </c>
      <c r="E26" s="40">
        <f t="shared" si="0"/>
        <v>3.5211267605633805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129</v>
      </c>
      <c r="P26" s="119">
        <v>134</v>
      </c>
      <c r="Q26" s="119">
        <v>31279494</v>
      </c>
      <c r="R26" s="45">
        <f t="shared" si="3"/>
        <v>5493</v>
      </c>
      <c r="S26" s="46">
        <f t="shared" si="4"/>
        <v>131.83199999999999</v>
      </c>
      <c r="T26" s="46">
        <f t="shared" si="5"/>
        <v>5.4930000000000003</v>
      </c>
      <c r="U26" s="120">
        <v>7.9</v>
      </c>
      <c r="V26" s="120">
        <f t="shared" si="6"/>
        <v>7.9</v>
      </c>
      <c r="W26" s="121" t="s">
        <v>140</v>
      </c>
      <c r="X26" s="123">
        <v>0</v>
      </c>
      <c r="Y26" s="123">
        <v>971</v>
      </c>
      <c r="Z26" s="123">
        <v>1196</v>
      </c>
      <c r="AA26" s="123">
        <v>1185</v>
      </c>
      <c r="AB26" s="123">
        <v>1190</v>
      </c>
      <c r="AC26" s="47" t="s">
        <v>90</v>
      </c>
      <c r="AD26" s="47" t="s">
        <v>90</v>
      </c>
      <c r="AE26" s="47" t="s">
        <v>90</v>
      </c>
      <c r="AF26" s="122" t="s">
        <v>90</v>
      </c>
      <c r="AG26" s="136">
        <v>35925476</v>
      </c>
      <c r="AH26" s="48">
        <f t="shared" si="8"/>
        <v>1280</v>
      </c>
      <c r="AI26" s="49">
        <f t="shared" si="7"/>
        <v>233.02384853449843</v>
      </c>
      <c r="AJ26" s="102">
        <v>0</v>
      </c>
      <c r="AK26" s="102">
        <v>1</v>
      </c>
      <c r="AL26" s="102">
        <v>1</v>
      </c>
      <c r="AM26" s="102">
        <v>1</v>
      </c>
      <c r="AN26" s="102">
        <v>1</v>
      </c>
      <c r="AO26" s="102">
        <v>0</v>
      </c>
      <c r="AP26" s="123">
        <v>8029961</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131</v>
      </c>
      <c r="P27" s="119">
        <v>137</v>
      </c>
      <c r="Q27" s="119">
        <v>31284802</v>
      </c>
      <c r="R27" s="45">
        <f t="shared" si="3"/>
        <v>5308</v>
      </c>
      <c r="S27" s="46">
        <f t="shared" si="4"/>
        <v>127.392</v>
      </c>
      <c r="T27" s="46">
        <f t="shared" si="5"/>
        <v>5.3079999999999998</v>
      </c>
      <c r="U27" s="120">
        <v>7.6</v>
      </c>
      <c r="V27" s="120">
        <f t="shared" si="6"/>
        <v>7.6</v>
      </c>
      <c r="W27" s="121" t="s">
        <v>140</v>
      </c>
      <c r="X27" s="123">
        <v>0</v>
      </c>
      <c r="Y27" s="123">
        <v>1001</v>
      </c>
      <c r="Z27" s="123">
        <v>1195</v>
      </c>
      <c r="AA27" s="123">
        <v>1185</v>
      </c>
      <c r="AB27" s="123">
        <v>1198</v>
      </c>
      <c r="AC27" s="47" t="s">
        <v>90</v>
      </c>
      <c r="AD27" s="47" t="s">
        <v>90</v>
      </c>
      <c r="AE27" s="47" t="s">
        <v>90</v>
      </c>
      <c r="AF27" s="122" t="s">
        <v>90</v>
      </c>
      <c r="AG27" s="136">
        <v>35926708</v>
      </c>
      <c r="AH27" s="48">
        <f t="shared" si="8"/>
        <v>1232</v>
      </c>
      <c r="AI27" s="49">
        <f t="shared" si="7"/>
        <v>232.10248681235871</v>
      </c>
      <c r="AJ27" s="102">
        <v>0</v>
      </c>
      <c r="AK27" s="102">
        <v>1</v>
      </c>
      <c r="AL27" s="102">
        <v>1</v>
      </c>
      <c r="AM27" s="102">
        <v>1</v>
      </c>
      <c r="AN27" s="102">
        <v>1</v>
      </c>
      <c r="AO27" s="102">
        <v>0</v>
      </c>
      <c r="AP27" s="123">
        <v>8029961</v>
      </c>
      <c r="AQ27" s="123">
        <f t="shared" si="10"/>
        <v>0</v>
      </c>
      <c r="AR27" s="50"/>
      <c r="AS27" s="51" t="s">
        <v>113</v>
      </c>
      <c r="AV27" s="57" t="s">
        <v>115</v>
      </c>
      <c r="AW27" s="57">
        <v>1</v>
      </c>
      <c r="AY27" s="105"/>
    </row>
    <row r="28" spans="1:51" x14ac:dyDescent="0.25">
      <c r="B28" s="39">
        <v>2.7083333333333299</v>
      </c>
      <c r="C28" s="39">
        <v>0.750000000000002</v>
      </c>
      <c r="D28" s="118">
        <v>6</v>
      </c>
      <c r="E28" s="40">
        <f t="shared" si="0"/>
        <v>4.2253521126760569</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134</v>
      </c>
      <c r="P28" s="119">
        <v>135</v>
      </c>
      <c r="Q28" s="119">
        <v>31290473</v>
      </c>
      <c r="R28" s="45">
        <f t="shared" si="3"/>
        <v>5671</v>
      </c>
      <c r="S28" s="46">
        <f t="shared" si="4"/>
        <v>136.10400000000001</v>
      </c>
      <c r="T28" s="46">
        <f t="shared" si="5"/>
        <v>5.6710000000000003</v>
      </c>
      <c r="U28" s="120">
        <v>7.5</v>
      </c>
      <c r="V28" s="120">
        <f t="shared" si="6"/>
        <v>7.5</v>
      </c>
      <c r="W28" s="121" t="s">
        <v>140</v>
      </c>
      <c r="X28" s="123">
        <v>0</v>
      </c>
      <c r="Y28" s="123">
        <v>957</v>
      </c>
      <c r="Z28" s="123">
        <v>1175</v>
      </c>
      <c r="AA28" s="123">
        <v>1185</v>
      </c>
      <c r="AB28" s="123">
        <v>1159</v>
      </c>
      <c r="AC28" s="47" t="s">
        <v>90</v>
      </c>
      <c r="AD28" s="47" t="s">
        <v>90</v>
      </c>
      <c r="AE28" s="47" t="s">
        <v>90</v>
      </c>
      <c r="AF28" s="122" t="s">
        <v>90</v>
      </c>
      <c r="AG28" s="136">
        <v>35927988</v>
      </c>
      <c r="AH28" s="48">
        <f t="shared" si="8"/>
        <v>1280</v>
      </c>
      <c r="AI28" s="49">
        <f t="shared" si="7"/>
        <v>225.70975136660201</v>
      </c>
      <c r="AJ28" s="102">
        <v>0</v>
      </c>
      <c r="AK28" s="102">
        <v>1</v>
      </c>
      <c r="AL28" s="102">
        <v>1</v>
      </c>
      <c r="AM28" s="102">
        <v>1</v>
      </c>
      <c r="AN28" s="102">
        <v>1</v>
      </c>
      <c r="AO28" s="102">
        <v>0</v>
      </c>
      <c r="AP28" s="123">
        <v>8029961</v>
      </c>
      <c r="AQ28" s="123">
        <f t="shared" si="10"/>
        <v>0</v>
      </c>
      <c r="AR28" s="52">
        <v>0.98</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128</v>
      </c>
      <c r="P29" s="119">
        <v>135</v>
      </c>
      <c r="Q29" s="119">
        <v>31296033</v>
      </c>
      <c r="R29" s="45">
        <f t="shared" si="3"/>
        <v>5560</v>
      </c>
      <c r="S29" s="46">
        <f t="shared" si="4"/>
        <v>133.44</v>
      </c>
      <c r="T29" s="46">
        <f t="shared" si="5"/>
        <v>5.56</v>
      </c>
      <c r="U29" s="120">
        <v>7.4</v>
      </c>
      <c r="V29" s="120">
        <f t="shared" si="6"/>
        <v>7.4</v>
      </c>
      <c r="W29" s="121" t="s">
        <v>140</v>
      </c>
      <c r="X29" s="123">
        <v>0</v>
      </c>
      <c r="Y29" s="123">
        <v>980</v>
      </c>
      <c r="Z29" s="123">
        <v>1175</v>
      </c>
      <c r="AA29" s="123">
        <v>1185</v>
      </c>
      <c r="AB29" s="123">
        <v>1138</v>
      </c>
      <c r="AC29" s="47" t="s">
        <v>90</v>
      </c>
      <c r="AD29" s="47" t="s">
        <v>90</v>
      </c>
      <c r="AE29" s="47" t="s">
        <v>90</v>
      </c>
      <c r="AF29" s="122" t="s">
        <v>90</v>
      </c>
      <c r="AG29" s="136">
        <v>35929228</v>
      </c>
      <c r="AH29" s="48">
        <f t="shared" si="8"/>
        <v>1240</v>
      </c>
      <c r="AI29" s="49">
        <f t="shared" si="7"/>
        <v>223.02158273381298</v>
      </c>
      <c r="AJ29" s="102">
        <v>0</v>
      </c>
      <c r="AK29" s="102">
        <v>1</v>
      </c>
      <c r="AL29" s="102">
        <v>1</v>
      </c>
      <c r="AM29" s="102">
        <v>1</v>
      </c>
      <c r="AN29" s="102">
        <v>1</v>
      </c>
      <c r="AO29" s="102">
        <v>0</v>
      </c>
      <c r="AP29" s="123">
        <v>8029961</v>
      </c>
      <c r="AQ29" s="123">
        <f t="shared" si="10"/>
        <v>0</v>
      </c>
      <c r="AR29" s="50"/>
      <c r="AS29" s="51" t="s">
        <v>113</v>
      </c>
      <c r="AY29" s="105"/>
    </row>
    <row r="30" spans="1:51" x14ac:dyDescent="0.25">
      <c r="B30" s="39">
        <v>2.7916666666666701</v>
      </c>
      <c r="C30" s="39">
        <v>0.83333333333333703</v>
      </c>
      <c r="D30" s="118">
        <v>13</v>
      </c>
      <c r="E30" s="40">
        <f t="shared" si="0"/>
        <v>9.1549295774647899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122</v>
      </c>
      <c r="P30" s="119">
        <v>129</v>
      </c>
      <c r="Q30" s="119">
        <v>31301336</v>
      </c>
      <c r="R30" s="45">
        <f t="shared" si="3"/>
        <v>5303</v>
      </c>
      <c r="S30" s="46">
        <f t="shared" si="4"/>
        <v>127.27200000000001</v>
      </c>
      <c r="T30" s="46">
        <f t="shared" si="5"/>
        <v>5.3029999999999999</v>
      </c>
      <c r="U30" s="120">
        <v>6.7</v>
      </c>
      <c r="V30" s="120">
        <f t="shared" si="6"/>
        <v>6.7</v>
      </c>
      <c r="W30" s="121" t="s">
        <v>152</v>
      </c>
      <c r="X30" s="123">
        <v>0</v>
      </c>
      <c r="Y30" s="123">
        <v>1027</v>
      </c>
      <c r="Z30" s="123">
        <v>1197</v>
      </c>
      <c r="AA30" s="123">
        <v>0</v>
      </c>
      <c r="AB30" s="123">
        <v>1199</v>
      </c>
      <c r="AC30" s="47" t="s">
        <v>90</v>
      </c>
      <c r="AD30" s="47" t="s">
        <v>90</v>
      </c>
      <c r="AE30" s="47" t="s">
        <v>90</v>
      </c>
      <c r="AF30" s="122" t="s">
        <v>90</v>
      </c>
      <c r="AG30" s="136">
        <v>35930276</v>
      </c>
      <c r="AH30" s="48">
        <f t="shared" si="8"/>
        <v>1048</v>
      </c>
      <c r="AI30" s="49">
        <f t="shared" si="7"/>
        <v>197.62398642277955</v>
      </c>
      <c r="AJ30" s="102">
        <v>0</v>
      </c>
      <c r="AK30" s="102">
        <v>1</v>
      </c>
      <c r="AL30" s="102">
        <v>1</v>
      </c>
      <c r="AM30" s="102">
        <v>0</v>
      </c>
      <c r="AN30" s="102">
        <v>1</v>
      </c>
      <c r="AO30" s="102">
        <v>0</v>
      </c>
      <c r="AP30" s="123">
        <v>8029961</v>
      </c>
      <c r="AQ30" s="123">
        <f t="shared" si="10"/>
        <v>0</v>
      </c>
      <c r="AR30" s="50"/>
      <c r="AS30" s="51" t="s">
        <v>113</v>
      </c>
      <c r="AV30" s="191" t="s">
        <v>117</v>
      </c>
      <c r="AW30" s="191"/>
      <c r="AY30" s="105"/>
    </row>
    <row r="31" spans="1:51" x14ac:dyDescent="0.25">
      <c r="B31" s="39">
        <v>2.8333333333333299</v>
      </c>
      <c r="C31" s="39">
        <v>0.875000000000004</v>
      </c>
      <c r="D31" s="118">
        <v>15</v>
      </c>
      <c r="E31" s="40">
        <f t="shared" si="0"/>
        <v>10.563380281690142</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128</v>
      </c>
      <c r="P31" s="119">
        <v>121</v>
      </c>
      <c r="Q31" s="119">
        <v>31306501</v>
      </c>
      <c r="R31" s="45">
        <f t="shared" si="3"/>
        <v>5165</v>
      </c>
      <c r="S31" s="46">
        <f t="shared" si="4"/>
        <v>123.96</v>
      </c>
      <c r="T31" s="46">
        <f t="shared" si="5"/>
        <v>5.165</v>
      </c>
      <c r="U31" s="120">
        <v>6.3</v>
      </c>
      <c r="V31" s="120">
        <f t="shared" si="6"/>
        <v>6.3</v>
      </c>
      <c r="W31" s="121" t="s">
        <v>152</v>
      </c>
      <c r="X31" s="123">
        <v>0</v>
      </c>
      <c r="Y31" s="123">
        <v>984</v>
      </c>
      <c r="Z31" s="123">
        <v>1197</v>
      </c>
      <c r="AA31" s="123">
        <v>0</v>
      </c>
      <c r="AB31" s="123">
        <v>1170</v>
      </c>
      <c r="AC31" s="47" t="s">
        <v>90</v>
      </c>
      <c r="AD31" s="47" t="s">
        <v>90</v>
      </c>
      <c r="AE31" s="47" t="s">
        <v>90</v>
      </c>
      <c r="AF31" s="122" t="s">
        <v>90</v>
      </c>
      <c r="AG31" s="136">
        <v>35931280</v>
      </c>
      <c r="AH31" s="48">
        <f t="shared" si="8"/>
        <v>1004</v>
      </c>
      <c r="AI31" s="49">
        <f t="shared" si="7"/>
        <v>194.38528557599224</v>
      </c>
      <c r="AJ31" s="102">
        <v>0</v>
      </c>
      <c r="AK31" s="102">
        <v>1</v>
      </c>
      <c r="AL31" s="102">
        <v>1</v>
      </c>
      <c r="AM31" s="102">
        <v>0</v>
      </c>
      <c r="AN31" s="102">
        <v>1</v>
      </c>
      <c r="AO31" s="102">
        <v>0</v>
      </c>
      <c r="AP31" s="123">
        <v>8029961</v>
      </c>
      <c r="AQ31" s="123">
        <f t="shared" si="10"/>
        <v>0</v>
      </c>
      <c r="AR31" s="50"/>
      <c r="AS31" s="51" t="s">
        <v>113</v>
      </c>
      <c r="AV31" s="58" t="s">
        <v>29</v>
      </c>
      <c r="AW31" s="58" t="s">
        <v>74</v>
      </c>
      <c r="AY31" s="105"/>
    </row>
    <row r="32" spans="1:51" x14ac:dyDescent="0.25">
      <c r="B32" s="39">
        <v>2.875</v>
      </c>
      <c r="C32" s="39">
        <v>0.91666666666667096</v>
      </c>
      <c r="D32" s="118">
        <v>19</v>
      </c>
      <c r="E32" s="40">
        <f t="shared" si="0"/>
        <v>13.380281690140846</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113</v>
      </c>
      <c r="P32" s="119">
        <v>115</v>
      </c>
      <c r="Q32" s="119">
        <v>31311153</v>
      </c>
      <c r="R32" s="45">
        <f t="shared" si="3"/>
        <v>4652</v>
      </c>
      <c r="S32" s="46">
        <f t="shared" si="4"/>
        <v>111.648</v>
      </c>
      <c r="T32" s="46">
        <f t="shared" si="5"/>
        <v>4.6520000000000001</v>
      </c>
      <c r="U32" s="120">
        <v>6.2</v>
      </c>
      <c r="V32" s="120">
        <f t="shared" si="6"/>
        <v>6.2</v>
      </c>
      <c r="W32" s="121" t="s">
        <v>152</v>
      </c>
      <c r="X32" s="123">
        <v>0</v>
      </c>
      <c r="Y32" s="123">
        <v>954</v>
      </c>
      <c r="Z32" s="123">
        <v>1136</v>
      </c>
      <c r="AA32" s="123">
        <v>0</v>
      </c>
      <c r="AB32" s="123">
        <v>1130</v>
      </c>
      <c r="AC32" s="47" t="s">
        <v>90</v>
      </c>
      <c r="AD32" s="47" t="s">
        <v>90</v>
      </c>
      <c r="AE32" s="47" t="s">
        <v>90</v>
      </c>
      <c r="AF32" s="122" t="s">
        <v>90</v>
      </c>
      <c r="AG32" s="136">
        <v>35932136</v>
      </c>
      <c r="AH32" s="48">
        <f t="shared" si="8"/>
        <v>856</v>
      </c>
      <c r="AI32" s="49">
        <f t="shared" si="7"/>
        <v>184.00687876182286</v>
      </c>
      <c r="AJ32" s="102">
        <v>0</v>
      </c>
      <c r="AK32" s="102">
        <v>1</v>
      </c>
      <c r="AL32" s="102">
        <v>1</v>
      </c>
      <c r="AM32" s="102">
        <v>0</v>
      </c>
      <c r="AN32" s="102">
        <v>1</v>
      </c>
      <c r="AO32" s="102">
        <v>0</v>
      </c>
      <c r="AP32" s="123">
        <v>8029961</v>
      </c>
      <c r="AQ32" s="123">
        <f t="shared" si="10"/>
        <v>0</v>
      </c>
      <c r="AR32" s="52">
        <v>1.05</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14</v>
      </c>
      <c r="E33" s="40">
        <f t="shared" si="0"/>
        <v>9.8591549295774659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118</v>
      </c>
      <c r="P33" s="119">
        <v>104</v>
      </c>
      <c r="Q33" s="119">
        <v>31315447</v>
      </c>
      <c r="R33" s="45">
        <f t="shared" si="3"/>
        <v>4294</v>
      </c>
      <c r="S33" s="46">
        <f t="shared" si="4"/>
        <v>103.056</v>
      </c>
      <c r="T33" s="46">
        <f t="shared" si="5"/>
        <v>4.2939999999999996</v>
      </c>
      <c r="U33" s="120">
        <v>6.8</v>
      </c>
      <c r="V33" s="120">
        <f t="shared" si="6"/>
        <v>6.8</v>
      </c>
      <c r="W33" s="121" t="s">
        <v>125</v>
      </c>
      <c r="X33" s="123">
        <v>0</v>
      </c>
      <c r="Y33" s="123">
        <v>0</v>
      </c>
      <c r="Z33" s="123">
        <v>1054</v>
      </c>
      <c r="AA33" s="123">
        <v>0</v>
      </c>
      <c r="AB33" s="123">
        <v>1058</v>
      </c>
      <c r="AC33" s="47" t="s">
        <v>90</v>
      </c>
      <c r="AD33" s="47" t="s">
        <v>90</v>
      </c>
      <c r="AE33" s="47" t="s">
        <v>90</v>
      </c>
      <c r="AF33" s="122" t="s">
        <v>90</v>
      </c>
      <c r="AG33" s="136">
        <v>35932838</v>
      </c>
      <c r="AH33" s="48">
        <f t="shared" si="8"/>
        <v>702</v>
      </c>
      <c r="AI33" s="49">
        <f t="shared" si="7"/>
        <v>163.48393106660458</v>
      </c>
      <c r="AJ33" s="102">
        <v>0</v>
      </c>
      <c r="AK33" s="102">
        <v>0</v>
      </c>
      <c r="AL33" s="102">
        <v>1</v>
      </c>
      <c r="AM33" s="102">
        <v>0</v>
      </c>
      <c r="AN33" s="102">
        <v>1</v>
      </c>
      <c r="AO33" s="102">
        <v>0.25</v>
      </c>
      <c r="AP33" s="123">
        <v>8030556</v>
      </c>
      <c r="AQ33" s="123">
        <f t="shared" si="10"/>
        <v>595</v>
      </c>
      <c r="AR33" s="50"/>
      <c r="AS33" s="51" t="s">
        <v>113</v>
      </c>
      <c r="AY33" s="105"/>
    </row>
    <row r="34" spans="2:51" x14ac:dyDescent="0.25">
      <c r="B34" s="39">
        <v>2.9583333333333299</v>
      </c>
      <c r="C34" s="39">
        <v>1</v>
      </c>
      <c r="D34" s="118">
        <v>19</v>
      </c>
      <c r="E34" s="40">
        <f t="shared" si="0"/>
        <v>13.380281690140846</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117</v>
      </c>
      <c r="P34" s="119">
        <v>92</v>
      </c>
      <c r="Q34" s="119">
        <v>31319401</v>
      </c>
      <c r="R34" s="45">
        <f t="shared" si="3"/>
        <v>3954</v>
      </c>
      <c r="S34" s="46">
        <f t="shared" si="4"/>
        <v>94.896000000000001</v>
      </c>
      <c r="T34" s="46">
        <f t="shared" si="5"/>
        <v>3.9540000000000002</v>
      </c>
      <c r="U34" s="120">
        <v>7.7</v>
      </c>
      <c r="V34" s="120">
        <f t="shared" si="6"/>
        <v>7.7</v>
      </c>
      <c r="W34" s="121" t="s">
        <v>125</v>
      </c>
      <c r="X34" s="123">
        <v>0</v>
      </c>
      <c r="Y34" s="123">
        <v>0</v>
      </c>
      <c r="Z34" s="123">
        <v>994</v>
      </c>
      <c r="AA34" s="123">
        <v>0</v>
      </c>
      <c r="AB34" s="123">
        <v>998</v>
      </c>
      <c r="AC34" s="47" t="s">
        <v>90</v>
      </c>
      <c r="AD34" s="47" t="s">
        <v>90</v>
      </c>
      <c r="AE34" s="47" t="s">
        <v>90</v>
      </c>
      <c r="AF34" s="122" t="s">
        <v>90</v>
      </c>
      <c r="AG34" s="136">
        <v>35933428</v>
      </c>
      <c r="AH34" s="48">
        <f t="shared" si="8"/>
        <v>590</v>
      </c>
      <c r="AI34" s="49">
        <f t="shared" si="7"/>
        <v>149.21598381385937</v>
      </c>
      <c r="AJ34" s="102">
        <v>0</v>
      </c>
      <c r="AK34" s="102">
        <v>0</v>
      </c>
      <c r="AL34" s="102">
        <v>1</v>
      </c>
      <c r="AM34" s="102">
        <v>0</v>
      </c>
      <c r="AN34" s="102">
        <v>1</v>
      </c>
      <c r="AO34" s="102">
        <v>0.25</v>
      </c>
      <c r="AP34" s="123">
        <v>8031379</v>
      </c>
      <c r="AQ34" s="123">
        <f t="shared" si="10"/>
        <v>823</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123.125</v>
      </c>
      <c r="Q35" s="63">
        <f>Q34-Q10</f>
        <v>121192</v>
      </c>
      <c r="R35" s="64">
        <f>SUM(R11:R34)</f>
        <v>121192</v>
      </c>
      <c r="S35" s="124">
        <f>AVERAGE(S11:S34)</f>
        <v>121.19199999999999</v>
      </c>
      <c r="T35" s="124">
        <f>SUM(T11:T34)</f>
        <v>121.19200000000002</v>
      </c>
      <c r="U35" s="98"/>
      <c r="V35" s="98"/>
      <c r="W35" s="56"/>
      <c r="X35" s="90"/>
      <c r="Y35" s="91"/>
      <c r="Z35" s="91"/>
      <c r="AA35" s="91"/>
      <c r="AB35" s="92"/>
      <c r="AC35" s="90"/>
      <c r="AD35" s="91"/>
      <c r="AE35" s="92"/>
      <c r="AF35" s="93"/>
      <c r="AG35" s="65">
        <f>AG34-AG10</f>
        <v>24028</v>
      </c>
      <c r="AH35" s="66">
        <f>SUM(AH11:AH34)</f>
        <v>24028</v>
      </c>
      <c r="AI35" s="67">
        <f>$AH$35/$T35</f>
        <v>198.26391180936031</v>
      </c>
      <c r="AJ35" s="93"/>
      <c r="AK35" s="94"/>
      <c r="AL35" s="94"/>
      <c r="AM35" s="94"/>
      <c r="AN35" s="95"/>
      <c r="AO35" s="68"/>
      <c r="AP35" s="69">
        <f>AP34-AP10</f>
        <v>6116</v>
      </c>
      <c r="AQ35" s="70">
        <f>SUM(AQ11:AQ34)</f>
        <v>6116</v>
      </c>
      <c r="AR35" s="160">
        <f>SUM(AR11:AR34)</f>
        <v>6.2</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159</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161</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160</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162</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16" t="s">
        <v>163</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137</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2" t="s">
        <v>164</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165</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166</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167</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156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2" t="s">
        <v>149</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168</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169</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153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170</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154</v>
      </c>
      <c r="C61" s="112"/>
      <c r="D61" s="110"/>
      <c r="E61" s="88"/>
      <c r="F61" s="110"/>
      <c r="G61" s="110"/>
      <c r="H61" s="110"/>
      <c r="I61" s="110"/>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2"/>
      <c r="D64" s="110"/>
      <c r="E64" s="110"/>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2"/>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25"/>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17"/>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6"/>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110"/>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2"/>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25"/>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17"/>
      <c r="J72" s="111"/>
      <c r="K72" s="111"/>
      <c r="L72" s="111"/>
      <c r="M72" s="111"/>
      <c r="N72" s="111"/>
      <c r="O72" s="111"/>
      <c r="P72" s="111"/>
      <c r="Q72" s="111"/>
      <c r="R72" s="111"/>
      <c r="S72" s="114"/>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110"/>
      <c r="E81" s="110"/>
      <c r="F81" s="110"/>
      <c r="G81" s="110"/>
      <c r="H81" s="110"/>
      <c r="I81" s="110"/>
      <c r="J81" s="111"/>
      <c r="K81" s="111"/>
      <c r="L81" s="111"/>
      <c r="M81" s="111"/>
      <c r="N81" s="111"/>
      <c r="O81" s="111"/>
      <c r="P81" s="111"/>
      <c r="Q81" s="111"/>
      <c r="R81" s="111"/>
      <c r="S81" s="111"/>
      <c r="T81" s="114"/>
      <c r="U81" s="78"/>
      <c r="V81" s="78"/>
      <c r="W81" s="106"/>
      <c r="X81" s="106"/>
      <c r="Y81" s="106"/>
      <c r="Z81" s="8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88"/>
      <c r="E82" s="110"/>
      <c r="F82" s="110"/>
      <c r="G82" s="110"/>
      <c r="H82" s="110"/>
      <c r="I82" s="88"/>
      <c r="J82" s="111"/>
      <c r="K82" s="111"/>
      <c r="L82" s="111"/>
      <c r="M82" s="111"/>
      <c r="N82" s="111"/>
      <c r="O82" s="111"/>
      <c r="P82" s="111"/>
      <c r="Q82" s="111"/>
      <c r="R82" s="111"/>
      <c r="S82" s="86"/>
      <c r="T82" s="86"/>
      <c r="U82" s="86"/>
      <c r="V82" s="86"/>
      <c r="W82" s="86"/>
      <c r="X82" s="86"/>
      <c r="Y82" s="86"/>
      <c r="Z82" s="79"/>
      <c r="AA82" s="86"/>
      <c r="AB82" s="86"/>
      <c r="AC82" s="86"/>
      <c r="AD82" s="86"/>
      <c r="AE82" s="86"/>
      <c r="AF82" s="86"/>
      <c r="AG82" s="86"/>
      <c r="AH82" s="86"/>
      <c r="AI82" s="86"/>
      <c r="AJ82" s="86"/>
      <c r="AK82" s="86"/>
      <c r="AL82" s="86"/>
      <c r="AM82" s="86"/>
      <c r="AN82" s="86"/>
      <c r="AO82" s="86"/>
      <c r="AP82" s="86"/>
      <c r="AQ82" s="86"/>
      <c r="AR82" s="86"/>
      <c r="AS82" s="86"/>
      <c r="AT82" s="86"/>
      <c r="AU82" s="86"/>
      <c r="AV82" s="105"/>
      <c r="AW82" s="101"/>
      <c r="AX82" s="101"/>
      <c r="AY82" s="101"/>
    </row>
    <row r="83" spans="1:51" x14ac:dyDescent="0.25">
      <c r="B83" s="89"/>
      <c r="C83" s="116"/>
      <c r="D83" s="88"/>
      <c r="E83" s="110"/>
      <c r="F83" s="110"/>
      <c r="G83" s="110"/>
      <c r="H83" s="110"/>
      <c r="I83" s="88"/>
      <c r="J83" s="86"/>
      <c r="K83" s="86"/>
      <c r="L83" s="86"/>
      <c r="M83" s="86"/>
      <c r="N83" s="86"/>
      <c r="O83" s="86"/>
      <c r="P83" s="86"/>
      <c r="Q83" s="86"/>
      <c r="R83" s="86"/>
      <c r="S83" s="86"/>
      <c r="T83" s="86"/>
      <c r="U83" s="86"/>
      <c r="V83" s="86"/>
      <c r="W83" s="79"/>
      <c r="X83" s="79"/>
      <c r="Y83" s="79"/>
      <c r="Z83" s="106"/>
      <c r="AA83" s="79"/>
      <c r="AB83" s="79"/>
      <c r="AC83" s="79"/>
      <c r="AD83" s="79"/>
      <c r="AE83" s="79"/>
      <c r="AF83" s="79"/>
      <c r="AG83" s="79"/>
      <c r="AH83" s="79"/>
      <c r="AI83" s="79"/>
      <c r="AJ83" s="79"/>
      <c r="AK83" s="79"/>
      <c r="AL83" s="79"/>
      <c r="AM83" s="79"/>
      <c r="AN83" s="79"/>
      <c r="AO83" s="79"/>
      <c r="AP83" s="79"/>
      <c r="AQ83" s="79"/>
      <c r="AR83" s="79"/>
      <c r="AS83" s="79"/>
      <c r="AT83" s="79"/>
      <c r="AU83" s="79"/>
      <c r="AV83" s="105"/>
      <c r="AW83" s="101"/>
      <c r="AX83" s="101"/>
      <c r="AY83" s="101"/>
    </row>
    <row r="84" spans="1:51" x14ac:dyDescent="0.25">
      <c r="B84" s="89"/>
      <c r="C84" s="116"/>
      <c r="D84" s="110"/>
      <c r="E84" s="88"/>
      <c r="F84" s="110"/>
      <c r="G84" s="110"/>
      <c r="H84" s="110"/>
      <c r="I84" s="110"/>
      <c r="J84" s="86"/>
      <c r="K84" s="86"/>
      <c r="L84" s="86"/>
      <c r="M84" s="86"/>
      <c r="N84" s="86"/>
      <c r="O84" s="86"/>
      <c r="P84" s="86"/>
      <c r="Q84" s="86"/>
      <c r="R84" s="86"/>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88"/>
      <c r="F85" s="88"/>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110"/>
      <c r="F86" s="88"/>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86"/>
      <c r="D87" s="110"/>
      <c r="E87" s="110"/>
      <c r="F87" s="110"/>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16"/>
      <c r="D88" s="86"/>
      <c r="E88" s="110"/>
      <c r="F88" s="110"/>
      <c r="G88" s="110"/>
      <c r="H88" s="110"/>
      <c r="I88" s="86"/>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32"/>
      <c r="D89" s="79"/>
      <c r="E89" s="127"/>
      <c r="F89" s="127"/>
      <c r="G89" s="127"/>
      <c r="H89" s="127"/>
      <c r="I89" s="79"/>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U89" s="101"/>
      <c r="AV89" s="105"/>
      <c r="AW89" s="101"/>
      <c r="AX89" s="101"/>
      <c r="AY89" s="131"/>
    </row>
    <row r="90" spans="1:51" s="131" customFormat="1" x14ac:dyDescent="0.25">
      <c r="B90" s="129"/>
      <c r="C90" s="135"/>
      <c r="D90" s="127"/>
      <c r="E90" s="79"/>
      <c r="F90" s="127"/>
      <c r="G90" s="127"/>
      <c r="H90" s="127"/>
      <c r="I90" s="127"/>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T90" s="19"/>
      <c r="AV90" s="105"/>
      <c r="AY90" s="101"/>
    </row>
    <row r="91" spans="1:51" x14ac:dyDescent="0.25">
      <c r="A91" s="106"/>
      <c r="B91" s="129"/>
      <c r="C91" s="130"/>
      <c r="D91" s="127"/>
      <c r="E91" s="79"/>
      <c r="F91" s="79"/>
      <c r="G91" s="127"/>
      <c r="H91" s="127"/>
      <c r="I91" s="107"/>
      <c r="J91" s="107"/>
      <c r="K91" s="107"/>
      <c r="L91" s="107"/>
      <c r="M91" s="107"/>
      <c r="N91" s="107"/>
      <c r="O91" s="108"/>
      <c r="P91" s="103"/>
      <c r="R91" s="105"/>
      <c r="AS91" s="101"/>
      <c r="AT91" s="101"/>
      <c r="AU91" s="101"/>
      <c r="AV91" s="101"/>
      <c r="AW91" s="101"/>
      <c r="AX91" s="101"/>
      <c r="AY91" s="101"/>
    </row>
    <row r="92" spans="1:51" x14ac:dyDescent="0.25">
      <c r="A92" s="106"/>
      <c r="B92" s="12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79"/>
      <c r="AS97" s="101"/>
      <c r="AT97" s="101"/>
      <c r="AU97" s="101"/>
      <c r="AV97" s="101"/>
      <c r="AW97" s="101"/>
      <c r="AX97" s="101"/>
      <c r="AY97" s="101"/>
    </row>
    <row r="98" spans="1:51" x14ac:dyDescent="0.25">
      <c r="A98" s="106"/>
      <c r="I98" s="107"/>
      <c r="J98" s="107"/>
      <c r="K98" s="107"/>
      <c r="L98" s="107"/>
      <c r="M98" s="107"/>
      <c r="N98" s="107"/>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R119" s="103"/>
      <c r="S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T122" s="103"/>
      <c r="AS122" s="101"/>
      <c r="AT122" s="101"/>
      <c r="AU122" s="101"/>
      <c r="AV122" s="101"/>
      <c r="AW122" s="101"/>
      <c r="AX122" s="101"/>
      <c r="AY122" s="101"/>
    </row>
    <row r="123" spans="15:51" x14ac:dyDescent="0.25">
      <c r="O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U125" s="103"/>
      <c r="AS125" s="101"/>
      <c r="AT125" s="101"/>
      <c r="AU125" s="101"/>
      <c r="AV125" s="101"/>
      <c r="AW125" s="101"/>
      <c r="AX125" s="101"/>
      <c r="AY125" s="101"/>
    </row>
    <row r="126" spans="15:51" x14ac:dyDescent="0.25">
      <c r="O126" s="11"/>
      <c r="P126" s="103"/>
      <c r="T126" s="103"/>
      <c r="U126" s="103"/>
      <c r="AS126" s="101"/>
      <c r="AT126" s="101"/>
      <c r="AU126" s="101"/>
      <c r="AV126" s="101"/>
      <c r="AW126" s="101"/>
      <c r="AX126" s="101"/>
    </row>
    <row r="137" spans="45:51" x14ac:dyDescent="0.25">
      <c r="AY137" s="101"/>
    </row>
    <row r="138" spans="45:51" x14ac:dyDescent="0.25">
      <c r="AS138" s="101"/>
      <c r="AT138" s="101"/>
      <c r="AU138" s="101"/>
      <c r="AV138" s="101"/>
      <c r="AW138" s="101"/>
      <c r="AX138" s="101"/>
    </row>
  </sheetData>
  <protectedRanges>
    <protectedRange sqref="N82:R82 B95 S84:T90 B87:B92 S80:T81 N85:R90 T72:T79 T56:T63 T47:T53" name="Range2_12_5_1_1"/>
    <protectedRange sqref="N10 L10 L6 D6 D8 AD8 AF8 O8:U8 AJ8:AR8 AF10 L24:N31 N12:N23 N32:N34 N11:P11 O12:P34 E11:E34 G11:G34 AC17:AF34 X11:AF16 R11:V34" name="Range1_16_3_1_1"/>
    <protectedRange sqref="I87 J85:M90 J82:M82 I90"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1:H91 F90 E89" name="Range2_2_2_9_2_1_1"/>
    <protectedRange sqref="D87 D90:D91" name="Range2_1_1_1_1_1_9_2_1_1"/>
    <protectedRange sqref="AG11:AG34" name="Range1_18_1_1_1"/>
    <protectedRange sqref="C88 C90" name="Range2_4_1_1_1"/>
    <protectedRange sqref="AS16:AS34" name="Range1_1_1_1"/>
    <protectedRange sqref="P3:U5" name="Range1_16_1_1_1_1"/>
    <protectedRange sqref="C91 C89 C86" name="Range2_1_3_1_1"/>
    <protectedRange sqref="H11:H34" name="Range1_1_1_1_1_1_1"/>
    <protectedRange sqref="B93:B94 J83:R84 D88:D89 I88:I89 Z81:Z82 S82:Y83 AA82:AU83 E90:E91 G92:H93 F91" name="Range2_2_1_10_1_1_1_2"/>
    <protectedRange sqref="C87" name="Range2_2_1_10_2_1_1_1"/>
    <protectedRange sqref="N80:R81 G88:H88 D84 F87 E86" name="Range2_12_1_6_1_1"/>
    <protectedRange sqref="D79:D80 I84:I86 I80:M81 G89:H90 G82:H84 E87:E88 F88:F89 F81:F83 E80:E82" name="Range2_2_12_1_7_1_1"/>
    <protectedRange sqref="D85:D86" name="Range2_1_1_1_1_11_1_2_1_1"/>
    <protectedRange sqref="E83 G85:H85 F84" name="Range2_2_2_9_1_1_1_1"/>
    <protectedRange sqref="D81" name="Range2_1_1_1_1_1_9_1_1_1_1"/>
    <protectedRange sqref="C85 C80" name="Range2_1_1_2_1_1"/>
    <protectedRange sqref="C84" name="Range2_1_2_2_1_1"/>
    <protectedRange sqref="C83" name="Range2_3_2_1_1"/>
    <protectedRange sqref="F79:F80 E79 G81:H81" name="Range2_2_12_1_1_1_1_1"/>
    <protectedRange sqref="C79" name="Range2_1_4_2_1_1_1"/>
    <protectedRange sqref="C81:C82" name="Range2_5_1_1_1"/>
    <protectedRange sqref="E84:E85 F85:F86 G86:H87 I82:I83" name="Range2_2_1_1_1_1"/>
    <protectedRange sqref="D82:D83" name="Range2_1_1_1_1_1_1_1_1"/>
    <protectedRange sqref="AS11:AS15" name="Range1_4_1_1_1_1"/>
    <protectedRange sqref="J11:J15 J26:J34" name="Range1_1_2_1_10_1_1_1_1"/>
    <protectedRange sqref="R97"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9:T71" name="Range2_12_5_1_1_3"/>
    <protectedRange sqref="T65:T68" name="Range2_12_5_1_1_2_2"/>
    <protectedRange sqref="T64" name="Range2_12_5_1_1_2_1_1"/>
    <protectedRange sqref="S64" name="Range2_12_4_1_1_1_4_2_2_1_1"/>
    <protectedRange sqref="B84:B86" name="Range2_12_5_1_1_2"/>
    <protectedRange sqref="B83" name="Range2_12_5_1_1_2_1_4_1_1_1_2_1_1_1_1_1_1_1"/>
    <protectedRange sqref="F78 G80:H80" name="Range2_2_12_1_1_1_1_1_1"/>
    <protectedRange sqref="D78:E78" name="Range2_2_12_1_7_1_1_2_1"/>
    <protectedRange sqref="C78" name="Range2_1_1_2_1_1_1"/>
    <protectedRange sqref="B81:B82" name="Range2_12_5_1_1_2_1"/>
    <protectedRange sqref="B80" name="Range2_12_5_1_1_2_1_2_1"/>
    <protectedRange sqref="B79" name="Range2_12_5_1_1_2_1_2_2"/>
    <protectedRange sqref="S76:S79" name="Range2_12_5_1_1_5"/>
    <protectedRange sqref="N76:R79" name="Range2_12_1_6_1_1_1"/>
    <protectedRange sqref="J76:M79" name="Range2_2_12_1_7_1_1_2"/>
    <protectedRange sqref="S73:S75" name="Range2_12_2_1_1_1_2_1_1_1"/>
    <protectedRange sqref="Q74:R75" name="Range2_12_1_4_1_1_1_1_1_1_1_1_1_1_1_1_1_1_1"/>
    <protectedRange sqref="N74:P75" name="Range2_12_1_2_1_1_1_1_1_1_1_1_1_1_1_1_1_1_1_1"/>
    <protectedRange sqref="J74:M75" name="Range2_2_12_1_4_1_1_1_1_1_1_1_1_1_1_1_1_1_1_1_1"/>
    <protectedRange sqref="Q73:R73" name="Range2_12_1_6_1_1_1_2_3_1_1_3_1_1_1_1_1_1_1"/>
    <protectedRange sqref="N73:P73" name="Range2_12_1_2_3_1_1_1_2_3_1_1_3_1_1_1_1_1_1_1"/>
    <protectedRange sqref="J73:M73" name="Range2_2_12_1_4_3_1_1_1_3_3_1_1_3_1_1_1_1_1_1_1"/>
    <protectedRange sqref="S71:S72" name="Range2_12_4_1_1_1_4_2_2_2_1"/>
    <protectedRange sqref="Q71:R72" name="Range2_12_1_6_1_1_1_2_3_2_1_1_3_2"/>
    <protectedRange sqref="N71:P72" name="Range2_12_1_2_3_1_1_1_2_3_2_1_1_3_2"/>
    <protectedRange sqref="K71:M72" name="Range2_2_12_1_4_3_1_1_1_3_3_2_1_1_3_2"/>
    <protectedRange sqref="J71:J72" name="Range2_2_12_1_4_3_1_1_1_3_2_1_2_2_2"/>
    <protectedRange sqref="I71" name="Range2_2_12_1_4_3_1_1_1_3_3_1_1_3_1_1_1_1_1_1_2_2"/>
    <protectedRange sqref="I73:I79" name="Range2_2_12_1_7_1_1_2_2_1_1"/>
    <protectedRange sqref="I72" name="Range2_2_12_1_4_3_1_1_1_3_3_1_1_3_1_1_1_1_1_1_2_1_1"/>
    <protectedRange sqref="G79:H79" name="Range2_2_12_1_3_1_2_1_1_1_2_1_1_1_1_1_1_2_1_1_1_1_1_1_1_1_1"/>
    <protectedRange sqref="F77 G76:H78" name="Range2_2_12_1_3_3_1_1_1_2_1_1_1_1_1_1_1_1_1_1_1_1_1_1_1_1"/>
    <protectedRange sqref="G73:H73" name="Range2_2_12_1_3_1_2_1_1_1_2_1_1_1_1_1_1_2_1_1_1_1_1_2_1"/>
    <protectedRange sqref="F73:F76" name="Range2_2_12_1_3_1_2_1_1_1_3_1_1_1_1_1_3_1_1_1_1_1_1_1_1_1"/>
    <protectedRange sqref="G74:H75" name="Range2_2_12_1_3_1_2_1_1_1_1_2_1_1_1_1_1_1_1_1_1_1_1"/>
    <protectedRange sqref="D73:E74" name="Range2_2_12_1_3_1_2_1_1_1_3_1_1_1_1_1_1_1_2_1_1_1_1_1_1_1"/>
    <protectedRange sqref="B77" name="Range2_12_5_1_1_2_1_4_1_1_1_2_1_1_1_1_1_1_1_1_1_2_1_1_1_1_1"/>
    <protectedRange sqref="B78" name="Range2_12_5_1_1_2_1_2_2_1_1_1_1_1"/>
    <protectedRange sqref="D77:E77" name="Range2_2_12_1_7_1_1_2_1_1"/>
    <protectedRange sqref="C77" name="Range2_1_1_2_1_1_1_1"/>
    <protectedRange sqref="D76" name="Range2_2_12_1_7_1_1_2_1_1_1_1_1_1"/>
    <protectedRange sqref="E76" name="Range2_2_12_1_1_1_1_1_1_1_1_1_1_1_1"/>
    <protectedRange sqref="C76" name="Range2_1_4_2_1_1_1_1_1_1_1_1_1"/>
    <protectedRange sqref="D75:E75" name="Range2_2_12_1_3_1_2_1_1_1_3_1_1_1_1_1_1_1_2_1_1_1_1_1_1_1_1"/>
    <protectedRange sqref="B76" name="Range2_12_5_1_1_2_1_2_2_1_1_1_1"/>
    <protectedRange sqref="S65:S70" name="Range2_12_5_1_1_5_1"/>
    <protectedRange sqref="N67:R70" name="Range2_12_1_6_1_1_1_1"/>
    <protectedRange sqref="J69:M70 L67:M68" name="Range2_2_12_1_7_1_1_2_2"/>
    <protectedRange sqref="I69:I70" name="Range2_2_12_1_7_1_1_2_2_1_1_1"/>
    <protectedRange sqref="B75" name="Range2_12_5_1_1_2_1_2_2_1_1_1_1_2_1_1_1"/>
    <protectedRange sqref="B74" name="Range2_12_5_1_1_2_1_2_2_1_1_1_1_2_1_1_1_2"/>
    <protectedRange sqref="B73" name="Range2_12_5_1_1_2_1_2_2_1_1_1_1_2_1_1_1_2_1_1"/>
    <protectedRange sqref="G50:H51" name="Range2_2_12_1_3_1_1_1_1_1_4_1_1_2"/>
    <protectedRange sqref="E50:F51" name="Range2_2_12_1_7_1_1_3_1_1_2"/>
    <protectedRange sqref="S50:S53 S56:S63" name="Range2_12_5_1_1_2_3_1_1"/>
    <protectedRange sqref="Q50:R53" name="Range2_12_1_6_1_1_1_1_2_1_2"/>
    <protectedRange sqref="N50:P53" name="Range2_12_1_2_3_1_1_1_1_2_1_2"/>
    <protectedRange sqref="I50:M51 L52:M53" name="Range2_2_12_1_4_3_1_1_1_1_2_1_2"/>
    <protectedRange sqref="D50:D51" name="Range2_2_12_1_3_1_2_1_1_1_2_1_2_1_2"/>
    <protectedRange sqref="Q56:R59" name="Range2_12_1_6_1_1_1_1_2_1_1_1"/>
    <protectedRange sqref="N56:P59" name="Range2_12_1_2_3_1_1_1_1_2_1_1_1"/>
    <protectedRange sqref="L56:M59" name="Range2_2_12_1_4_3_1_1_1_1_2_1_1_1"/>
    <protectedRange sqref="B72" name="Range2_12_5_1_1_2_1_2_2_1_1_1_1_2_1_1_1_2_1_1_1_2"/>
    <protectedRange sqref="N60:R66" name="Range2_12_1_6_1_1_1_1_1"/>
    <protectedRange sqref="J62:M63 L64:M66 L60:M61" name="Range2_2_12_1_7_1_1_2_2_1"/>
    <protectedRange sqref="G62:H63" name="Range2_2_12_1_3_1_2_1_1_1_2_1_1_1_1_1_1_2_1_1_1_1"/>
    <protectedRange sqref="I62:I63" name="Range2_2_12_1_4_3_1_1_1_2_1_2_1_1_3_1_1_1_1_1_1_1_1"/>
    <protectedRange sqref="D62:E63" name="Range2_2_12_1_3_1_2_1_1_1_2_1_1_1_1_3_1_1_1_1_1_1_1"/>
    <protectedRange sqref="F62:F63" name="Range2_2_12_1_3_1_2_1_1_1_3_1_1_1_1_1_3_1_1_1_1_1_1_1"/>
    <protectedRange sqref="G72:H72" name="Range2_2_12_1_3_1_2_1_1_1_1_2_1_1_1_1_1_1_2_1_1_2"/>
    <protectedRange sqref="F72" name="Range2_2_12_1_3_1_2_1_1_1_1_2_1_1_1_1_1_1_1_1_1_1_1_2"/>
    <protectedRange sqref="D72:E72" name="Range2_2_12_1_3_1_2_1_1_1_2_1_1_1_1_3_1_1_1_1_1_1_1_1_1_1_2"/>
    <protectedRange sqref="G71:H71" name="Range2_2_12_1_3_1_2_1_1_1_1_2_1_1_1_1_1_1_2_1_1_1_1"/>
    <protectedRange sqref="F71" name="Range2_2_12_1_3_1_2_1_1_1_1_2_1_1_1_1_1_1_1_1_1_1_1_1_1"/>
    <protectedRange sqref="D71:E71" name="Range2_2_12_1_3_1_2_1_1_1_2_1_1_1_1_3_1_1_1_1_1_1_1_1_1_1_1_1"/>
    <protectedRange sqref="D70" name="Range2_2_12_1_7_1_1_1_1"/>
    <protectedRange sqref="E70:F70" name="Range2_2_12_1_1_1_1_1_2_1"/>
    <protectedRange sqref="C70" name="Range2_1_4_2_1_1_1_1_1"/>
    <protectedRange sqref="G70:H70" name="Range2_2_12_1_3_1_2_1_1_1_2_1_1_1_1_1_1_2_1_1_1_1_1_1_1_1_1_1_1"/>
    <protectedRange sqref="F69:H69" name="Range2_2_12_1_3_3_1_1_1_2_1_1_1_1_1_1_1_1_1_1_1_1_1_1_1_1_1_2"/>
    <protectedRange sqref="D69:E69" name="Range2_2_12_1_7_1_1_2_1_1_1_2"/>
    <protectedRange sqref="C69" name="Range2_1_1_2_1_1_1_1_1_2"/>
    <protectedRange sqref="B70" name="Range2_12_5_1_1_2_1_4_1_1_1_2_1_1_1_1_1_1_1_1_1_2_1_1_1_1_2_1_1_1_2_1_1_1_2_2_2_1"/>
    <protectedRange sqref="B71" name="Range2_12_5_1_1_2_1_2_2_1_1_1_1_2_1_1_1_2_1_1_1_2_2_2_1"/>
    <protectedRange sqref="J68:K68" name="Range2_2_12_1_4_3_1_1_1_3_3_1_1_3_1_1_1_1_1_1_1_1"/>
    <protectedRange sqref="K66:K67" name="Range2_2_12_1_4_3_1_1_1_3_3_2_1_1_3_2_1"/>
    <protectedRange sqref="J66:J67" name="Range2_2_12_1_4_3_1_1_1_3_2_1_2_2_2_1"/>
    <protectedRange sqref="I66" name="Range2_2_12_1_4_3_1_1_1_3_3_1_1_3_1_1_1_1_1_1_2_2_2"/>
    <protectedRange sqref="I68" name="Range2_2_12_1_7_1_1_2_2_1_1_2"/>
    <protectedRange sqref="I67" name="Range2_2_12_1_4_3_1_1_1_3_3_1_1_3_1_1_1_1_1_1_2_1_1_1"/>
    <protectedRange sqref="G68:H68" name="Range2_2_12_1_3_1_2_1_1_1_2_1_1_1_1_1_1_2_1_1_1_1_1_2_1_1"/>
    <protectedRange sqref="F68" name="Range2_2_12_1_3_1_2_1_1_1_3_1_1_1_1_1_3_1_1_1_1_1_1_1_1_1_2"/>
    <protectedRange sqref="D68:E68" name="Range2_2_12_1_3_1_2_1_1_1_3_1_1_1_1_1_1_1_2_1_1_1_1_1_1_1_2"/>
    <protectedRange sqref="J64:K65" name="Range2_2_12_1_7_1_1_2_2_2"/>
    <protectedRange sqref="I64:I65" name="Range2_2_12_1_7_1_1_2_2_1_1_1_2"/>
    <protectedRange sqref="G67:H67" name="Range2_2_12_1_3_1_2_1_1_1_1_2_1_1_1_1_1_1_2_1_1_2_1"/>
    <protectedRange sqref="F67" name="Range2_2_12_1_3_1_2_1_1_1_1_2_1_1_1_1_1_1_1_1_1_1_1_2_1"/>
    <protectedRange sqref="D67:E67" name="Range2_2_12_1_3_1_2_1_1_1_2_1_1_1_1_3_1_1_1_1_1_1_1_1_1_1_2_1"/>
    <protectedRange sqref="G66:H66" name="Range2_2_12_1_3_1_2_1_1_1_1_2_1_1_1_1_1_1_2_1_1_1_1_1"/>
    <protectedRange sqref="F66" name="Range2_2_12_1_3_1_2_1_1_1_1_2_1_1_1_1_1_1_1_1_1_1_1_1_1_1"/>
    <protectedRange sqref="D66:E66" name="Range2_2_12_1_3_1_2_1_1_1_2_1_1_1_1_3_1_1_1_1_1_1_1_1_1_1_1_1_1"/>
    <protectedRange sqref="D65" name="Range2_2_12_1_7_1_1_1_1_1"/>
    <protectedRange sqref="E65:F65" name="Range2_2_12_1_1_1_1_1_2_1_1"/>
    <protectedRange sqref="C65" name="Range2_1_4_2_1_1_1_1_1_1"/>
    <protectedRange sqref="G65:H65" name="Range2_2_12_1_3_1_2_1_1_1_2_1_1_1_1_1_1_2_1_1_1_1_1_1_1_1_1_1_1_1"/>
    <protectedRange sqref="F64:H64" name="Range2_2_12_1_3_3_1_1_1_2_1_1_1_1_1_1_1_1_1_1_1_1_1_1_1_1_1_2_1"/>
    <protectedRange sqref="D64:E64" name="Range2_2_12_1_7_1_1_2_1_1_1_2_1"/>
    <protectedRange sqref="C64" name="Range2_1_1_2_1_1_1_1_1_2_1"/>
    <protectedRange sqref="B66" name="Range2_12_5_1_1_2_1_4_1_1_1_2_1_1_1_1_1_1_1_1_1_2_1_1_1_1_2_1_1_1_2_1_1_1_2_2_2_1_1"/>
    <protectedRange sqref="B67" name="Range2_12_5_1_1_2_1_2_2_1_1_1_1_2_1_1_1_2_1_1_1_2_2_2_1_1"/>
    <protectedRange sqref="B63" name="Range2_12_5_1_1_2_1_4_1_1_1_2_1_1_1_1_1_1_1_1_1_2_1_1_1_1_2_1_1_1_2_1_1_1_2_2_2_1_1_1"/>
    <protectedRange sqref="B64"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9" name="Range2_12_4_1_1_1_4_2_2_1_1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 name="Range2_1_2_1_1_1_1_1_1_2"/>
    <protectedRange sqref="Q11:Q34" name="Range1_16_3_1_1_1"/>
    <protectedRange sqref="T54:T55" name="Range2_12_5_1_1_1"/>
    <protectedRange sqref="S54:S55" name="Range2_12_5_1_1_2_3_1_1_1"/>
    <protectedRange sqref="Q54:R55" name="Range2_12_1_6_1_1_1_1_2_1_1_1_1"/>
    <protectedRange sqref="N54:P55" name="Range2_12_1_2_3_1_1_1_1_2_1_1_1_1"/>
    <protectedRange sqref="L54:M55" name="Range2_2_12_1_4_3_1_1_1_1_2_1_1_1_1"/>
    <protectedRange sqref="J52:K53" name="Range2_2_12_1_7_1_1_2_2_3"/>
    <protectedRange sqref="G52:H53" name="Range2_2_12_1_3_1_2_1_1_1_2_1_1_1_1_1_1_2_1_1_1"/>
    <protectedRange sqref="I52:I53" name="Range2_2_12_1_4_3_1_1_1_2_1_2_1_1_3_1_1_1_1_1_1_1"/>
    <protectedRange sqref="D52:E53" name="Range2_2_12_1_3_1_2_1_1_1_2_1_1_1_1_3_1_1_1_1_1_1"/>
    <protectedRange sqref="F52:F53" name="Range2_2_12_1_3_1_2_1_1_1_3_1_1_1_1_1_3_1_1_1_1_1_1"/>
    <protectedRange sqref="AG10" name="Range1_18_1_1_1_1"/>
    <protectedRange sqref="Q10" name="Range1_17_1_1_1_2"/>
    <protectedRange sqref="X17:AB34" name="Range1_16_3_1_1_6"/>
    <protectedRange sqref="B50" name="Range2_12_5_1_1_1_2_2_1_1_1_1_1_1_1_1_1_1_1_1_1_1_1_1"/>
    <protectedRange sqref="G54:H60" name="Range2_2_12_1_3_1_1_1_1_1_4_1_1_1_1_2"/>
    <protectedRange sqref="E54:F60" name="Range2_2_12_1_7_1_1_3_1_1_1_1_2"/>
    <protectedRange sqref="I54:K60" name="Range2_2_12_1_4_3_1_1_1_1_2_1_1_1_2"/>
    <protectedRange sqref="D54:D60" name="Range2_2_12_1_3_1_2_1_1_1_2_1_2_1_1_1_2"/>
    <protectedRange sqref="J61:K61" name="Range2_2_12_1_7_1_1_2_2_1_2"/>
    <protectedRange sqref="I61" name="Range2_2_12_1_7_1_1_2_2_1_1_1_1_1"/>
    <protectedRange sqref="G61:H61" name="Range2_2_12_1_3_3_1_1_1_2_1_1_1_1_1_1_1_1_1_1_1_1_1_1_1_1_1_1_1"/>
    <protectedRange sqref="F61" name="Range2_2_12_1_3_1_2_1_1_1_3_1_1_1_1_1_3_1_1_1_1_1_1_1_1_1_1_1"/>
    <protectedRange sqref="D61" name="Range2_2_12_1_7_1_1_2_1_1_1_1_1_1_1_1"/>
    <protectedRange sqref="E61" name="Range2_2_12_1_1_1_1_1_1_1_1_1_1_1_1_1_1"/>
    <protectedRange sqref="C61" name="Range2_1_4_2_1_1_1_1_1_1_1_1_1_1_1"/>
    <protectedRange sqref="B41" name="Range2_12_5_1_1_1_1_1_2_2"/>
    <protectedRange sqref="B42" name="Range2_12_5_1_1_1_1_1_2_1_1"/>
    <protectedRange sqref="B43" name="Range2_12_5_1_1_1_2_1_1_1_1"/>
    <protectedRange sqref="B44" name="Range2_12_5_1_1_1_2_2_1_1_1"/>
    <protectedRange sqref="B46" name="Range2_12_5_1_1_1_2_2_1_1_1_1_1_1_1_1_1_1_1_2_1_1_1_1"/>
    <protectedRange sqref="B45 B47 B51 B53 B56" name="Range2_12_5_1_1_1_2_2_1_1_1_1_1_1_1_1_1_1_1_2_1_1_1_2"/>
    <protectedRange sqref="B48" name="Range2_12_5_1_1_1_2_2_1_1_1_1_1_1_1_1_1_1_1_2_2_1_1_1"/>
    <protectedRange sqref="B49" name="Range2_12_5_1_1_1_2_2_1_1_1_1_1_1_1_1_1_1_1_1_1_1_1_1_1"/>
    <protectedRange sqref="F11:F34" name="Range1_16_3_1_1_2_2"/>
    <protectedRange sqref="W11:W34" name="Range1_16_3_1_1_4_2"/>
    <protectedRange sqref="AR11:AR34" name="Range1_16_3_1_1_5"/>
    <protectedRange sqref="B52" name="Range2_12_5_1_1_1_2_2_1_1_1_1_1_1_1_1_1_1_1_2_1_1_1_2_1"/>
    <protectedRange sqref="B54:B55" name="Range2_12_5_1_1_1_2_2_1_1_1_1_1_1_1_1_1_1_1_2_1_1_1_3"/>
    <protectedRange sqref="B60" name="Range2_12_5_1_1_2_1_4_1_1_1_2_1_1_1_1_1_1_1_1_1_2_1_1_1_1_2_1_1_1_2_1_1_1_2_2_2_1_1_1_1_1_1_1_1_1"/>
    <protectedRange sqref="B61" name="Range2_12_5_1_1_2_1_2_2_1_1_1_1_2_1_1_1_2_1_1_1_2_2_2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1010" priority="17" operator="containsText" text="N/A">
      <formula>NOT(ISERROR(SEARCH("N/A",X11)))</formula>
    </cfRule>
    <cfRule type="cellIs" dxfId="1009" priority="35" operator="equal">
      <formula>0</formula>
    </cfRule>
  </conditionalFormatting>
  <conditionalFormatting sqref="AC17:AE34 X11:AE16">
    <cfRule type="cellIs" dxfId="1008" priority="34" operator="greaterThanOrEqual">
      <formula>1185</formula>
    </cfRule>
  </conditionalFormatting>
  <conditionalFormatting sqref="AC17:AE34 X11:AE16">
    <cfRule type="cellIs" dxfId="1007" priority="33" operator="between">
      <formula>0.1</formula>
      <formula>1184</formula>
    </cfRule>
  </conditionalFormatting>
  <conditionalFormatting sqref="X8 AJ16:AJ34 AO16:AO34 AJ11:AO15 AK16:AK19 AL16:AL23 AN16:AN23">
    <cfRule type="cellIs" dxfId="1006" priority="32" operator="equal">
      <formula>0</formula>
    </cfRule>
  </conditionalFormatting>
  <conditionalFormatting sqref="X8 AJ16:AJ34 AO16:AO34 AJ11:AO15 AK16:AK19 AL16:AL23 AN16:AN23">
    <cfRule type="cellIs" dxfId="1005" priority="31" operator="greaterThan">
      <formula>1179</formula>
    </cfRule>
  </conditionalFormatting>
  <conditionalFormatting sqref="X8 AJ16:AJ34 AO16:AO34 AJ11:AO15 AK16:AK19 AL16:AL23 AN16:AN23">
    <cfRule type="cellIs" dxfId="1004" priority="30" operator="greaterThan">
      <formula>99</formula>
    </cfRule>
  </conditionalFormatting>
  <conditionalFormatting sqref="X8 AJ16:AJ34 AO16:AO34 AJ11:AO15 AK16:AK19 AL16:AL23 AN16:AN23">
    <cfRule type="cellIs" dxfId="1003" priority="29" operator="greaterThan">
      <formula>0.99</formula>
    </cfRule>
  </conditionalFormatting>
  <conditionalFormatting sqref="AB8">
    <cfRule type="cellIs" dxfId="1002" priority="28" operator="equal">
      <formula>0</formula>
    </cfRule>
  </conditionalFormatting>
  <conditionalFormatting sqref="AB8">
    <cfRule type="cellIs" dxfId="1001" priority="27" operator="greaterThan">
      <formula>1179</formula>
    </cfRule>
  </conditionalFormatting>
  <conditionalFormatting sqref="AB8">
    <cfRule type="cellIs" dxfId="1000" priority="26" operator="greaterThan">
      <formula>99</formula>
    </cfRule>
  </conditionalFormatting>
  <conditionalFormatting sqref="AB8">
    <cfRule type="cellIs" dxfId="999" priority="25" operator="greaterThan">
      <formula>0.99</formula>
    </cfRule>
  </conditionalFormatting>
  <conditionalFormatting sqref="AQ11:AQ34">
    <cfRule type="cellIs" dxfId="998" priority="24" operator="equal">
      <formula>0</formula>
    </cfRule>
  </conditionalFormatting>
  <conditionalFormatting sqref="AQ11:AQ34">
    <cfRule type="cellIs" dxfId="997" priority="23" operator="greaterThan">
      <formula>1179</formula>
    </cfRule>
  </conditionalFormatting>
  <conditionalFormatting sqref="AQ11:AQ34">
    <cfRule type="cellIs" dxfId="996" priority="22" operator="greaterThan">
      <formula>99</formula>
    </cfRule>
  </conditionalFormatting>
  <conditionalFormatting sqref="AQ11:AQ34">
    <cfRule type="cellIs" dxfId="995" priority="21" operator="greaterThan">
      <formula>0.99</formula>
    </cfRule>
  </conditionalFormatting>
  <conditionalFormatting sqref="AI11:AI34">
    <cfRule type="cellIs" dxfId="994" priority="20" operator="greaterThan">
      <formula>$AI$8</formula>
    </cfRule>
  </conditionalFormatting>
  <conditionalFormatting sqref="AH11:AH34">
    <cfRule type="cellIs" dxfId="993" priority="18" operator="greaterThan">
      <formula>$AH$8</formula>
    </cfRule>
    <cfRule type="cellIs" dxfId="992" priority="19" operator="greaterThan">
      <formula>$AH$8</formula>
    </cfRule>
  </conditionalFormatting>
  <conditionalFormatting sqref="AP11:AP34">
    <cfRule type="cellIs" dxfId="991" priority="16" operator="equal">
      <formula>0</formula>
    </cfRule>
  </conditionalFormatting>
  <conditionalFormatting sqref="AP11:AP34">
    <cfRule type="cellIs" dxfId="990" priority="15" operator="greaterThan">
      <formula>1179</formula>
    </cfRule>
  </conditionalFormatting>
  <conditionalFormatting sqref="AP11:AP34">
    <cfRule type="cellIs" dxfId="989" priority="14" operator="greaterThan">
      <formula>99</formula>
    </cfRule>
  </conditionalFormatting>
  <conditionalFormatting sqref="AP11:AP34">
    <cfRule type="cellIs" dxfId="988" priority="13" operator="greaterThan">
      <formula>0.99</formula>
    </cfRule>
  </conditionalFormatting>
  <conditionalFormatting sqref="X17:AB34">
    <cfRule type="containsText" dxfId="987" priority="9" operator="containsText" text="N/A">
      <formula>NOT(ISERROR(SEARCH("N/A",X17)))</formula>
    </cfRule>
    <cfRule type="cellIs" dxfId="986" priority="12" operator="equal">
      <formula>0</formula>
    </cfRule>
  </conditionalFormatting>
  <conditionalFormatting sqref="X17:AB34">
    <cfRule type="cellIs" dxfId="985" priority="11" operator="greaterThanOrEqual">
      <formula>1185</formula>
    </cfRule>
  </conditionalFormatting>
  <conditionalFormatting sqref="X17:AB34">
    <cfRule type="cellIs" dxfId="984" priority="10" operator="between">
      <formula>0.1</formula>
      <formula>1184</formula>
    </cfRule>
  </conditionalFormatting>
  <conditionalFormatting sqref="AK33:AK34 AM16:AM23 AL24:AN34">
    <cfRule type="cellIs" dxfId="983" priority="8" operator="equal">
      <formula>0</formula>
    </cfRule>
  </conditionalFormatting>
  <conditionalFormatting sqref="AK33:AK34 AM16:AM23 AL24:AN34">
    <cfRule type="cellIs" dxfId="982" priority="7" operator="greaterThan">
      <formula>1179</formula>
    </cfRule>
  </conditionalFormatting>
  <conditionalFormatting sqref="AK33:AK34 AM16:AM23 AL24:AN34">
    <cfRule type="cellIs" dxfId="981" priority="6" operator="greaterThan">
      <formula>99</formula>
    </cfRule>
  </conditionalFormatting>
  <conditionalFormatting sqref="AK33:AK34 AM16:AM23 AL24:AN34">
    <cfRule type="cellIs" dxfId="980" priority="5" operator="greaterThan">
      <formula>0.99</formula>
    </cfRule>
  </conditionalFormatting>
  <conditionalFormatting sqref="AK20:AK32">
    <cfRule type="cellIs" dxfId="979" priority="4" operator="equal">
      <formula>0</formula>
    </cfRule>
  </conditionalFormatting>
  <conditionalFormatting sqref="AK20:AK32">
    <cfRule type="cellIs" dxfId="978" priority="3" operator="greaterThan">
      <formula>1179</formula>
    </cfRule>
  </conditionalFormatting>
  <conditionalFormatting sqref="AK20:AK32">
    <cfRule type="cellIs" dxfId="977" priority="2" operator="greaterThan">
      <formula>99</formula>
    </cfRule>
  </conditionalFormatting>
  <conditionalFormatting sqref="AK20:AK32">
    <cfRule type="cellIs" dxfId="97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2"/>
  <sheetViews>
    <sheetView showGridLines="0" topLeftCell="A46" zoomScaleNormal="100" workbookViewId="0">
      <selection activeCell="B51" sqref="B51"/>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362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394</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127</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42114</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26168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19'!$Q$34</f>
        <v>33422109</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19'!$AG$34</f>
        <v>36363364</v>
      </c>
      <c r="AH10" s="190"/>
      <c r="AI10" s="206"/>
      <c r="AJ10" s="166" t="s">
        <v>84</v>
      </c>
      <c r="AK10" s="166" t="s">
        <v>84</v>
      </c>
      <c r="AL10" s="166" t="s">
        <v>84</v>
      </c>
      <c r="AM10" s="166" t="s">
        <v>84</v>
      </c>
      <c r="AN10" s="166" t="s">
        <v>84</v>
      </c>
      <c r="AO10" s="166" t="s">
        <v>84</v>
      </c>
      <c r="AP10" s="145">
        <f>'APR 19'!AP34</f>
        <v>8135361</v>
      </c>
      <c r="AQ10" s="208"/>
      <c r="AR10" s="167"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120</v>
      </c>
      <c r="P11" s="119">
        <v>88</v>
      </c>
      <c r="Q11" s="119">
        <v>33425849</v>
      </c>
      <c r="R11" s="45">
        <f>Q11-Q10</f>
        <v>3740</v>
      </c>
      <c r="S11" s="46">
        <f>R11*24/1000</f>
        <v>89.76</v>
      </c>
      <c r="T11" s="46">
        <f>R11/1000</f>
        <v>3.74</v>
      </c>
      <c r="U11" s="120">
        <v>5.0999999999999996</v>
      </c>
      <c r="V11" s="120">
        <f>U11</f>
        <v>5.0999999999999996</v>
      </c>
      <c r="W11" s="121" t="s">
        <v>125</v>
      </c>
      <c r="X11" s="123">
        <v>0</v>
      </c>
      <c r="Y11" s="123">
        <v>0</v>
      </c>
      <c r="Z11" s="123">
        <v>1027</v>
      </c>
      <c r="AA11" s="123">
        <v>0</v>
      </c>
      <c r="AB11" s="123">
        <v>1110</v>
      </c>
      <c r="AC11" s="47" t="s">
        <v>90</v>
      </c>
      <c r="AD11" s="47" t="s">
        <v>90</v>
      </c>
      <c r="AE11" s="47" t="s">
        <v>90</v>
      </c>
      <c r="AF11" s="122" t="s">
        <v>90</v>
      </c>
      <c r="AG11" s="136">
        <v>36364020</v>
      </c>
      <c r="AH11" s="48">
        <f>IF(ISBLANK(AG11),"-",AG11-AG10)</f>
        <v>656</v>
      </c>
      <c r="AI11" s="49">
        <f>AH11/T11</f>
        <v>175.40106951871655</v>
      </c>
      <c r="AJ11" s="102">
        <v>0</v>
      </c>
      <c r="AK11" s="102">
        <v>0</v>
      </c>
      <c r="AL11" s="102">
        <v>1</v>
      </c>
      <c r="AM11" s="102">
        <v>0</v>
      </c>
      <c r="AN11" s="102">
        <v>1</v>
      </c>
      <c r="AO11" s="102">
        <v>0.4</v>
      </c>
      <c r="AP11" s="123">
        <v>8136563</v>
      </c>
      <c r="AQ11" s="123">
        <f>AP11-AP10</f>
        <v>1202</v>
      </c>
      <c r="AR11" s="50"/>
      <c r="AS11" s="51" t="s">
        <v>113</v>
      </c>
      <c r="AV11" s="38" t="s">
        <v>88</v>
      </c>
      <c r="AW11" s="38" t="s">
        <v>91</v>
      </c>
      <c r="AY11" s="80" t="s">
        <v>394</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119</v>
      </c>
      <c r="P12" s="119">
        <v>88</v>
      </c>
      <c r="Q12" s="119">
        <v>33429342</v>
      </c>
      <c r="R12" s="45">
        <f t="shared" ref="R12:R34" si="3">Q12-Q11</f>
        <v>3493</v>
      </c>
      <c r="S12" s="46">
        <f t="shared" ref="S12:S34" si="4">R12*24/1000</f>
        <v>83.831999999999994</v>
      </c>
      <c r="T12" s="46">
        <f t="shared" ref="T12:T34" si="5">R12/1000</f>
        <v>3.4929999999999999</v>
      </c>
      <c r="U12" s="120">
        <v>6.3</v>
      </c>
      <c r="V12" s="120">
        <f t="shared" ref="V12:V34" si="6">U12</f>
        <v>6.3</v>
      </c>
      <c r="W12" s="121" t="s">
        <v>125</v>
      </c>
      <c r="X12" s="123">
        <v>0</v>
      </c>
      <c r="Y12" s="123">
        <v>0</v>
      </c>
      <c r="Z12" s="123">
        <v>966</v>
      </c>
      <c r="AA12" s="123">
        <v>0</v>
      </c>
      <c r="AB12" s="123">
        <v>1109</v>
      </c>
      <c r="AC12" s="47" t="s">
        <v>90</v>
      </c>
      <c r="AD12" s="47" t="s">
        <v>90</v>
      </c>
      <c r="AE12" s="47" t="s">
        <v>90</v>
      </c>
      <c r="AF12" s="122" t="s">
        <v>90</v>
      </c>
      <c r="AG12" s="136">
        <v>36364628</v>
      </c>
      <c r="AH12" s="48">
        <f>IF(ISBLANK(AG12),"-",AG12-AG11)</f>
        <v>608</v>
      </c>
      <c r="AI12" s="49">
        <f t="shared" ref="AI12:AI34" si="7">AH12/T12</f>
        <v>174.06241053535643</v>
      </c>
      <c r="AJ12" s="102">
        <v>0</v>
      </c>
      <c r="AK12" s="102">
        <v>0</v>
      </c>
      <c r="AL12" s="102">
        <v>1</v>
      </c>
      <c r="AM12" s="102">
        <v>0</v>
      </c>
      <c r="AN12" s="102">
        <v>1</v>
      </c>
      <c r="AO12" s="102">
        <v>0.4</v>
      </c>
      <c r="AP12" s="123">
        <v>8137876</v>
      </c>
      <c r="AQ12" s="123">
        <f>AP12-AP11</f>
        <v>1313</v>
      </c>
      <c r="AR12" s="52">
        <v>1.23</v>
      </c>
      <c r="AS12" s="51" t="s">
        <v>113</v>
      </c>
      <c r="AV12" s="38" t="s">
        <v>92</v>
      </c>
      <c r="AW12" s="38" t="s">
        <v>93</v>
      </c>
      <c r="AY12" s="80" t="s">
        <v>128</v>
      </c>
    </row>
    <row r="13" spans="2:51" x14ac:dyDescent="0.25">
      <c r="B13" s="39">
        <v>2.0833333333333299</v>
      </c>
      <c r="C13" s="39">
        <v>0.125</v>
      </c>
      <c r="D13" s="118">
        <v>15</v>
      </c>
      <c r="E13" s="40">
        <f t="shared" si="0"/>
        <v>10.563380281690142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118</v>
      </c>
      <c r="P13" s="119">
        <v>85</v>
      </c>
      <c r="Q13" s="119">
        <v>33432761</v>
      </c>
      <c r="R13" s="45">
        <f t="shared" si="3"/>
        <v>3419</v>
      </c>
      <c r="S13" s="46">
        <f t="shared" si="4"/>
        <v>82.055999999999997</v>
      </c>
      <c r="T13" s="46">
        <f t="shared" si="5"/>
        <v>3.419</v>
      </c>
      <c r="U13" s="120">
        <v>7.9</v>
      </c>
      <c r="V13" s="120">
        <f t="shared" si="6"/>
        <v>7.9</v>
      </c>
      <c r="W13" s="121" t="s">
        <v>125</v>
      </c>
      <c r="X13" s="123">
        <v>0</v>
      </c>
      <c r="Y13" s="123">
        <v>0</v>
      </c>
      <c r="Z13" s="123">
        <v>934</v>
      </c>
      <c r="AA13" s="123">
        <v>0</v>
      </c>
      <c r="AB13" s="123">
        <v>1110</v>
      </c>
      <c r="AC13" s="47" t="s">
        <v>90</v>
      </c>
      <c r="AD13" s="47" t="s">
        <v>90</v>
      </c>
      <c r="AE13" s="47" t="s">
        <v>90</v>
      </c>
      <c r="AF13" s="122" t="s">
        <v>90</v>
      </c>
      <c r="AG13" s="136">
        <v>36365204</v>
      </c>
      <c r="AH13" s="48">
        <f>IF(ISBLANK(AG13),"-",AG13-AG12)</f>
        <v>576</v>
      </c>
      <c r="AI13" s="49">
        <f t="shared" si="7"/>
        <v>168.47031295700498</v>
      </c>
      <c r="AJ13" s="102">
        <v>0</v>
      </c>
      <c r="AK13" s="102">
        <v>0</v>
      </c>
      <c r="AL13" s="102">
        <v>1</v>
      </c>
      <c r="AM13" s="102">
        <v>0</v>
      </c>
      <c r="AN13" s="102">
        <v>1</v>
      </c>
      <c r="AO13" s="102">
        <v>0.4</v>
      </c>
      <c r="AP13" s="123">
        <v>8139286</v>
      </c>
      <c r="AQ13" s="123">
        <f>AP13-AP12</f>
        <v>1410</v>
      </c>
      <c r="AR13" s="50"/>
      <c r="AS13" s="51" t="s">
        <v>113</v>
      </c>
      <c r="AV13" s="38" t="s">
        <v>94</v>
      </c>
      <c r="AW13" s="38" t="s">
        <v>95</v>
      </c>
      <c r="AY13" s="80" t="s">
        <v>127</v>
      </c>
    </row>
    <row r="14" spans="2:51" x14ac:dyDescent="0.25">
      <c r="B14" s="39">
        <v>2.125</v>
      </c>
      <c r="C14" s="39">
        <v>0.16666666666666666</v>
      </c>
      <c r="D14" s="118">
        <v>17</v>
      </c>
      <c r="E14" s="40">
        <f t="shared" si="0"/>
        <v>11.971830985915494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119</v>
      </c>
      <c r="P14" s="119">
        <v>82</v>
      </c>
      <c r="Q14" s="119">
        <v>33436194</v>
      </c>
      <c r="R14" s="45">
        <f t="shared" si="3"/>
        <v>3433</v>
      </c>
      <c r="S14" s="46">
        <f t="shared" si="4"/>
        <v>82.391999999999996</v>
      </c>
      <c r="T14" s="46">
        <f t="shared" si="5"/>
        <v>3.4329999999999998</v>
      </c>
      <c r="U14" s="120">
        <v>9.4</v>
      </c>
      <c r="V14" s="120">
        <f t="shared" si="6"/>
        <v>9.4</v>
      </c>
      <c r="W14" s="121" t="s">
        <v>125</v>
      </c>
      <c r="X14" s="123">
        <v>0</v>
      </c>
      <c r="Y14" s="123">
        <v>0</v>
      </c>
      <c r="Z14" s="123">
        <v>931</v>
      </c>
      <c r="AA14" s="123">
        <v>0</v>
      </c>
      <c r="AB14" s="123">
        <v>1110</v>
      </c>
      <c r="AC14" s="47" t="s">
        <v>90</v>
      </c>
      <c r="AD14" s="47" t="s">
        <v>90</v>
      </c>
      <c r="AE14" s="47" t="s">
        <v>90</v>
      </c>
      <c r="AF14" s="122" t="s">
        <v>90</v>
      </c>
      <c r="AG14" s="136">
        <v>36365772</v>
      </c>
      <c r="AH14" s="48">
        <f t="shared" ref="AH14:AH34" si="8">IF(ISBLANK(AG14),"-",AG14-AG13)</f>
        <v>568</v>
      </c>
      <c r="AI14" s="49">
        <f t="shared" si="7"/>
        <v>165.45295659772793</v>
      </c>
      <c r="AJ14" s="102">
        <v>0</v>
      </c>
      <c r="AK14" s="102">
        <v>0</v>
      </c>
      <c r="AL14" s="102">
        <v>1</v>
      </c>
      <c r="AM14" s="102">
        <v>0</v>
      </c>
      <c r="AN14" s="102">
        <v>1</v>
      </c>
      <c r="AO14" s="102">
        <v>0.4</v>
      </c>
      <c r="AP14" s="123">
        <v>8140675</v>
      </c>
      <c r="AQ14" s="123">
        <f>AP14-AP13</f>
        <v>1389</v>
      </c>
      <c r="AR14" s="50"/>
      <c r="AS14" s="51" t="s">
        <v>113</v>
      </c>
      <c r="AT14" s="53"/>
      <c r="AV14" s="38" t="s">
        <v>96</v>
      </c>
      <c r="AW14" s="38" t="s">
        <v>97</v>
      </c>
      <c r="AY14" s="80" t="s">
        <v>130</v>
      </c>
    </row>
    <row r="15" spans="2:51" x14ac:dyDescent="0.25">
      <c r="B15" s="39">
        <v>2.1666666666666701</v>
      </c>
      <c r="C15" s="39">
        <v>0.20833333333333301</v>
      </c>
      <c r="D15" s="118">
        <v>26</v>
      </c>
      <c r="E15" s="40">
        <f t="shared" si="0"/>
        <v>18.30985915492958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101</v>
      </c>
      <c r="P15" s="119">
        <v>94</v>
      </c>
      <c r="Q15" s="119">
        <v>33440090</v>
      </c>
      <c r="R15" s="45">
        <f t="shared" si="3"/>
        <v>3896</v>
      </c>
      <c r="S15" s="46">
        <f t="shared" si="4"/>
        <v>93.504000000000005</v>
      </c>
      <c r="T15" s="46">
        <f t="shared" si="5"/>
        <v>3.8959999999999999</v>
      </c>
      <c r="U15" s="120">
        <v>9.5</v>
      </c>
      <c r="V15" s="120">
        <f t="shared" si="6"/>
        <v>9.5</v>
      </c>
      <c r="W15" s="121" t="s">
        <v>125</v>
      </c>
      <c r="X15" s="123">
        <v>0</v>
      </c>
      <c r="Y15" s="123">
        <v>0</v>
      </c>
      <c r="Z15" s="123">
        <v>863</v>
      </c>
      <c r="AA15" s="123">
        <v>0</v>
      </c>
      <c r="AB15" s="123">
        <v>1110</v>
      </c>
      <c r="AC15" s="47" t="s">
        <v>90</v>
      </c>
      <c r="AD15" s="47" t="s">
        <v>90</v>
      </c>
      <c r="AE15" s="47" t="s">
        <v>90</v>
      </c>
      <c r="AF15" s="122" t="s">
        <v>90</v>
      </c>
      <c r="AG15" s="136">
        <v>36366348</v>
      </c>
      <c r="AH15" s="48">
        <f t="shared" si="8"/>
        <v>576</v>
      </c>
      <c r="AI15" s="49">
        <f t="shared" si="7"/>
        <v>147.84394250513347</v>
      </c>
      <c r="AJ15" s="102">
        <v>0</v>
      </c>
      <c r="AK15" s="102">
        <v>0</v>
      </c>
      <c r="AL15" s="102">
        <v>1</v>
      </c>
      <c r="AM15" s="102">
        <v>0</v>
      </c>
      <c r="AN15" s="102">
        <v>1</v>
      </c>
      <c r="AO15" s="102">
        <v>0.4</v>
      </c>
      <c r="AP15" s="123">
        <v>8140756</v>
      </c>
      <c r="AQ15" s="123">
        <f>AP15-AP14</f>
        <v>81</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128</v>
      </c>
      <c r="P16" s="119">
        <v>123</v>
      </c>
      <c r="Q16" s="119">
        <v>33444787</v>
      </c>
      <c r="R16" s="45">
        <f t="shared" si="3"/>
        <v>4697</v>
      </c>
      <c r="S16" s="46">
        <f t="shared" si="4"/>
        <v>112.72799999999999</v>
      </c>
      <c r="T16" s="46">
        <f t="shared" si="5"/>
        <v>4.6970000000000001</v>
      </c>
      <c r="U16" s="120">
        <v>9.5</v>
      </c>
      <c r="V16" s="120">
        <f t="shared" si="6"/>
        <v>9.5</v>
      </c>
      <c r="W16" s="121" t="s">
        <v>125</v>
      </c>
      <c r="X16" s="123">
        <v>0</v>
      </c>
      <c r="Y16" s="123">
        <v>0</v>
      </c>
      <c r="Z16" s="123">
        <v>1170</v>
      </c>
      <c r="AA16" s="123">
        <v>0</v>
      </c>
      <c r="AB16" s="123">
        <v>1087</v>
      </c>
      <c r="AC16" s="47" t="s">
        <v>90</v>
      </c>
      <c r="AD16" s="47" t="s">
        <v>90</v>
      </c>
      <c r="AE16" s="47" t="s">
        <v>90</v>
      </c>
      <c r="AF16" s="122" t="s">
        <v>90</v>
      </c>
      <c r="AG16" s="136">
        <v>36367092</v>
      </c>
      <c r="AH16" s="48">
        <f t="shared" si="8"/>
        <v>744</v>
      </c>
      <c r="AI16" s="49">
        <f t="shared" si="7"/>
        <v>158.39897807110921</v>
      </c>
      <c r="AJ16" s="102">
        <v>0</v>
      </c>
      <c r="AK16" s="102">
        <v>0</v>
      </c>
      <c r="AL16" s="102">
        <v>1</v>
      </c>
      <c r="AM16" s="102">
        <v>0</v>
      </c>
      <c r="AN16" s="102">
        <v>1</v>
      </c>
      <c r="AO16" s="102">
        <v>0</v>
      </c>
      <c r="AP16" s="123">
        <v>8140756</v>
      </c>
      <c r="AQ16" s="123">
        <f t="shared" ref="AQ16:AQ34" si="10">AP16-AP15</f>
        <v>0</v>
      </c>
      <c r="AR16" s="52">
        <v>0.44</v>
      </c>
      <c r="AS16" s="51" t="s">
        <v>101</v>
      </c>
      <c r="AV16" s="38" t="s">
        <v>102</v>
      </c>
      <c r="AW16" s="38" t="s">
        <v>103</v>
      </c>
      <c r="AY16" s="80" t="s">
        <v>362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141</v>
      </c>
      <c r="P17" s="119">
        <v>149</v>
      </c>
      <c r="Q17" s="119">
        <v>33450850</v>
      </c>
      <c r="R17" s="45">
        <f t="shared" si="3"/>
        <v>6063</v>
      </c>
      <c r="S17" s="46">
        <f t="shared" si="4"/>
        <v>145.512</v>
      </c>
      <c r="T17" s="46">
        <f t="shared" si="5"/>
        <v>6.0629999999999997</v>
      </c>
      <c r="U17" s="120">
        <v>9.1</v>
      </c>
      <c r="V17" s="120">
        <f t="shared" si="6"/>
        <v>9.1</v>
      </c>
      <c r="W17" s="121" t="s">
        <v>140</v>
      </c>
      <c r="X17" s="123">
        <v>0</v>
      </c>
      <c r="Y17" s="123">
        <v>1060</v>
      </c>
      <c r="Z17" s="123">
        <v>1196</v>
      </c>
      <c r="AA17" s="123">
        <v>1185</v>
      </c>
      <c r="AB17" s="123">
        <v>1198</v>
      </c>
      <c r="AC17" s="47" t="s">
        <v>90</v>
      </c>
      <c r="AD17" s="47" t="s">
        <v>90</v>
      </c>
      <c r="AE17" s="47" t="s">
        <v>90</v>
      </c>
      <c r="AF17" s="122" t="s">
        <v>90</v>
      </c>
      <c r="AG17" s="136">
        <v>36368420</v>
      </c>
      <c r="AH17" s="48">
        <f t="shared" si="8"/>
        <v>1328</v>
      </c>
      <c r="AI17" s="49">
        <f t="shared" si="7"/>
        <v>219.033481774699</v>
      </c>
      <c r="AJ17" s="102">
        <v>0</v>
      </c>
      <c r="AK17" s="102">
        <v>1</v>
      </c>
      <c r="AL17" s="102">
        <v>1</v>
      </c>
      <c r="AM17" s="102">
        <v>1</v>
      </c>
      <c r="AN17" s="102">
        <v>1</v>
      </c>
      <c r="AO17" s="102">
        <v>0</v>
      </c>
      <c r="AP17" s="123">
        <v>8140756</v>
      </c>
      <c r="AQ17" s="123">
        <f t="shared" si="10"/>
        <v>0</v>
      </c>
      <c r="AR17" s="50"/>
      <c r="AS17" s="51" t="s">
        <v>101</v>
      </c>
      <c r="AT17" s="53"/>
      <c r="AV17" s="38" t="s">
        <v>104</v>
      </c>
      <c r="AW17" s="38" t="s">
        <v>105</v>
      </c>
      <c r="AY17" s="105"/>
    </row>
    <row r="18" spans="1:51" x14ac:dyDescent="0.25">
      <c r="B18" s="39">
        <v>2.2916666666666701</v>
      </c>
      <c r="C18" s="39">
        <v>0.33333333333333298</v>
      </c>
      <c r="D18" s="118">
        <v>8</v>
      </c>
      <c r="E18" s="40">
        <f t="shared" si="0"/>
        <v>5.6338028169014089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137</v>
      </c>
      <c r="P18" s="119">
        <v>148</v>
      </c>
      <c r="Q18" s="119">
        <v>33457148</v>
      </c>
      <c r="R18" s="45">
        <f t="shared" si="3"/>
        <v>6298</v>
      </c>
      <c r="S18" s="46">
        <f t="shared" si="4"/>
        <v>151.15199999999999</v>
      </c>
      <c r="T18" s="46">
        <f t="shared" si="5"/>
        <v>6.298</v>
      </c>
      <c r="U18" s="120">
        <v>8.5</v>
      </c>
      <c r="V18" s="120">
        <f t="shared" si="6"/>
        <v>8.5</v>
      </c>
      <c r="W18" s="121" t="s">
        <v>140</v>
      </c>
      <c r="X18" s="123">
        <v>0</v>
      </c>
      <c r="Y18" s="123">
        <v>1072</v>
      </c>
      <c r="Z18" s="123">
        <v>1196</v>
      </c>
      <c r="AA18" s="123">
        <v>1185</v>
      </c>
      <c r="AB18" s="123">
        <v>1198</v>
      </c>
      <c r="AC18" s="47" t="s">
        <v>90</v>
      </c>
      <c r="AD18" s="47" t="s">
        <v>90</v>
      </c>
      <c r="AE18" s="47" t="s">
        <v>90</v>
      </c>
      <c r="AF18" s="122" t="s">
        <v>90</v>
      </c>
      <c r="AG18" s="136">
        <v>36369796</v>
      </c>
      <c r="AH18" s="48">
        <f t="shared" si="8"/>
        <v>1376</v>
      </c>
      <c r="AI18" s="49">
        <f t="shared" si="7"/>
        <v>218.48205779612576</v>
      </c>
      <c r="AJ18" s="102">
        <v>0</v>
      </c>
      <c r="AK18" s="102">
        <v>1</v>
      </c>
      <c r="AL18" s="102">
        <v>1</v>
      </c>
      <c r="AM18" s="102">
        <v>1</v>
      </c>
      <c r="AN18" s="102">
        <v>1</v>
      </c>
      <c r="AO18" s="102">
        <v>0</v>
      </c>
      <c r="AP18" s="123">
        <v>8140756</v>
      </c>
      <c r="AQ18" s="123">
        <f t="shared" si="10"/>
        <v>0</v>
      </c>
      <c r="AR18" s="50"/>
      <c r="AS18" s="51" t="s">
        <v>101</v>
      </c>
      <c r="AV18" s="38" t="s">
        <v>106</v>
      </c>
      <c r="AW18" s="38" t="s">
        <v>107</v>
      </c>
      <c r="AY18" s="105"/>
    </row>
    <row r="19" spans="1:51" x14ac:dyDescent="0.25">
      <c r="B19" s="39">
        <v>2.3333333333333299</v>
      </c>
      <c r="C19" s="39">
        <v>0.375</v>
      </c>
      <c r="D19" s="118">
        <v>7</v>
      </c>
      <c r="E19" s="40">
        <f t="shared" si="0"/>
        <v>4.9295774647887329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137</v>
      </c>
      <c r="P19" s="119">
        <v>150</v>
      </c>
      <c r="Q19" s="119">
        <v>33463591</v>
      </c>
      <c r="R19" s="45">
        <f t="shared" si="3"/>
        <v>6443</v>
      </c>
      <c r="S19" s="46">
        <f t="shared" si="4"/>
        <v>154.63200000000001</v>
      </c>
      <c r="T19" s="46">
        <f t="shared" si="5"/>
        <v>6.4429999999999996</v>
      </c>
      <c r="U19" s="120">
        <v>7.7</v>
      </c>
      <c r="V19" s="120">
        <f t="shared" si="6"/>
        <v>7.7</v>
      </c>
      <c r="W19" s="121" t="s">
        <v>140</v>
      </c>
      <c r="X19" s="123">
        <v>0</v>
      </c>
      <c r="Y19" s="123">
        <v>1082</v>
      </c>
      <c r="Z19" s="123">
        <v>1196</v>
      </c>
      <c r="AA19" s="123">
        <v>1185</v>
      </c>
      <c r="AB19" s="123">
        <v>1198</v>
      </c>
      <c r="AC19" s="47" t="s">
        <v>90</v>
      </c>
      <c r="AD19" s="47" t="s">
        <v>90</v>
      </c>
      <c r="AE19" s="47" t="s">
        <v>90</v>
      </c>
      <c r="AF19" s="122" t="s">
        <v>90</v>
      </c>
      <c r="AG19" s="136">
        <v>36371220</v>
      </c>
      <c r="AH19" s="48">
        <f t="shared" si="8"/>
        <v>1424</v>
      </c>
      <c r="AI19" s="49">
        <f t="shared" si="7"/>
        <v>221.01505509855659</v>
      </c>
      <c r="AJ19" s="102">
        <v>0</v>
      </c>
      <c r="AK19" s="102">
        <v>1</v>
      </c>
      <c r="AL19" s="102">
        <v>1</v>
      </c>
      <c r="AM19" s="102">
        <v>1</v>
      </c>
      <c r="AN19" s="102">
        <v>1</v>
      </c>
      <c r="AO19" s="102">
        <v>0</v>
      </c>
      <c r="AP19" s="123">
        <v>8140756</v>
      </c>
      <c r="AQ19" s="123">
        <f t="shared" si="10"/>
        <v>0</v>
      </c>
      <c r="AR19" s="50"/>
      <c r="AS19" s="51" t="s">
        <v>101</v>
      </c>
      <c r="AV19" s="38" t="s">
        <v>108</v>
      </c>
      <c r="AW19" s="38" t="s">
        <v>109</v>
      </c>
      <c r="AY19" s="105"/>
    </row>
    <row r="20" spans="1:51" x14ac:dyDescent="0.25">
      <c r="B20" s="39">
        <v>2.375</v>
      </c>
      <c r="C20" s="39">
        <v>0.41666666666666669</v>
      </c>
      <c r="D20" s="118">
        <v>7</v>
      </c>
      <c r="E20" s="40">
        <f t="shared" si="0"/>
        <v>4.9295774647887329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138</v>
      </c>
      <c r="P20" s="119">
        <v>145</v>
      </c>
      <c r="Q20" s="119">
        <v>33469876</v>
      </c>
      <c r="R20" s="45">
        <f t="shared" si="3"/>
        <v>6285</v>
      </c>
      <c r="S20" s="46">
        <f t="shared" si="4"/>
        <v>150.84</v>
      </c>
      <c r="T20" s="46">
        <f t="shared" si="5"/>
        <v>6.2850000000000001</v>
      </c>
      <c r="U20" s="120">
        <v>7</v>
      </c>
      <c r="V20" s="120">
        <f t="shared" si="6"/>
        <v>7</v>
      </c>
      <c r="W20" s="121" t="s">
        <v>140</v>
      </c>
      <c r="X20" s="123">
        <v>0</v>
      </c>
      <c r="Y20" s="123">
        <v>1061</v>
      </c>
      <c r="Z20" s="123">
        <v>1196</v>
      </c>
      <c r="AA20" s="123">
        <v>1185</v>
      </c>
      <c r="AB20" s="123">
        <v>1198</v>
      </c>
      <c r="AC20" s="47" t="s">
        <v>90</v>
      </c>
      <c r="AD20" s="47" t="s">
        <v>90</v>
      </c>
      <c r="AE20" s="47" t="s">
        <v>90</v>
      </c>
      <c r="AF20" s="122" t="s">
        <v>90</v>
      </c>
      <c r="AG20" s="136">
        <v>36372616</v>
      </c>
      <c r="AH20" s="48">
        <f>IF(ISBLANK(AG20),"-",AG20-AG19)</f>
        <v>1396</v>
      </c>
      <c r="AI20" s="49">
        <f t="shared" si="7"/>
        <v>222.11614956245026</v>
      </c>
      <c r="AJ20" s="102">
        <v>0</v>
      </c>
      <c r="AK20" s="102">
        <v>1</v>
      </c>
      <c r="AL20" s="102">
        <v>1</v>
      </c>
      <c r="AM20" s="102">
        <v>1</v>
      </c>
      <c r="AN20" s="102">
        <v>1</v>
      </c>
      <c r="AO20" s="102">
        <v>0</v>
      </c>
      <c r="AP20" s="123">
        <v>8140756</v>
      </c>
      <c r="AQ20" s="123">
        <f t="shared" si="10"/>
        <v>0</v>
      </c>
      <c r="AR20" s="52">
        <v>1.1200000000000001</v>
      </c>
      <c r="AS20" s="51" t="s">
        <v>101</v>
      </c>
      <c r="AY20" s="105"/>
    </row>
    <row r="21" spans="1:51" x14ac:dyDescent="0.25">
      <c r="B21" s="39">
        <v>2.4166666666666701</v>
      </c>
      <c r="C21" s="39">
        <v>0.45833333333333298</v>
      </c>
      <c r="D21" s="118">
        <v>7</v>
      </c>
      <c r="E21" s="40">
        <f t="shared" si="0"/>
        <v>4.9295774647887329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149</v>
      </c>
      <c r="Q21" s="119">
        <v>33476198</v>
      </c>
      <c r="R21" s="45">
        <f>Q21-Q20</f>
        <v>6322</v>
      </c>
      <c r="S21" s="46">
        <f t="shared" si="4"/>
        <v>151.72800000000001</v>
      </c>
      <c r="T21" s="46">
        <f t="shared" si="5"/>
        <v>6.3220000000000001</v>
      </c>
      <c r="U21" s="120">
        <v>6.3</v>
      </c>
      <c r="V21" s="120">
        <f t="shared" si="6"/>
        <v>6.3</v>
      </c>
      <c r="W21" s="121" t="s">
        <v>140</v>
      </c>
      <c r="X21" s="123">
        <v>0</v>
      </c>
      <c r="Y21" s="123">
        <v>1060</v>
      </c>
      <c r="Z21" s="123">
        <v>1196</v>
      </c>
      <c r="AA21" s="123">
        <v>1185</v>
      </c>
      <c r="AB21" s="123">
        <v>1198</v>
      </c>
      <c r="AC21" s="47" t="s">
        <v>90</v>
      </c>
      <c r="AD21" s="47" t="s">
        <v>90</v>
      </c>
      <c r="AE21" s="47" t="s">
        <v>90</v>
      </c>
      <c r="AF21" s="122" t="s">
        <v>90</v>
      </c>
      <c r="AG21" s="136">
        <v>36374020</v>
      </c>
      <c r="AH21" s="48">
        <f t="shared" si="8"/>
        <v>1404</v>
      </c>
      <c r="AI21" s="49">
        <f t="shared" si="7"/>
        <v>222.08161974058842</v>
      </c>
      <c r="AJ21" s="102">
        <v>0</v>
      </c>
      <c r="AK21" s="102">
        <v>1</v>
      </c>
      <c r="AL21" s="102">
        <v>1</v>
      </c>
      <c r="AM21" s="102">
        <v>1</v>
      </c>
      <c r="AN21" s="102">
        <v>1</v>
      </c>
      <c r="AO21" s="102">
        <v>0</v>
      </c>
      <c r="AP21" s="123">
        <v>8140756</v>
      </c>
      <c r="AQ21" s="123">
        <f t="shared" si="10"/>
        <v>0</v>
      </c>
      <c r="AR21" s="50"/>
      <c r="AS21" s="51" t="s">
        <v>101</v>
      </c>
      <c r="AY21" s="105"/>
    </row>
    <row r="22" spans="1:51" x14ac:dyDescent="0.25">
      <c r="B22" s="39">
        <v>2.4583333333333299</v>
      </c>
      <c r="C22" s="39">
        <v>0.5</v>
      </c>
      <c r="D22" s="118">
        <v>8</v>
      </c>
      <c r="E22" s="40">
        <f t="shared" si="0"/>
        <v>5.6338028169014089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149</v>
      </c>
      <c r="Q22" s="119">
        <v>33482320</v>
      </c>
      <c r="R22" s="45">
        <f t="shared" si="3"/>
        <v>6122</v>
      </c>
      <c r="S22" s="46">
        <f t="shared" si="4"/>
        <v>146.928</v>
      </c>
      <c r="T22" s="46">
        <f t="shared" si="5"/>
        <v>6.1219999999999999</v>
      </c>
      <c r="U22" s="120">
        <v>5.8</v>
      </c>
      <c r="V22" s="120">
        <f t="shared" si="6"/>
        <v>5.8</v>
      </c>
      <c r="W22" s="121" t="s">
        <v>140</v>
      </c>
      <c r="X22" s="123">
        <v>0</v>
      </c>
      <c r="Y22" s="123">
        <v>1061</v>
      </c>
      <c r="Z22" s="123">
        <v>1196</v>
      </c>
      <c r="AA22" s="123">
        <v>1185</v>
      </c>
      <c r="AB22" s="123">
        <v>1198</v>
      </c>
      <c r="AC22" s="47" t="s">
        <v>90</v>
      </c>
      <c r="AD22" s="47" t="s">
        <v>90</v>
      </c>
      <c r="AE22" s="47" t="s">
        <v>90</v>
      </c>
      <c r="AF22" s="122" t="s">
        <v>90</v>
      </c>
      <c r="AG22" s="136">
        <v>36375384</v>
      </c>
      <c r="AH22" s="48">
        <f t="shared" si="8"/>
        <v>1364</v>
      </c>
      <c r="AI22" s="49">
        <f t="shared" si="7"/>
        <v>222.8030055537406</v>
      </c>
      <c r="AJ22" s="102">
        <v>0</v>
      </c>
      <c r="AK22" s="102">
        <v>1</v>
      </c>
      <c r="AL22" s="102">
        <v>1</v>
      </c>
      <c r="AM22" s="102">
        <v>1</v>
      </c>
      <c r="AN22" s="102">
        <v>1</v>
      </c>
      <c r="AO22" s="102">
        <v>0</v>
      </c>
      <c r="AP22" s="123">
        <v>8140756</v>
      </c>
      <c r="AQ22" s="123">
        <f t="shared" si="10"/>
        <v>0</v>
      </c>
      <c r="AR22" s="50"/>
      <c r="AS22" s="51" t="s">
        <v>101</v>
      </c>
      <c r="AV22" s="54" t="s">
        <v>110</v>
      </c>
      <c r="AY22" s="105"/>
    </row>
    <row r="23" spans="1:51" x14ac:dyDescent="0.25">
      <c r="A23" s="101" t="s">
        <v>129</v>
      </c>
      <c r="B23" s="39">
        <v>2.5</v>
      </c>
      <c r="C23" s="39">
        <v>0.54166666666666696</v>
      </c>
      <c r="D23" s="118">
        <v>5</v>
      </c>
      <c r="E23" s="40">
        <f t="shared" si="0"/>
        <v>3.5211267605633805</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133</v>
      </c>
      <c r="P23" s="119">
        <v>138</v>
      </c>
      <c r="Q23" s="119">
        <v>33488486</v>
      </c>
      <c r="R23" s="45">
        <f t="shared" si="3"/>
        <v>6166</v>
      </c>
      <c r="S23" s="46">
        <f t="shared" si="4"/>
        <v>147.98400000000001</v>
      </c>
      <c r="T23" s="46">
        <f t="shared" si="5"/>
        <v>6.1660000000000004</v>
      </c>
      <c r="U23" s="120">
        <v>5.3</v>
      </c>
      <c r="V23" s="120">
        <f t="shared" si="6"/>
        <v>5.3</v>
      </c>
      <c r="W23" s="121" t="s">
        <v>140</v>
      </c>
      <c r="X23" s="123">
        <v>0</v>
      </c>
      <c r="Y23" s="123">
        <v>1073</v>
      </c>
      <c r="Z23" s="123">
        <v>1196</v>
      </c>
      <c r="AA23" s="123">
        <v>1185</v>
      </c>
      <c r="AB23" s="123">
        <v>1198</v>
      </c>
      <c r="AC23" s="47" t="s">
        <v>90</v>
      </c>
      <c r="AD23" s="47" t="s">
        <v>90</v>
      </c>
      <c r="AE23" s="47" t="s">
        <v>90</v>
      </c>
      <c r="AF23" s="122" t="s">
        <v>90</v>
      </c>
      <c r="AG23" s="136">
        <v>36376772</v>
      </c>
      <c r="AH23" s="48">
        <f t="shared" si="8"/>
        <v>1388</v>
      </c>
      <c r="AI23" s="49">
        <f t="shared" si="7"/>
        <v>225.1054168018164</v>
      </c>
      <c r="AJ23" s="102">
        <v>0</v>
      </c>
      <c r="AK23" s="102">
        <v>1</v>
      </c>
      <c r="AL23" s="102">
        <v>1</v>
      </c>
      <c r="AM23" s="102">
        <v>1</v>
      </c>
      <c r="AN23" s="102">
        <v>1</v>
      </c>
      <c r="AO23" s="102">
        <v>0</v>
      </c>
      <c r="AP23" s="123">
        <v>8140756</v>
      </c>
      <c r="AQ23" s="123">
        <f t="shared" si="10"/>
        <v>0</v>
      </c>
      <c r="AR23" s="50"/>
      <c r="AS23" s="51" t="s">
        <v>113</v>
      </c>
      <c r="AT23" s="53"/>
      <c r="AV23" s="55" t="s">
        <v>111</v>
      </c>
      <c r="AW23" s="56" t="s">
        <v>112</v>
      </c>
      <c r="AY23" s="105"/>
    </row>
    <row r="24" spans="1:51" x14ac:dyDescent="0.25">
      <c r="B24" s="39">
        <v>2.5416666666666701</v>
      </c>
      <c r="C24" s="39">
        <v>0.58333333333333404</v>
      </c>
      <c r="D24" s="118">
        <v>4</v>
      </c>
      <c r="E24" s="40">
        <f t="shared" si="0"/>
        <v>2.8169014084507045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133</v>
      </c>
      <c r="P24" s="119">
        <v>140</v>
      </c>
      <c r="Q24" s="119">
        <v>33494443</v>
      </c>
      <c r="R24" s="45">
        <f t="shared" si="3"/>
        <v>5957</v>
      </c>
      <c r="S24" s="46">
        <f t="shared" si="4"/>
        <v>142.96799999999999</v>
      </c>
      <c r="T24" s="46">
        <f t="shared" si="5"/>
        <v>5.9569999999999999</v>
      </c>
      <c r="U24" s="120">
        <v>4.8</v>
      </c>
      <c r="V24" s="120">
        <f t="shared" si="6"/>
        <v>4.8</v>
      </c>
      <c r="W24" s="121" t="s">
        <v>140</v>
      </c>
      <c r="X24" s="123">
        <v>0</v>
      </c>
      <c r="Y24" s="123">
        <v>1050</v>
      </c>
      <c r="Z24" s="123">
        <v>1196</v>
      </c>
      <c r="AA24" s="123">
        <v>1185</v>
      </c>
      <c r="AB24" s="123">
        <v>1198</v>
      </c>
      <c r="AC24" s="47" t="s">
        <v>90</v>
      </c>
      <c r="AD24" s="47" t="s">
        <v>90</v>
      </c>
      <c r="AE24" s="47" t="s">
        <v>90</v>
      </c>
      <c r="AF24" s="122" t="s">
        <v>90</v>
      </c>
      <c r="AG24" s="136">
        <v>36378132</v>
      </c>
      <c r="AH24" s="48">
        <f t="shared" si="8"/>
        <v>1360</v>
      </c>
      <c r="AI24" s="49">
        <f t="shared" si="7"/>
        <v>228.30283699848917</v>
      </c>
      <c r="AJ24" s="102">
        <v>0</v>
      </c>
      <c r="AK24" s="102">
        <v>1</v>
      </c>
      <c r="AL24" s="102">
        <v>1</v>
      </c>
      <c r="AM24" s="102">
        <v>1</v>
      </c>
      <c r="AN24" s="102">
        <v>1</v>
      </c>
      <c r="AO24" s="102">
        <v>0</v>
      </c>
      <c r="AP24" s="123">
        <v>8140756</v>
      </c>
      <c r="AQ24" s="123">
        <f t="shared" si="10"/>
        <v>0</v>
      </c>
      <c r="AR24" s="52"/>
      <c r="AS24" s="51" t="s">
        <v>113</v>
      </c>
      <c r="AV24" s="57" t="s">
        <v>29</v>
      </c>
      <c r="AW24" s="57">
        <v>14.7</v>
      </c>
      <c r="AY24" s="105"/>
    </row>
    <row r="25" spans="1:51" x14ac:dyDescent="0.25">
      <c r="B25" s="39">
        <v>2.5833333333333299</v>
      </c>
      <c r="C25" s="39">
        <v>0.625</v>
      </c>
      <c r="D25" s="118">
        <v>4</v>
      </c>
      <c r="E25" s="40">
        <f t="shared" si="0"/>
        <v>2.8169014084507045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136</v>
      </c>
      <c r="P25" s="119">
        <v>141</v>
      </c>
      <c r="Q25" s="119">
        <v>33500162</v>
      </c>
      <c r="R25" s="45">
        <f t="shared" si="3"/>
        <v>5719</v>
      </c>
      <c r="S25" s="46">
        <f t="shared" si="4"/>
        <v>137.256</v>
      </c>
      <c r="T25" s="46">
        <f t="shared" si="5"/>
        <v>5.7190000000000003</v>
      </c>
      <c r="U25" s="120">
        <v>4.5</v>
      </c>
      <c r="V25" s="120">
        <f t="shared" si="6"/>
        <v>4.5</v>
      </c>
      <c r="W25" s="121" t="s">
        <v>140</v>
      </c>
      <c r="X25" s="123">
        <v>0</v>
      </c>
      <c r="Y25" s="123">
        <v>998</v>
      </c>
      <c r="Z25" s="123">
        <v>1196</v>
      </c>
      <c r="AA25" s="123">
        <v>1185</v>
      </c>
      <c r="AB25" s="123">
        <v>1198</v>
      </c>
      <c r="AC25" s="47" t="s">
        <v>90</v>
      </c>
      <c r="AD25" s="47" t="s">
        <v>90</v>
      </c>
      <c r="AE25" s="47" t="s">
        <v>90</v>
      </c>
      <c r="AF25" s="122" t="s">
        <v>90</v>
      </c>
      <c r="AG25" s="136">
        <v>36379436</v>
      </c>
      <c r="AH25" s="48">
        <f t="shared" si="8"/>
        <v>1304</v>
      </c>
      <c r="AI25" s="49">
        <f t="shared" si="7"/>
        <v>228.01189019059274</v>
      </c>
      <c r="AJ25" s="102">
        <v>0</v>
      </c>
      <c r="AK25" s="102">
        <v>1</v>
      </c>
      <c r="AL25" s="102">
        <v>1</v>
      </c>
      <c r="AM25" s="102">
        <v>1</v>
      </c>
      <c r="AN25" s="102">
        <v>1</v>
      </c>
      <c r="AO25" s="102">
        <v>0</v>
      </c>
      <c r="AP25" s="123">
        <v>8140756</v>
      </c>
      <c r="AQ25" s="123">
        <f t="shared" si="10"/>
        <v>0</v>
      </c>
      <c r="AR25" s="50"/>
      <c r="AS25" s="51" t="s">
        <v>113</v>
      </c>
      <c r="AV25" s="57" t="s">
        <v>74</v>
      </c>
      <c r="AW25" s="57">
        <v>10.36</v>
      </c>
      <c r="AY25" s="105"/>
    </row>
    <row r="26" spans="1:51" x14ac:dyDescent="0.25">
      <c r="B26" s="39">
        <v>2.625</v>
      </c>
      <c r="C26" s="39">
        <v>0.66666666666666696</v>
      </c>
      <c r="D26" s="118">
        <v>4</v>
      </c>
      <c r="E26" s="40">
        <f t="shared" si="0"/>
        <v>2.8169014084507045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134</v>
      </c>
      <c r="P26" s="119">
        <v>139</v>
      </c>
      <c r="Q26" s="119">
        <v>33505848</v>
      </c>
      <c r="R26" s="45">
        <f t="shared" si="3"/>
        <v>5686</v>
      </c>
      <c r="S26" s="46">
        <f t="shared" si="4"/>
        <v>136.464</v>
      </c>
      <c r="T26" s="46">
        <f t="shared" si="5"/>
        <v>5.6859999999999999</v>
      </c>
      <c r="U26" s="120">
        <v>4.4000000000000004</v>
      </c>
      <c r="V26" s="120">
        <f t="shared" si="6"/>
        <v>4.4000000000000004</v>
      </c>
      <c r="W26" s="121" t="s">
        <v>140</v>
      </c>
      <c r="X26" s="123">
        <v>0</v>
      </c>
      <c r="Y26" s="123">
        <v>1000</v>
      </c>
      <c r="Z26" s="123">
        <v>1196</v>
      </c>
      <c r="AA26" s="123">
        <v>1185</v>
      </c>
      <c r="AB26" s="123">
        <v>1198</v>
      </c>
      <c r="AC26" s="47" t="s">
        <v>90</v>
      </c>
      <c r="AD26" s="47" t="s">
        <v>90</v>
      </c>
      <c r="AE26" s="47" t="s">
        <v>90</v>
      </c>
      <c r="AF26" s="122" t="s">
        <v>90</v>
      </c>
      <c r="AG26" s="136">
        <v>36380736</v>
      </c>
      <c r="AH26" s="48">
        <f t="shared" si="8"/>
        <v>1300</v>
      </c>
      <c r="AI26" s="49">
        <f t="shared" si="7"/>
        <v>228.63172704889203</v>
      </c>
      <c r="AJ26" s="102">
        <v>0</v>
      </c>
      <c r="AK26" s="102">
        <v>1</v>
      </c>
      <c r="AL26" s="102">
        <v>1</v>
      </c>
      <c r="AM26" s="102">
        <v>1</v>
      </c>
      <c r="AN26" s="102">
        <v>1</v>
      </c>
      <c r="AO26" s="102">
        <v>0</v>
      </c>
      <c r="AP26" s="123">
        <v>8140756</v>
      </c>
      <c r="AQ26" s="123">
        <f t="shared" si="10"/>
        <v>0</v>
      </c>
      <c r="AR26" s="50"/>
      <c r="AS26" s="51" t="s">
        <v>113</v>
      </c>
      <c r="AV26" s="57" t="s">
        <v>114</v>
      </c>
      <c r="AW26" s="57">
        <v>1.01325</v>
      </c>
      <c r="AY26" s="105"/>
    </row>
    <row r="27" spans="1:51" x14ac:dyDescent="0.25">
      <c r="B27" s="39">
        <v>2.6666666666666701</v>
      </c>
      <c r="C27" s="39">
        <v>0.70833333333333404</v>
      </c>
      <c r="D27" s="118">
        <v>3</v>
      </c>
      <c r="E27" s="40">
        <f t="shared" si="0"/>
        <v>2.1126760563380285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132</v>
      </c>
      <c r="P27" s="119">
        <v>136</v>
      </c>
      <c r="Q27" s="119">
        <v>33511674</v>
      </c>
      <c r="R27" s="45">
        <f t="shared" si="3"/>
        <v>5826</v>
      </c>
      <c r="S27" s="46">
        <f t="shared" si="4"/>
        <v>139.82400000000001</v>
      </c>
      <c r="T27" s="46">
        <f t="shared" si="5"/>
        <v>5.8259999999999996</v>
      </c>
      <c r="U27" s="120">
        <v>4.2</v>
      </c>
      <c r="V27" s="120">
        <f t="shared" si="6"/>
        <v>4.2</v>
      </c>
      <c r="W27" s="121" t="s">
        <v>140</v>
      </c>
      <c r="X27" s="123">
        <v>0</v>
      </c>
      <c r="Y27" s="123">
        <v>1020</v>
      </c>
      <c r="Z27" s="123">
        <v>1196</v>
      </c>
      <c r="AA27" s="123">
        <v>1185</v>
      </c>
      <c r="AB27" s="123">
        <v>1198</v>
      </c>
      <c r="AC27" s="47" t="s">
        <v>90</v>
      </c>
      <c r="AD27" s="47" t="s">
        <v>90</v>
      </c>
      <c r="AE27" s="47" t="s">
        <v>90</v>
      </c>
      <c r="AF27" s="122" t="s">
        <v>90</v>
      </c>
      <c r="AG27" s="136">
        <v>36382060</v>
      </c>
      <c r="AH27" s="48">
        <f t="shared" si="8"/>
        <v>1324</v>
      </c>
      <c r="AI27" s="49">
        <f t="shared" si="7"/>
        <v>227.2571232406454</v>
      </c>
      <c r="AJ27" s="102">
        <v>0</v>
      </c>
      <c r="AK27" s="102">
        <v>1</v>
      </c>
      <c r="AL27" s="102">
        <v>1</v>
      </c>
      <c r="AM27" s="102">
        <v>1</v>
      </c>
      <c r="AN27" s="102">
        <v>1</v>
      </c>
      <c r="AO27" s="102">
        <v>0</v>
      </c>
      <c r="AP27" s="123">
        <v>8140756</v>
      </c>
      <c r="AQ27" s="123">
        <f t="shared" si="10"/>
        <v>0</v>
      </c>
      <c r="AR27" s="50"/>
      <c r="AS27" s="51" t="s">
        <v>113</v>
      </c>
      <c r="AV27" s="57" t="s">
        <v>115</v>
      </c>
      <c r="AW27" s="57">
        <v>1</v>
      </c>
      <c r="AY27" s="105"/>
    </row>
    <row r="28" spans="1:51" x14ac:dyDescent="0.25">
      <c r="B28" s="39">
        <v>2.7083333333333299</v>
      </c>
      <c r="C28" s="39">
        <v>0.750000000000002</v>
      </c>
      <c r="D28" s="118">
        <v>3</v>
      </c>
      <c r="E28" s="40">
        <f t="shared" si="0"/>
        <v>2.1126760563380285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131</v>
      </c>
      <c r="P28" s="119">
        <v>138</v>
      </c>
      <c r="Q28" s="119">
        <v>33517367</v>
      </c>
      <c r="R28" s="45">
        <f t="shared" si="3"/>
        <v>5693</v>
      </c>
      <c r="S28" s="46">
        <f t="shared" si="4"/>
        <v>136.63200000000001</v>
      </c>
      <c r="T28" s="46">
        <f t="shared" si="5"/>
        <v>5.6929999999999996</v>
      </c>
      <c r="U28" s="120">
        <v>3.7</v>
      </c>
      <c r="V28" s="120">
        <f t="shared" si="6"/>
        <v>3.7</v>
      </c>
      <c r="W28" s="121" t="s">
        <v>140</v>
      </c>
      <c r="X28" s="123">
        <v>0</v>
      </c>
      <c r="Y28" s="123">
        <v>1009</v>
      </c>
      <c r="Z28" s="123">
        <v>1196</v>
      </c>
      <c r="AA28" s="123">
        <v>1185</v>
      </c>
      <c r="AB28" s="123">
        <v>1198</v>
      </c>
      <c r="AC28" s="47" t="s">
        <v>90</v>
      </c>
      <c r="AD28" s="47" t="s">
        <v>90</v>
      </c>
      <c r="AE28" s="47" t="s">
        <v>90</v>
      </c>
      <c r="AF28" s="122" t="s">
        <v>90</v>
      </c>
      <c r="AG28" s="136">
        <v>36383340</v>
      </c>
      <c r="AH28" s="48">
        <f t="shared" si="8"/>
        <v>1280</v>
      </c>
      <c r="AI28" s="49">
        <f t="shared" si="7"/>
        <v>224.83751976111014</v>
      </c>
      <c r="AJ28" s="102">
        <v>0</v>
      </c>
      <c r="AK28" s="102">
        <v>1</v>
      </c>
      <c r="AL28" s="102">
        <v>1</v>
      </c>
      <c r="AM28" s="102">
        <v>1</v>
      </c>
      <c r="AN28" s="102">
        <v>1</v>
      </c>
      <c r="AO28" s="102">
        <v>0</v>
      </c>
      <c r="AP28" s="123">
        <v>8140756</v>
      </c>
      <c r="AQ28" s="123">
        <f t="shared" si="10"/>
        <v>0</v>
      </c>
      <c r="AR28" s="52"/>
      <c r="AS28" s="51" t="s">
        <v>113</v>
      </c>
      <c r="AV28" s="57" t="s">
        <v>116</v>
      </c>
      <c r="AW28" s="57">
        <v>101.325</v>
      </c>
      <c r="AY28" s="105"/>
    </row>
    <row r="29" spans="1:51" x14ac:dyDescent="0.25">
      <c r="B29" s="39">
        <v>2.75</v>
      </c>
      <c r="C29" s="39">
        <v>0.79166666666666896</v>
      </c>
      <c r="D29" s="118">
        <v>3</v>
      </c>
      <c r="E29" s="40">
        <f t="shared" si="0"/>
        <v>2.1126760563380285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131</v>
      </c>
      <c r="P29" s="119">
        <v>140</v>
      </c>
      <c r="Q29" s="119">
        <v>33523099</v>
      </c>
      <c r="R29" s="45">
        <f t="shared" si="3"/>
        <v>5732</v>
      </c>
      <c r="S29" s="46">
        <f t="shared" si="4"/>
        <v>137.56800000000001</v>
      </c>
      <c r="T29" s="46">
        <f t="shared" si="5"/>
        <v>5.7320000000000002</v>
      </c>
      <c r="U29" s="120">
        <v>3.3</v>
      </c>
      <c r="V29" s="120">
        <f t="shared" si="6"/>
        <v>3.3</v>
      </c>
      <c r="W29" s="121" t="s">
        <v>140</v>
      </c>
      <c r="X29" s="123">
        <v>0</v>
      </c>
      <c r="Y29" s="123">
        <v>1010</v>
      </c>
      <c r="Z29" s="123">
        <v>1196</v>
      </c>
      <c r="AA29" s="123">
        <v>1185</v>
      </c>
      <c r="AB29" s="123">
        <v>1198</v>
      </c>
      <c r="AC29" s="47" t="s">
        <v>90</v>
      </c>
      <c r="AD29" s="47" t="s">
        <v>90</v>
      </c>
      <c r="AE29" s="47" t="s">
        <v>90</v>
      </c>
      <c r="AF29" s="122" t="s">
        <v>90</v>
      </c>
      <c r="AG29" s="136">
        <v>36384612</v>
      </c>
      <c r="AH29" s="48">
        <f t="shared" si="8"/>
        <v>1272</v>
      </c>
      <c r="AI29" s="49">
        <f t="shared" si="7"/>
        <v>221.91207257501745</v>
      </c>
      <c r="AJ29" s="102">
        <v>0</v>
      </c>
      <c r="AK29" s="102">
        <v>1</v>
      </c>
      <c r="AL29" s="102">
        <v>1</v>
      </c>
      <c r="AM29" s="102">
        <v>1</v>
      </c>
      <c r="AN29" s="102">
        <v>1</v>
      </c>
      <c r="AO29" s="102">
        <v>0</v>
      </c>
      <c r="AP29" s="123">
        <v>8140756</v>
      </c>
      <c r="AQ29" s="123">
        <f t="shared" si="10"/>
        <v>0</v>
      </c>
      <c r="AR29" s="50"/>
      <c r="AS29" s="51" t="s">
        <v>113</v>
      </c>
      <c r="AY29" s="105"/>
    </row>
    <row r="30" spans="1:51" x14ac:dyDescent="0.25">
      <c r="B30" s="39">
        <v>2.7916666666666701</v>
      </c>
      <c r="C30" s="39">
        <v>0.83333333333333703</v>
      </c>
      <c r="D30" s="118">
        <v>3</v>
      </c>
      <c r="E30" s="40">
        <f t="shared" si="0"/>
        <v>2.1126760563380285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132</v>
      </c>
      <c r="P30" s="119">
        <v>138</v>
      </c>
      <c r="Q30" s="119">
        <v>33528649</v>
      </c>
      <c r="R30" s="45">
        <f t="shared" si="3"/>
        <v>5550</v>
      </c>
      <c r="S30" s="46">
        <f t="shared" si="4"/>
        <v>133.19999999999999</v>
      </c>
      <c r="T30" s="46">
        <f t="shared" si="5"/>
        <v>5.55</v>
      </c>
      <c r="U30" s="120">
        <v>3</v>
      </c>
      <c r="V30" s="120">
        <f t="shared" si="6"/>
        <v>3</v>
      </c>
      <c r="W30" s="121" t="s">
        <v>140</v>
      </c>
      <c r="X30" s="123">
        <v>0</v>
      </c>
      <c r="Y30" s="123">
        <v>999</v>
      </c>
      <c r="Z30" s="123">
        <v>1196</v>
      </c>
      <c r="AA30" s="123">
        <v>1185</v>
      </c>
      <c r="AB30" s="123">
        <v>1198</v>
      </c>
      <c r="AC30" s="47" t="s">
        <v>90</v>
      </c>
      <c r="AD30" s="47" t="s">
        <v>90</v>
      </c>
      <c r="AE30" s="47" t="s">
        <v>90</v>
      </c>
      <c r="AF30" s="122" t="s">
        <v>90</v>
      </c>
      <c r="AG30" s="136">
        <v>36385856</v>
      </c>
      <c r="AH30" s="48">
        <f t="shared" si="8"/>
        <v>1244</v>
      </c>
      <c r="AI30" s="49">
        <f t="shared" si="7"/>
        <v>224.14414414414415</v>
      </c>
      <c r="AJ30" s="102">
        <v>0</v>
      </c>
      <c r="AK30" s="102">
        <v>1</v>
      </c>
      <c r="AL30" s="102">
        <v>1</v>
      </c>
      <c r="AM30" s="102">
        <v>1</v>
      </c>
      <c r="AN30" s="102">
        <v>1</v>
      </c>
      <c r="AO30" s="102">
        <v>0</v>
      </c>
      <c r="AP30" s="123">
        <v>8140756</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114</v>
      </c>
      <c r="P31" s="119">
        <v>125</v>
      </c>
      <c r="Q31" s="119">
        <v>33533983</v>
      </c>
      <c r="R31" s="45">
        <f t="shared" si="3"/>
        <v>5334</v>
      </c>
      <c r="S31" s="46">
        <f t="shared" si="4"/>
        <v>128.01599999999999</v>
      </c>
      <c r="T31" s="46">
        <f t="shared" si="5"/>
        <v>5.3339999999999996</v>
      </c>
      <c r="U31" s="120">
        <v>2.2000000000000002</v>
      </c>
      <c r="V31" s="120">
        <f t="shared" si="6"/>
        <v>2.2000000000000002</v>
      </c>
      <c r="W31" s="121" t="s">
        <v>152</v>
      </c>
      <c r="X31" s="123">
        <v>0</v>
      </c>
      <c r="Y31" s="123">
        <v>1064</v>
      </c>
      <c r="Z31" s="123">
        <v>1196</v>
      </c>
      <c r="AA31" s="123">
        <v>0</v>
      </c>
      <c r="AB31" s="123">
        <v>1198</v>
      </c>
      <c r="AC31" s="47" t="s">
        <v>90</v>
      </c>
      <c r="AD31" s="47" t="s">
        <v>90</v>
      </c>
      <c r="AE31" s="47" t="s">
        <v>90</v>
      </c>
      <c r="AF31" s="122" t="s">
        <v>90</v>
      </c>
      <c r="AG31" s="136">
        <v>36386948</v>
      </c>
      <c r="AH31" s="48">
        <f t="shared" si="8"/>
        <v>1092</v>
      </c>
      <c r="AI31" s="49">
        <f t="shared" si="7"/>
        <v>204.7244094488189</v>
      </c>
      <c r="AJ31" s="102">
        <v>0</v>
      </c>
      <c r="AK31" s="102">
        <v>1</v>
      </c>
      <c r="AL31" s="102">
        <v>1</v>
      </c>
      <c r="AM31" s="102">
        <v>0</v>
      </c>
      <c r="AN31" s="102">
        <v>1</v>
      </c>
      <c r="AO31" s="102">
        <v>0</v>
      </c>
      <c r="AP31" s="123">
        <v>8140756</v>
      </c>
      <c r="AQ31" s="123">
        <f t="shared" si="10"/>
        <v>0</v>
      </c>
      <c r="AR31" s="50"/>
      <c r="AS31" s="51" t="s">
        <v>113</v>
      </c>
      <c r="AV31" s="58" t="s">
        <v>29</v>
      </c>
      <c r="AW31" s="58" t="s">
        <v>74</v>
      </c>
      <c r="AY31" s="105"/>
    </row>
    <row r="32" spans="1:51" x14ac:dyDescent="0.25">
      <c r="B32" s="39">
        <v>2.875</v>
      </c>
      <c r="C32" s="39">
        <v>0.91666666666667096</v>
      </c>
      <c r="D32" s="118">
        <v>13</v>
      </c>
      <c r="E32" s="40">
        <f t="shared" si="0"/>
        <v>9.1549295774647899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110</v>
      </c>
      <c r="P32" s="119">
        <v>124</v>
      </c>
      <c r="Q32" s="119">
        <v>33539199</v>
      </c>
      <c r="R32" s="45">
        <f t="shared" si="3"/>
        <v>5216</v>
      </c>
      <c r="S32" s="46">
        <f t="shared" si="4"/>
        <v>125.184</v>
      </c>
      <c r="T32" s="46">
        <f t="shared" si="5"/>
        <v>5.2160000000000002</v>
      </c>
      <c r="U32" s="120">
        <v>1.7</v>
      </c>
      <c r="V32" s="120">
        <f t="shared" si="6"/>
        <v>1.7</v>
      </c>
      <c r="W32" s="121" t="s">
        <v>152</v>
      </c>
      <c r="X32" s="123">
        <v>0</v>
      </c>
      <c r="Y32" s="123">
        <v>1015</v>
      </c>
      <c r="Z32" s="123">
        <v>1196</v>
      </c>
      <c r="AA32" s="123">
        <v>0</v>
      </c>
      <c r="AB32" s="123">
        <v>1198</v>
      </c>
      <c r="AC32" s="47" t="s">
        <v>90</v>
      </c>
      <c r="AD32" s="47" t="s">
        <v>90</v>
      </c>
      <c r="AE32" s="47" t="s">
        <v>90</v>
      </c>
      <c r="AF32" s="122" t="s">
        <v>90</v>
      </c>
      <c r="AG32" s="136">
        <v>36387988</v>
      </c>
      <c r="AH32" s="48">
        <f t="shared" si="8"/>
        <v>1040</v>
      </c>
      <c r="AI32" s="49">
        <f t="shared" si="7"/>
        <v>199.38650306748465</v>
      </c>
      <c r="AJ32" s="102">
        <v>0</v>
      </c>
      <c r="AK32" s="102">
        <v>1</v>
      </c>
      <c r="AL32" s="102">
        <v>1</v>
      </c>
      <c r="AM32" s="102">
        <v>0</v>
      </c>
      <c r="AN32" s="102">
        <v>1</v>
      </c>
      <c r="AO32" s="102">
        <v>0</v>
      </c>
      <c r="AP32" s="123">
        <v>8140756</v>
      </c>
      <c r="AQ32" s="123">
        <f t="shared" si="10"/>
        <v>0</v>
      </c>
      <c r="AR32" s="52"/>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7</v>
      </c>
      <c r="E33" s="40">
        <f t="shared" si="0"/>
        <v>4.9295774647887329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127</v>
      </c>
      <c r="P33" s="119">
        <v>104</v>
      </c>
      <c r="Q33" s="119">
        <v>33543629</v>
      </c>
      <c r="R33" s="45">
        <f t="shared" si="3"/>
        <v>4430</v>
      </c>
      <c r="S33" s="46">
        <f t="shared" si="4"/>
        <v>106.32</v>
      </c>
      <c r="T33" s="46">
        <f t="shared" si="5"/>
        <v>4.43</v>
      </c>
      <c r="U33" s="120">
        <v>2.6</v>
      </c>
      <c r="V33" s="120">
        <f t="shared" si="6"/>
        <v>2.6</v>
      </c>
      <c r="W33" s="121" t="s">
        <v>125</v>
      </c>
      <c r="X33" s="123">
        <v>0</v>
      </c>
      <c r="Y33" s="123">
        <v>0</v>
      </c>
      <c r="Z33" s="123">
        <v>1154</v>
      </c>
      <c r="AA33" s="123">
        <v>0</v>
      </c>
      <c r="AB33" s="123">
        <v>1110</v>
      </c>
      <c r="AC33" s="47" t="s">
        <v>90</v>
      </c>
      <c r="AD33" s="47" t="s">
        <v>90</v>
      </c>
      <c r="AE33" s="47" t="s">
        <v>90</v>
      </c>
      <c r="AF33" s="122" t="s">
        <v>90</v>
      </c>
      <c r="AG33" s="136">
        <v>36388812</v>
      </c>
      <c r="AH33" s="48">
        <f t="shared" si="8"/>
        <v>824</v>
      </c>
      <c r="AI33" s="49">
        <f t="shared" si="7"/>
        <v>186.00451467268624</v>
      </c>
      <c r="AJ33" s="102">
        <v>0</v>
      </c>
      <c r="AK33" s="102">
        <v>0</v>
      </c>
      <c r="AL33" s="102">
        <v>1</v>
      </c>
      <c r="AM33" s="102">
        <v>0</v>
      </c>
      <c r="AN33" s="102">
        <v>1</v>
      </c>
      <c r="AO33" s="102">
        <v>0.35</v>
      </c>
      <c r="AP33" s="123">
        <v>8141586</v>
      </c>
      <c r="AQ33" s="123">
        <f t="shared" si="10"/>
        <v>830</v>
      </c>
      <c r="AR33" s="50"/>
      <c r="AS33" s="51" t="s">
        <v>113</v>
      </c>
      <c r="AY33" s="105"/>
    </row>
    <row r="34" spans="2:51" x14ac:dyDescent="0.25">
      <c r="B34" s="39">
        <v>2.9583333333333299</v>
      </c>
      <c r="C34" s="39">
        <v>1</v>
      </c>
      <c r="D34" s="118">
        <v>11</v>
      </c>
      <c r="E34" s="40">
        <f t="shared" si="0"/>
        <v>7.746478873239437</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120</v>
      </c>
      <c r="P34" s="119">
        <v>93</v>
      </c>
      <c r="Q34" s="119">
        <v>33547668</v>
      </c>
      <c r="R34" s="45">
        <f t="shared" si="3"/>
        <v>4039</v>
      </c>
      <c r="S34" s="46">
        <f t="shared" si="4"/>
        <v>96.936000000000007</v>
      </c>
      <c r="T34" s="46">
        <f t="shared" si="5"/>
        <v>4.0389999999999997</v>
      </c>
      <c r="U34" s="120">
        <v>3.7</v>
      </c>
      <c r="V34" s="120">
        <f t="shared" si="6"/>
        <v>3.7</v>
      </c>
      <c r="W34" s="121" t="s">
        <v>125</v>
      </c>
      <c r="X34" s="123">
        <v>0</v>
      </c>
      <c r="Y34" s="123">
        <v>0</v>
      </c>
      <c r="Z34" s="123">
        <v>1121</v>
      </c>
      <c r="AA34" s="123">
        <v>0</v>
      </c>
      <c r="AB34" s="123">
        <v>1110</v>
      </c>
      <c r="AC34" s="47" t="s">
        <v>90</v>
      </c>
      <c r="AD34" s="47" t="s">
        <v>90</v>
      </c>
      <c r="AE34" s="47" t="s">
        <v>90</v>
      </c>
      <c r="AF34" s="122" t="s">
        <v>90</v>
      </c>
      <c r="AG34" s="136">
        <v>36389532</v>
      </c>
      <c r="AH34" s="48">
        <f t="shared" si="8"/>
        <v>720</v>
      </c>
      <c r="AI34" s="49">
        <f t="shared" si="7"/>
        <v>178.26194602624415</v>
      </c>
      <c r="AJ34" s="102">
        <v>0</v>
      </c>
      <c r="AK34" s="102">
        <v>0</v>
      </c>
      <c r="AL34" s="102">
        <v>1</v>
      </c>
      <c r="AM34" s="102">
        <v>0</v>
      </c>
      <c r="AN34" s="102">
        <v>1</v>
      </c>
      <c r="AO34" s="102">
        <v>0.35</v>
      </c>
      <c r="AP34" s="123">
        <v>8142655</v>
      </c>
      <c r="AQ34" s="123">
        <f t="shared" si="10"/>
        <v>1069</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125.25</v>
      </c>
      <c r="Q35" s="63">
        <f>Q34-Q10</f>
        <v>125559</v>
      </c>
      <c r="R35" s="64">
        <f>SUM(R11:R34)</f>
        <v>125559</v>
      </c>
      <c r="S35" s="124">
        <f>AVERAGE(S11:S34)</f>
        <v>125.55900000000003</v>
      </c>
      <c r="T35" s="124">
        <f>SUM(T11:T34)</f>
        <v>125.55899999999995</v>
      </c>
      <c r="U35" s="98"/>
      <c r="V35" s="98"/>
      <c r="W35" s="56"/>
      <c r="X35" s="90"/>
      <c r="Y35" s="91"/>
      <c r="Z35" s="91"/>
      <c r="AA35" s="91"/>
      <c r="AB35" s="92"/>
      <c r="AC35" s="90"/>
      <c r="AD35" s="91"/>
      <c r="AE35" s="92"/>
      <c r="AF35" s="93"/>
      <c r="AG35" s="65">
        <f>AG34-AG10</f>
        <v>26168</v>
      </c>
      <c r="AH35" s="66">
        <f>SUM(AH11:AH34)</f>
        <v>26168</v>
      </c>
      <c r="AI35" s="67">
        <f>$AH$35/$T35</f>
        <v>208.41198161820347</v>
      </c>
      <c r="AJ35" s="93"/>
      <c r="AK35" s="94"/>
      <c r="AL35" s="94"/>
      <c r="AM35" s="94"/>
      <c r="AN35" s="95"/>
      <c r="AO35" s="68"/>
      <c r="AP35" s="69">
        <f>AP34-AP10</f>
        <v>7294</v>
      </c>
      <c r="AQ35" s="70">
        <f>SUM(AQ11:AQ34)</f>
        <v>7294</v>
      </c>
      <c r="AR35" s="71">
        <f>AVERAGE(AR11:AR34)</f>
        <v>0.93</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384</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70" t="s">
        <v>385</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09" t="s">
        <v>386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16" t="s">
        <v>136</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142</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85" t="s">
        <v>345</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70" t="s">
        <v>387</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388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389</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2" t="s">
        <v>393</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2" t="s">
        <v>396</v>
      </c>
      <c r="C52" s="110"/>
      <c r="D52" s="110"/>
      <c r="E52" s="110"/>
      <c r="F52" s="110"/>
      <c r="G52" s="110"/>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197</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390</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198</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391</v>
      </c>
      <c r="C56" s="110"/>
      <c r="D56" s="110"/>
      <c r="E56" s="110"/>
      <c r="F56" s="110"/>
      <c r="G56" s="110"/>
      <c r="H56" s="110"/>
      <c r="I56" s="125"/>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392</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166</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156</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269</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12" t="s">
        <v>212</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t="s">
        <v>157</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t="s">
        <v>357</v>
      </c>
      <c r="C63" s="110"/>
      <c r="D63" s="110"/>
      <c r="E63" s="115"/>
      <c r="F63" s="115"/>
      <c r="G63" s="115"/>
      <c r="H63" s="110"/>
      <c r="I63" s="111"/>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t="s">
        <v>262</v>
      </c>
      <c r="C64" s="110"/>
      <c r="D64" s="110"/>
      <c r="E64" s="115"/>
      <c r="F64" s="115"/>
      <c r="G64" s="115"/>
      <c r="H64" s="110"/>
      <c r="I64" s="111"/>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09" t="s">
        <v>395</v>
      </c>
      <c r="C65" s="112"/>
      <c r="D65" s="110"/>
      <c r="E65" s="88"/>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t="s">
        <v>154</v>
      </c>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110"/>
      <c r="H67" s="110"/>
      <c r="I67" s="125"/>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2"/>
      <c r="D68" s="110"/>
      <c r="E68" s="110"/>
      <c r="F68" s="110"/>
      <c r="G68" s="110"/>
      <c r="H68" s="110"/>
      <c r="I68" s="110"/>
      <c r="J68" s="111"/>
      <c r="K68" s="111"/>
      <c r="L68" s="111"/>
      <c r="M68" s="111"/>
      <c r="N68" s="111"/>
      <c r="O68" s="111"/>
      <c r="P68" s="111"/>
      <c r="Q68" s="111"/>
      <c r="R68" s="111"/>
      <c r="S68" s="114"/>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25"/>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17"/>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116"/>
      <c r="C72" s="116"/>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5"/>
      <c r="C73" s="112"/>
      <c r="D73" s="110"/>
      <c r="E73" s="110"/>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2"/>
      <c r="D74" s="110"/>
      <c r="E74" s="88"/>
      <c r="F74" s="110"/>
      <c r="G74" s="110"/>
      <c r="H74" s="110"/>
      <c r="I74" s="110"/>
      <c r="J74" s="111"/>
      <c r="K74" s="111"/>
      <c r="L74" s="111"/>
      <c r="M74" s="111"/>
      <c r="N74" s="111"/>
      <c r="O74" s="111"/>
      <c r="P74" s="111"/>
      <c r="Q74" s="111"/>
      <c r="R74" s="111"/>
      <c r="S74" s="111"/>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0"/>
      <c r="D75" s="110"/>
      <c r="E75" s="110"/>
      <c r="F75" s="110"/>
      <c r="G75" s="88"/>
      <c r="H75" s="88"/>
      <c r="I75" s="125"/>
      <c r="J75" s="111"/>
      <c r="K75" s="111"/>
      <c r="L75" s="111"/>
      <c r="M75" s="111"/>
      <c r="N75" s="111"/>
      <c r="O75" s="111"/>
      <c r="P75" s="111"/>
      <c r="Q75" s="111"/>
      <c r="R75" s="111"/>
      <c r="S75" s="114"/>
      <c r="T75" s="113"/>
      <c r="U75" s="113"/>
      <c r="V75" s="113"/>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0"/>
      <c r="D76" s="110"/>
      <c r="E76" s="110"/>
      <c r="F76" s="110"/>
      <c r="G76" s="88"/>
      <c r="H76" s="88"/>
      <c r="I76" s="117"/>
      <c r="J76" s="111"/>
      <c r="K76" s="111"/>
      <c r="L76" s="111"/>
      <c r="M76" s="111"/>
      <c r="N76" s="111"/>
      <c r="O76" s="111"/>
      <c r="P76" s="111"/>
      <c r="Q76" s="111"/>
      <c r="R76" s="111"/>
      <c r="S76" s="114"/>
      <c r="T76" s="114"/>
      <c r="U76" s="114"/>
      <c r="V76" s="114"/>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114"/>
      <c r="V77" s="114"/>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6"/>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88"/>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110"/>
      <c r="F84" s="110"/>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09"/>
      <c r="D85" s="110"/>
      <c r="E85" s="110"/>
      <c r="F85" s="110"/>
      <c r="G85" s="110"/>
      <c r="H85" s="110"/>
      <c r="I85" s="110"/>
      <c r="J85" s="111"/>
      <c r="K85" s="111"/>
      <c r="L85" s="111"/>
      <c r="M85" s="111"/>
      <c r="N85" s="111"/>
      <c r="O85" s="111"/>
      <c r="P85" s="111"/>
      <c r="Q85" s="111"/>
      <c r="R85" s="111"/>
      <c r="S85" s="111"/>
      <c r="T85" s="114"/>
      <c r="U85" s="78"/>
      <c r="V85" s="78"/>
      <c r="W85" s="106"/>
      <c r="X85" s="106"/>
      <c r="Y85" s="106"/>
      <c r="Z85" s="86"/>
      <c r="AA85" s="106"/>
      <c r="AB85" s="106"/>
      <c r="AC85" s="106"/>
      <c r="AD85" s="106"/>
      <c r="AE85" s="106"/>
      <c r="AM85" s="107"/>
      <c r="AN85" s="107"/>
      <c r="AO85" s="107"/>
      <c r="AP85" s="107"/>
      <c r="AQ85" s="107"/>
      <c r="AR85" s="107"/>
      <c r="AS85" s="108"/>
      <c r="AV85" s="105"/>
      <c r="AW85" s="101"/>
      <c r="AX85" s="101"/>
      <c r="AY85" s="101"/>
    </row>
    <row r="86" spans="1:51" x14ac:dyDescent="0.25">
      <c r="B86" s="89"/>
      <c r="C86" s="109"/>
      <c r="D86" s="88"/>
      <c r="E86" s="110"/>
      <c r="F86" s="110"/>
      <c r="G86" s="110"/>
      <c r="H86" s="110"/>
      <c r="I86" s="88"/>
      <c r="J86" s="111"/>
      <c r="K86" s="111"/>
      <c r="L86" s="111"/>
      <c r="M86" s="111"/>
      <c r="N86" s="111"/>
      <c r="O86" s="111"/>
      <c r="P86" s="111"/>
      <c r="Q86" s="111"/>
      <c r="R86" s="111"/>
      <c r="S86" s="86"/>
      <c r="T86" s="86"/>
      <c r="U86" s="86"/>
      <c r="V86" s="86"/>
      <c r="W86" s="86"/>
      <c r="X86" s="86"/>
      <c r="Y86" s="86"/>
      <c r="Z86" s="79"/>
      <c r="AA86" s="86"/>
      <c r="AB86" s="86"/>
      <c r="AC86" s="86"/>
      <c r="AD86" s="86"/>
      <c r="AE86" s="86"/>
      <c r="AF86" s="86"/>
      <c r="AG86" s="86"/>
      <c r="AH86" s="86"/>
      <c r="AI86" s="86"/>
      <c r="AJ86" s="86"/>
      <c r="AK86" s="86"/>
      <c r="AL86" s="86"/>
      <c r="AM86" s="86"/>
      <c r="AN86" s="86"/>
      <c r="AO86" s="86"/>
      <c r="AP86" s="86"/>
      <c r="AQ86" s="86"/>
      <c r="AR86" s="86"/>
      <c r="AS86" s="86"/>
      <c r="AT86" s="86"/>
      <c r="AU86" s="86"/>
      <c r="AV86" s="105"/>
      <c r="AW86" s="101"/>
      <c r="AX86" s="101"/>
      <c r="AY86" s="101"/>
    </row>
    <row r="87" spans="1:51" x14ac:dyDescent="0.25">
      <c r="B87" s="89"/>
      <c r="C87" s="116"/>
      <c r="D87" s="88"/>
      <c r="E87" s="110"/>
      <c r="F87" s="110"/>
      <c r="G87" s="110"/>
      <c r="H87" s="110"/>
      <c r="I87" s="88"/>
      <c r="J87" s="86"/>
      <c r="K87" s="86"/>
      <c r="L87" s="86"/>
      <c r="M87" s="86"/>
      <c r="N87" s="86"/>
      <c r="O87" s="86"/>
      <c r="P87" s="86"/>
      <c r="Q87" s="86"/>
      <c r="R87" s="86"/>
      <c r="S87" s="86"/>
      <c r="T87" s="86"/>
      <c r="U87" s="86"/>
      <c r="V87" s="86"/>
      <c r="W87" s="79"/>
      <c r="X87" s="79"/>
      <c r="Y87" s="79"/>
      <c r="Z87" s="106"/>
      <c r="AA87" s="79"/>
      <c r="AB87" s="79"/>
      <c r="AC87" s="79"/>
      <c r="AD87" s="79"/>
      <c r="AE87" s="79"/>
      <c r="AF87" s="79"/>
      <c r="AG87" s="79"/>
      <c r="AH87" s="79"/>
      <c r="AI87" s="79"/>
      <c r="AJ87" s="79"/>
      <c r="AK87" s="79"/>
      <c r="AL87" s="79"/>
      <c r="AM87" s="79"/>
      <c r="AN87" s="79"/>
      <c r="AO87" s="79"/>
      <c r="AP87" s="79"/>
      <c r="AQ87" s="79"/>
      <c r="AR87" s="79"/>
      <c r="AS87" s="79"/>
      <c r="AT87" s="79"/>
      <c r="AU87" s="79"/>
      <c r="AV87" s="105"/>
      <c r="AW87" s="101"/>
      <c r="AX87" s="101"/>
      <c r="AY87" s="101"/>
    </row>
    <row r="88" spans="1:51" x14ac:dyDescent="0.25">
      <c r="B88" s="89"/>
      <c r="C88" s="116"/>
      <c r="D88" s="110"/>
      <c r="E88" s="88"/>
      <c r="F88" s="110"/>
      <c r="G88" s="110"/>
      <c r="H88" s="110"/>
      <c r="I88" s="110"/>
      <c r="J88" s="86"/>
      <c r="K88" s="86"/>
      <c r="L88" s="86"/>
      <c r="M88" s="86"/>
      <c r="N88" s="86"/>
      <c r="O88" s="86"/>
      <c r="P88" s="86"/>
      <c r="Q88" s="86"/>
      <c r="R88" s="86"/>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89"/>
      <c r="C89" s="112"/>
      <c r="D89" s="110"/>
      <c r="E89" s="88"/>
      <c r="F89" s="88"/>
      <c r="G89" s="110"/>
      <c r="H89" s="110"/>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89"/>
      <c r="C90" s="112"/>
      <c r="D90" s="110"/>
      <c r="E90" s="110"/>
      <c r="F90" s="88"/>
      <c r="G90" s="88"/>
      <c r="H90" s="88"/>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6"/>
      <c r="C91" s="86"/>
      <c r="D91" s="110"/>
      <c r="E91" s="110"/>
      <c r="F91" s="110"/>
      <c r="G91" s="88"/>
      <c r="H91" s="88"/>
      <c r="I91" s="110"/>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6"/>
      <c r="C92" s="116"/>
      <c r="D92" s="86"/>
      <c r="E92" s="110"/>
      <c r="F92" s="110"/>
      <c r="G92" s="110"/>
      <c r="H92" s="110"/>
      <c r="I92" s="86"/>
      <c r="J92" s="111"/>
      <c r="K92" s="111"/>
      <c r="L92" s="111"/>
      <c r="M92" s="111"/>
      <c r="N92" s="111"/>
      <c r="O92" s="111"/>
      <c r="P92" s="111"/>
      <c r="Q92" s="111"/>
      <c r="R92" s="111"/>
      <c r="S92" s="111"/>
      <c r="T92" s="114"/>
      <c r="U92" s="78"/>
      <c r="V92" s="78"/>
      <c r="W92" s="106"/>
      <c r="X92" s="106"/>
      <c r="Y92" s="106"/>
      <c r="Z92" s="106"/>
      <c r="AA92" s="106"/>
      <c r="AB92" s="106"/>
      <c r="AC92" s="106"/>
      <c r="AD92" s="106"/>
      <c r="AE92" s="106"/>
      <c r="AM92" s="107"/>
      <c r="AN92" s="107"/>
      <c r="AO92" s="107"/>
      <c r="AP92" s="107"/>
      <c r="AQ92" s="107"/>
      <c r="AR92" s="107"/>
      <c r="AS92" s="108"/>
      <c r="AV92" s="105"/>
      <c r="AW92" s="101"/>
      <c r="AX92" s="101"/>
      <c r="AY92" s="101"/>
    </row>
    <row r="93" spans="1:51" x14ac:dyDescent="0.25">
      <c r="B93" s="129"/>
      <c r="C93" s="132"/>
      <c r="D93" s="79"/>
      <c r="E93" s="127"/>
      <c r="F93" s="127"/>
      <c r="G93" s="127"/>
      <c r="H93" s="127"/>
      <c r="I93" s="79"/>
      <c r="J93" s="128"/>
      <c r="K93" s="128"/>
      <c r="L93" s="128"/>
      <c r="M93" s="128"/>
      <c r="N93" s="128"/>
      <c r="O93" s="128"/>
      <c r="P93" s="128"/>
      <c r="Q93" s="128"/>
      <c r="R93" s="128"/>
      <c r="S93" s="128"/>
      <c r="T93" s="133"/>
      <c r="U93" s="134"/>
      <c r="V93" s="134"/>
      <c r="W93" s="106"/>
      <c r="X93" s="106"/>
      <c r="Y93" s="106"/>
      <c r="Z93" s="106"/>
      <c r="AA93" s="106"/>
      <c r="AB93" s="106"/>
      <c r="AC93" s="106"/>
      <c r="AD93" s="106"/>
      <c r="AE93" s="106"/>
      <c r="AM93" s="107"/>
      <c r="AN93" s="107"/>
      <c r="AO93" s="107"/>
      <c r="AP93" s="107"/>
      <c r="AQ93" s="107"/>
      <c r="AR93" s="107"/>
      <c r="AS93" s="108"/>
      <c r="AU93" s="101"/>
      <c r="AV93" s="105"/>
      <c r="AW93" s="101"/>
      <c r="AX93" s="101"/>
      <c r="AY93" s="131"/>
    </row>
    <row r="94" spans="1:51" s="131" customFormat="1" x14ac:dyDescent="0.25">
      <c r="B94" s="129"/>
      <c r="C94" s="135"/>
      <c r="D94" s="127"/>
      <c r="E94" s="79"/>
      <c r="F94" s="127"/>
      <c r="G94" s="127"/>
      <c r="H94" s="127"/>
      <c r="I94" s="127"/>
      <c r="J94" s="128"/>
      <c r="K94" s="128"/>
      <c r="L94" s="128"/>
      <c r="M94" s="128"/>
      <c r="N94" s="128"/>
      <c r="O94" s="128"/>
      <c r="P94" s="128"/>
      <c r="Q94" s="128"/>
      <c r="R94" s="128"/>
      <c r="S94" s="128"/>
      <c r="T94" s="133"/>
      <c r="U94" s="134"/>
      <c r="V94" s="134"/>
      <c r="W94" s="106"/>
      <c r="X94" s="106"/>
      <c r="Y94" s="106"/>
      <c r="Z94" s="106"/>
      <c r="AA94" s="106"/>
      <c r="AB94" s="106"/>
      <c r="AC94" s="106"/>
      <c r="AD94" s="106"/>
      <c r="AE94" s="106"/>
      <c r="AM94" s="107"/>
      <c r="AN94" s="107"/>
      <c r="AO94" s="107"/>
      <c r="AP94" s="107"/>
      <c r="AQ94" s="107"/>
      <c r="AR94" s="107"/>
      <c r="AS94" s="108"/>
      <c r="AT94" s="19"/>
      <c r="AV94" s="105"/>
      <c r="AY94" s="101"/>
    </row>
    <row r="95" spans="1:51" x14ac:dyDescent="0.25">
      <c r="A95" s="106"/>
      <c r="B95" s="129"/>
      <c r="C95" s="130"/>
      <c r="D95" s="127"/>
      <c r="E95" s="79"/>
      <c r="F95" s="79"/>
      <c r="G95" s="127"/>
      <c r="H95" s="127"/>
      <c r="I95" s="107"/>
      <c r="J95" s="107"/>
      <c r="K95" s="107"/>
      <c r="L95" s="107"/>
      <c r="M95" s="107"/>
      <c r="N95" s="107"/>
      <c r="O95" s="108"/>
      <c r="P95" s="103"/>
      <c r="R95" s="105"/>
      <c r="AS95" s="101"/>
      <c r="AT95" s="101"/>
      <c r="AU95" s="101"/>
      <c r="AV95" s="101"/>
      <c r="AW95" s="101"/>
      <c r="AX95" s="101"/>
      <c r="AY95" s="101"/>
    </row>
    <row r="96" spans="1:51" x14ac:dyDescent="0.25">
      <c r="A96" s="106"/>
      <c r="B96" s="129"/>
      <c r="C96" s="131"/>
      <c r="D96" s="131"/>
      <c r="E96" s="131"/>
      <c r="F96" s="131"/>
      <c r="G96" s="79"/>
      <c r="H96" s="79"/>
      <c r="I96" s="107"/>
      <c r="J96" s="107"/>
      <c r="K96" s="107"/>
      <c r="L96" s="107"/>
      <c r="M96" s="107"/>
      <c r="N96" s="107"/>
      <c r="O96" s="108"/>
      <c r="P96" s="103"/>
      <c r="R96" s="103"/>
      <c r="AS96" s="101"/>
      <c r="AT96" s="101"/>
      <c r="AU96" s="101"/>
      <c r="AV96" s="101"/>
      <c r="AW96" s="101"/>
      <c r="AX96" s="101"/>
      <c r="AY96" s="101"/>
    </row>
    <row r="97" spans="1:51" x14ac:dyDescent="0.25">
      <c r="A97" s="106"/>
      <c r="B97" s="79"/>
      <c r="C97" s="131"/>
      <c r="D97" s="131"/>
      <c r="E97" s="131"/>
      <c r="F97" s="131"/>
      <c r="G97" s="79"/>
      <c r="H97" s="79"/>
      <c r="I97" s="107"/>
      <c r="J97" s="107"/>
      <c r="K97" s="107"/>
      <c r="L97" s="107"/>
      <c r="M97" s="107"/>
      <c r="N97" s="107"/>
      <c r="O97" s="108"/>
      <c r="P97" s="103"/>
      <c r="R97" s="103"/>
      <c r="AS97" s="101"/>
      <c r="AT97" s="101"/>
      <c r="AU97" s="101"/>
      <c r="AV97" s="101"/>
      <c r="AW97" s="101"/>
      <c r="AX97" s="101"/>
      <c r="AY97" s="101"/>
    </row>
    <row r="98" spans="1:51" x14ac:dyDescent="0.25">
      <c r="A98" s="106"/>
      <c r="B98" s="79"/>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B99" s="129"/>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C100" s="131"/>
      <c r="D100" s="131"/>
      <c r="E100" s="131"/>
      <c r="F100" s="131"/>
      <c r="G100" s="131"/>
      <c r="H100" s="131"/>
      <c r="I100" s="107"/>
      <c r="J100" s="107"/>
      <c r="K100" s="107"/>
      <c r="L100" s="107"/>
      <c r="M100" s="107"/>
      <c r="N100" s="107"/>
      <c r="O100" s="108"/>
      <c r="P100" s="103"/>
      <c r="R100" s="103"/>
      <c r="AS100" s="101"/>
      <c r="AT100" s="101"/>
      <c r="AU100" s="101"/>
      <c r="AV100" s="101"/>
      <c r="AW100" s="101"/>
      <c r="AX100" s="101"/>
      <c r="AY100" s="101"/>
    </row>
    <row r="101" spans="1:51" x14ac:dyDescent="0.25">
      <c r="A101" s="106"/>
      <c r="C101" s="131"/>
      <c r="D101" s="131"/>
      <c r="E101" s="131"/>
      <c r="F101" s="131"/>
      <c r="G101" s="131"/>
      <c r="H101" s="131"/>
      <c r="I101" s="107"/>
      <c r="J101" s="107"/>
      <c r="K101" s="107"/>
      <c r="L101" s="107"/>
      <c r="M101" s="107"/>
      <c r="N101" s="107"/>
      <c r="O101" s="108"/>
      <c r="P101" s="103"/>
      <c r="R101" s="79"/>
      <c r="AS101" s="101"/>
      <c r="AT101" s="101"/>
      <c r="AU101" s="101"/>
      <c r="AV101" s="101"/>
      <c r="AW101" s="101"/>
      <c r="AX101" s="101"/>
      <c r="AY101" s="101"/>
    </row>
    <row r="102" spans="1:51" x14ac:dyDescent="0.25">
      <c r="A102" s="106"/>
      <c r="I102" s="107"/>
      <c r="J102" s="107"/>
      <c r="K102" s="107"/>
      <c r="L102" s="107"/>
      <c r="M102" s="107"/>
      <c r="N102" s="107"/>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R106" s="103"/>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AS112" s="101"/>
      <c r="AT112" s="101"/>
      <c r="AU112" s="101"/>
      <c r="AV112" s="101"/>
      <c r="AW112" s="101"/>
      <c r="AX112" s="101"/>
      <c r="AY112" s="101"/>
    </row>
    <row r="113" spans="15:51" x14ac:dyDescent="0.25">
      <c r="O113" s="108"/>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AS122" s="101"/>
      <c r="AT122" s="101"/>
      <c r="AU122" s="101"/>
      <c r="AV122" s="101"/>
      <c r="AW122" s="101"/>
      <c r="AX122" s="101"/>
      <c r="AY122" s="101"/>
    </row>
    <row r="123" spans="15:51" x14ac:dyDescent="0.25">
      <c r="O123" s="11"/>
      <c r="P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T126" s="103"/>
      <c r="AS126" s="101"/>
      <c r="AT126" s="101"/>
      <c r="AU126" s="101"/>
      <c r="AV126" s="101"/>
      <c r="AW126" s="101"/>
      <c r="AX126" s="101"/>
      <c r="AY126" s="101"/>
    </row>
    <row r="127" spans="15:51" x14ac:dyDescent="0.25">
      <c r="O127" s="103"/>
      <c r="Q127" s="103"/>
      <c r="R127" s="103"/>
      <c r="S127" s="103"/>
      <c r="AS127" s="101"/>
      <c r="AT127" s="101"/>
      <c r="AU127" s="101"/>
      <c r="AV127" s="101"/>
      <c r="AW127" s="101"/>
      <c r="AX127" s="101"/>
      <c r="AY127" s="101"/>
    </row>
    <row r="128" spans="15:51" x14ac:dyDescent="0.25">
      <c r="O128" s="11"/>
      <c r="P128" s="103"/>
      <c r="Q128" s="103"/>
      <c r="R128" s="103"/>
      <c r="S128" s="103"/>
      <c r="T128" s="103"/>
      <c r="AS128" s="101"/>
      <c r="AT128" s="101"/>
      <c r="AU128" s="101"/>
      <c r="AV128" s="101"/>
      <c r="AW128" s="101"/>
      <c r="AX128" s="101"/>
      <c r="AY128" s="101"/>
    </row>
    <row r="129" spans="15:51" x14ac:dyDescent="0.25">
      <c r="O129" s="11"/>
      <c r="P129" s="103"/>
      <c r="Q129" s="103"/>
      <c r="R129" s="103"/>
      <c r="S129" s="103"/>
      <c r="T129" s="103"/>
      <c r="U129" s="103"/>
      <c r="AS129" s="101"/>
      <c r="AT129" s="101"/>
      <c r="AU129" s="101"/>
      <c r="AV129" s="101"/>
      <c r="AW129" s="101"/>
      <c r="AX129" s="101"/>
      <c r="AY129" s="101"/>
    </row>
    <row r="130" spans="15:51" x14ac:dyDescent="0.25">
      <c r="O130" s="11"/>
      <c r="P130" s="103"/>
      <c r="T130" s="103"/>
      <c r="U130" s="103"/>
      <c r="AS130" s="101"/>
      <c r="AT130" s="101"/>
      <c r="AU130" s="101"/>
      <c r="AV130" s="101"/>
      <c r="AW130" s="101"/>
      <c r="AX130" s="101"/>
    </row>
    <row r="141" spans="15:51" x14ac:dyDescent="0.25">
      <c r="AY141" s="101"/>
    </row>
    <row r="142" spans="15:51" x14ac:dyDescent="0.25">
      <c r="AS142" s="101"/>
      <c r="AT142" s="101"/>
      <c r="AU142" s="101"/>
      <c r="AV142" s="101"/>
      <c r="AW142" s="101"/>
      <c r="AX142" s="101"/>
    </row>
  </sheetData>
  <protectedRanges>
    <protectedRange sqref="N86:R86 B99 S88:T94 B91:B96 S84:T85 N89:R94 T76:T83 T47:T56 T59:T67" name="Range2_12_5_1_1"/>
    <protectedRange sqref="N10 L10 L6 D6 D8 AD8 AF8 O8:U8 AJ8:AR8 AF10 AR11:AR34 L24:N31 N12:N23 N32:N34 N11:P11 O12:P34 E11:E34 R11:V34 G11:G34 AC17:AF34 X11:AF16" name="Range1_16_3_1_1"/>
    <protectedRange sqref="I91 J89:M94 J86:M86 I94"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5:H95 F94 E93" name="Range2_2_2_9_2_1_1"/>
    <protectedRange sqref="D91 D94:D95" name="Range2_1_1_1_1_1_9_2_1_1"/>
    <protectedRange sqref="AG11:AG34" name="Range1_18_1_1_1"/>
    <protectedRange sqref="C92 C94" name="Range2_4_1_1_1"/>
    <protectedRange sqref="AS16:AS34" name="Range1_1_1_1"/>
    <protectedRange sqref="P3:U5" name="Range1_16_1_1_1_1"/>
    <protectedRange sqref="C95 C93 C90" name="Range2_1_3_1_1"/>
    <protectedRange sqref="H11:H34" name="Range1_1_1_1_1_1_1"/>
    <protectedRange sqref="B97:B98 J87:R88 D92:D93 I92:I93 Z85:Z86 S86:Y87 AA86:AU87 E94:E95 G96:H97 F95" name="Range2_2_1_10_1_1_1_2"/>
    <protectedRange sqref="C91" name="Range2_2_1_10_2_1_1_1"/>
    <protectedRange sqref="N84:R85 G92:H92 D88 F91 E90" name="Range2_12_1_6_1_1"/>
    <protectedRange sqref="D83:D84 I88:I90 I84:M85 G93:H94 G86:H88 E91:E92 F92:F93 F85:F87 E84:E86" name="Range2_2_12_1_7_1_1"/>
    <protectedRange sqref="D89:D90" name="Range2_1_1_1_1_11_1_2_1_1"/>
    <protectedRange sqref="E87 G89:H89 F88" name="Range2_2_2_9_1_1_1_1"/>
    <protectedRange sqref="D85" name="Range2_1_1_1_1_1_9_1_1_1_1"/>
    <protectedRange sqref="C89 C84" name="Range2_1_1_2_1_1"/>
    <protectedRange sqref="C88" name="Range2_1_2_2_1_1"/>
    <protectedRange sqref="C87" name="Range2_3_2_1_1"/>
    <protectedRange sqref="F83:F84 E83 G85:H85" name="Range2_2_12_1_1_1_1_1"/>
    <protectedRange sqref="C83" name="Range2_1_4_2_1_1_1"/>
    <protectedRange sqref="C85:C86" name="Range2_5_1_1_1"/>
    <protectedRange sqref="E88:E89 F89:F90 G90:H91 I86:I87" name="Range2_2_1_1_1_1"/>
    <protectedRange sqref="D86:D87" name="Range2_1_1_1_1_1_1_1_1"/>
    <protectedRange sqref="AS11:AS15" name="Range1_4_1_1_1_1"/>
    <protectedRange sqref="J11:J15 J26:J34" name="Range1_1_2_1_10_1_1_1_1"/>
    <protectedRange sqref="R101"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3:T75" name="Range2_12_5_1_1_3"/>
    <protectedRange sqref="T69:T72" name="Range2_12_5_1_1_2_2"/>
    <protectedRange sqref="T68" name="Range2_12_5_1_1_2_1_1"/>
    <protectedRange sqref="S68" name="Range2_12_4_1_1_1_4_2_2_1_1"/>
    <protectedRange sqref="B88:B90" name="Range2_12_5_1_1_2"/>
    <protectedRange sqref="B87" name="Range2_12_5_1_1_2_1_4_1_1_1_2_1_1_1_1_1_1_1"/>
    <protectedRange sqref="F82 G84:H84" name="Range2_2_12_1_1_1_1_1_1"/>
    <protectedRange sqref="D82:E82" name="Range2_2_12_1_7_1_1_2_1"/>
    <protectedRange sqref="C82" name="Range2_1_1_2_1_1_1"/>
    <protectedRange sqref="B85:B86" name="Range2_12_5_1_1_2_1"/>
    <protectedRange sqref="B84" name="Range2_12_5_1_1_2_1_2_1"/>
    <protectedRange sqref="B83" name="Range2_12_5_1_1_2_1_2_2"/>
    <protectedRange sqref="S80:S83" name="Range2_12_5_1_1_5"/>
    <protectedRange sqref="N80:R83" name="Range2_12_1_6_1_1_1"/>
    <protectedRange sqref="J80:M83" name="Range2_2_12_1_7_1_1_2"/>
    <protectedRange sqref="S77:S79" name="Range2_12_2_1_1_1_2_1_1_1"/>
    <protectedRange sqref="Q78:R79" name="Range2_12_1_4_1_1_1_1_1_1_1_1_1_1_1_1_1_1_1"/>
    <protectedRange sqref="N78:P79" name="Range2_12_1_2_1_1_1_1_1_1_1_1_1_1_1_1_1_1_1_1"/>
    <protectedRange sqref="J78:M79" name="Range2_2_12_1_4_1_1_1_1_1_1_1_1_1_1_1_1_1_1_1_1"/>
    <protectedRange sqref="Q77:R77" name="Range2_12_1_6_1_1_1_2_3_1_1_3_1_1_1_1_1_1_1"/>
    <protectedRange sqref="N77:P77" name="Range2_12_1_2_3_1_1_1_2_3_1_1_3_1_1_1_1_1_1_1"/>
    <protectedRange sqref="J77:M77" name="Range2_2_12_1_4_3_1_1_1_3_3_1_1_3_1_1_1_1_1_1_1"/>
    <protectedRange sqref="S75:S76" name="Range2_12_4_1_1_1_4_2_2_2_1"/>
    <protectedRange sqref="Q75:R76" name="Range2_12_1_6_1_1_1_2_3_2_1_1_3_2"/>
    <protectedRange sqref="N75:P76" name="Range2_12_1_2_3_1_1_1_2_3_2_1_1_3_2"/>
    <protectedRange sqref="K75:M76" name="Range2_2_12_1_4_3_1_1_1_3_3_2_1_1_3_2"/>
    <protectedRange sqref="J75:J76" name="Range2_2_12_1_4_3_1_1_1_3_2_1_2_2_2"/>
    <protectedRange sqref="I75" name="Range2_2_12_1_4_3_1_1_1_3_3_1_1_3_1_1_1_1_1_1_2_2"/>
    <protectedRange sqref="I77:I83" name="Range2_2_12_1_7_1_1_2_2_1_1"/>
    <protectedRange sqref="I76" name="Range2_2_12_1_4_3_1_1_1_3_3_1_1_3_1_1_1_1_1_1_2_1_1"/>
    <protectedRange sqref="G83:H83" name="Range2_2_12_1_3_1_2_1_1_1_2_1_1_1_1_1_1_2_1_1_1_1_1_1_1_1_1"/>
    <protectedRange sqref="F81 G80:H82" name="Range2_2_12_1_3_3_1_1_1_2_1_1_1_1_1_1_1_1_1_1_1_1_1_1_1_1"/>
    <protectedRange sqref="G77:H77" name="Range2_2_12_1_3_1_2_1_1_1_2_1_1_1_1_1_1_2_1_1_1_1_1_2_1"/>
    <protectedRange sqref="F77:F80" name="Range2_2_12_1_3_1_2_1_1_1_3_1_1_1_1_1_3_1_1_1_1_1_1_1_1_1"/>
    <protectedRange sqref="G78:H79" name="Range2_2_12_1_3_1_2_1_1_1_1_2_1_1_1_1_1_1_1_1_1_1_1"/>
    <protectedRange sqref="D77:E78" name="Range2_2_12_1_3_1_2_1_1_1_3_1_1_1_1_1_1_1_2_1_1_1_1_1_1_1"/>
    <protectedRange sqref="B81" name="Range2_12_5_1_1_2_1_4_1_1_1_2_1_1_1_1_1_1_1_1_1_2_1_1_1_1_1"/>
    <protectedRange sqref="B82" name="Range2_12_5_1_1_2_1_2_2_1_1_1_1_1"/>
    <protectedRange sqref="D81:E81" name="Range2_2_12_1_7_1_1_2_1_1"/>
    <protectedRange sqref="C81" name="Range2_1_1_2_1_1_1_1"/>
    <protectedRange sqref="D80" name="Range2_2_12_1_7_1_1_2_1_1_1_1_1_1"/>
    <protectedRange sqref="E80" name="Range2_2_12_1_1_1_1_1_1_1_1_1_1_1_1"/>
    <protectedRange sqref="C80" name="Range2_1_4_2_1_1_1_1_1_1_1_1_1"/>
    <protectedRange sqref="D79:E79" name="Range2_2_12_1_3_1_2_1_1_1_3_1_1_1_1_1_1_1_2_1_1_1_1_1_1_1_1"/>
    <protectedRange sqref="B80" name="Range2_12_5_1_1_2_1_2_2_1_1_1_1"/>
    <protectedRange sqref="S69:S74" name="Range2_12_5_1_1_5_1"/>
    <protectedRange sqref="N71:R74" name="Range2_12_1_6_1_1_1_1"/>
    <protectedRange sqref="J73:M74 L71:M72" name="Range2_2_12_1_7_1_1_2_2"/>
    <protectedRange sqref="I73:I74" name="Range2_2_12_1_7_1_1_2_2_1_1_1"/>
    <protectedRange sqref="B79" name="Range2_12_5_1_1_2_1_2_2_1_1_1_1_2_1_1_1"/>
    <protectedRange sqref="B78" name="Range2_12_5_1_1_2_1_2_2_1_1_1_1_2_1_1_1_2"/>
    <protectedRange sqref="B77" name="Range2_12_5_1_1_2_1_2_2_1_1_1_1_2_1_1_1_2_1_1"/>
    <protectedRange sqref="G53:H54" name="Range2_2_12_1_3_1_1_1_1_1_4_1_1_2"/>
    <protectedRange sqref="E53:F54" name="Range2_2_12_1_7_1_1_3_1_1_2"/>
    <protectedRange sqref="S53:S56 S59:S67" name="Range2_12_5_1_1_2_3_1_1"/>
    <protectedRange sqref="Q53:R56" name="Range2_12_1_6_1_1_1_1_2_1_2"/>
    <protectedRange sqref="N53:P56" name="Range2_12_1_2_3_1_1_1_1_2_1_2"/>
    <protectedRange sqref="I53:M54 L55:M56" name="Range2_2_12_1_4_3_1_1_1_1_2_1_2"/>
    <protectedRange sqref="D53:D54" name="Range2_2_12_1_3_1_2_1_1_1_2_1_2_1_2"/>
    <protectedRange sqref="Q59:R63" name="Range2_12_1_6_1_1_1_1_2_1_1_1"/>
    <protectedRange sqref="N59:P63" name="Range2_12_1_2_3_1_1_1_1_2_1_1_1"/>
    <protectedRange sqref="L59:M63" name="Range2_2_12_1_4_3_1_1_1_1_2_1_1_1"/>
    <protectedRange sqref="B76" name="Range2_12_5_1_1_2_1_2_2_1_1_1_1_2_1_1_1_2_1_1_1_2"/>
    <protectedRange sqref="N64:R70" name="Range2_12_1_6_1_1_1_1_1"/>
    <protectedRange sqref="J66:M67 L68:M70 L64:M65" name="Range2_2_12_1_7_1_1_2_2_1"/>
    <protectedRange sqref="G66:H67" name="Range2_2_12_1_3_1_2_1_1_1_2_1_1_1_1_1_1_2_1_1_1_1"/>
    <protectedRange sqref="I66:I67" name="Range2_2_12_1_4_3_1_1_1_2_1_2_1_1_3_1_1_1_1_1_1_1_1"/>
    <protectedRange sqref="D66:E67" name="Range2_2_12_1_3_1_2_1_1_1_2_1_1_1_1_3_1_1_1_1_1_1_1"/>
    <protectedRange sqref="F66:F67" name="Range2_2_12_1_3_1_2_1_1_1_3_1_1_1_1_1_3_1_1_1_1_1_1_1"/>
    <protectedRange sqref="G76:H76" name="Range2_2_12_1_3_1_2_1_1_1_1_2_1_1_1_1_1_1_2_1_1_2"/>
    <protectedRange sqref="F76" name="Range2_2_12_1_3_1_2_1_1_1_1_2_1_1_1_1_1_1_1_1_1_1_1_2"/>
    <protectedRange sqref="D76:E76" name="Range2_2_12_1_3_1_2_1_1_1_2_1_1_1_1_3_1_1_1_1_1_1_1_1_1_1_2"/>
    <protectedRange sqref="G75:H75" name="Range2_2_12_1_3_1_2_1_1_1_1_2_1_1_1_1_1_1_2_1_1_1_1"/>
    <protectedRange sqref="F75" name="Range2_2_12_1_3_1_2_1_1_1_1_2_1_1_1_1_1_1_1_1_1_1_1_1_1"/>
    <protectedRange sqref="D75:E75" name="Range2_2_12_1_3_1_2_1_1_1_2_1_1_1_1_3_1_1_1_1_1_1_1_1_1_1_1_1"/>
    <protectedRange sqref="D74" name="Range2_2_12_1_7_1_1_1_1"/>
    <protectedRange sqref="E74:F74" name="Range2_2_12_1_1_1_1_1_2_1"/>
    <protectedRange sqref="C74" name="Range2_1_4_2_1_1_1_1_1"/>
    <protectedRange sqref="G74:H74" name="Range2_2_12_1_3_1_2_1_1_1_2_1_1_1_1_1_1_2_1_1_1_1_1_1_1_1_1_1_1"/>
    <protectedRange sqref="F73:H73" name="Range2_2_12_1_3_3_1_1_1_2_1_1_1_1_1_1_1_1_1_1_1_1_1_1_1_1_1_2"/>
    <protectedRange sqref="D73:E73" name="Range2_2_12_1_7_1_1_2_1_1_1_2"/>
    <protectedRange sqref="C73" name="Range2_1_1_2_1_1_1_1_1_2"/>
    <protectedRange sqref="B74" name="Range2_12_5_1_1_2_1_4_1_1_1_2_1_1_1_1_1_1_1_1_1_2_1_1_1_1_2_1_1_1_2_1_1_1_2_2_2_1"/>
    <protectedRange sqref="B75" name="Range2_12_5_1_1_2_1_2_2_1_1_1_1_2_1_1_1_2_1_1_1_2_2_2_1"/>
    <protectedRange sqref="J72:K72" name="Range2_2_12_1_4_3_1_1_1_3_3_1_1_3_1_1_1_1_1_1_1_1"/>
    <protectedRange sqref="K70:K71" name="Range2_2_12_1_4_3_1_1_1_3_3_2_1_1_3_2_1"/>
    <protectedRange sqref="J70:J71" name="Range2_2_12_1_4_3_1_1_1_3_2_1_2_2_2_1"/>
    <protectedRange sqref="I70" name="Range2_2_12_1_4_3_1_1_1_3_3_1_1_3_1_1_1_1_1_1_2_2_2"/>
    <protectedRange sqref="I72" name="Range2_2_12_1_7_1_1_2_2_1_1_2"/>
    <protectedRange sqref="I71" name="Range2_2_12_1_4_3_1_1_1_3_3_1_1_3_1_1_1_1_1_1_2_1_1_1"/>
    <protectedRange sqref="G72:H72" name="Range2_2_12_1_3_1_2_1_1_1_2_1_1_1_1_1_1_2_1_1_1_1_1_2_1_1"/>
    <protectedRange sqref="F72" name="Range2_2_12_1_3_1_2_1_1_1_3_1_1_1_1_1_3_1_1_1_1_1_1_1_1_1_2"/>
    <protectedRange sqref="D72:E72" name="Range2_2_12_1_3_1_2_1_1_1_3_1_1_1_1_1_1_1_2_1_1_1_1_1_1_1_2"/>
    <protectedRange sqref="J68:K69" name="Range2_2_12_1_7_1_1_2_2_2"/>
    <protectedRange sqref="I68:I69" name="Range2_2_12_1_7_1_1_2_2_1_1_1_2"/>
    <protectedRange sqref="G71:H71" name="Range2_2_12_1_3_1_2_1_1_1_1_2_1_1_1_1_1_1_2_1_1_2_1"/>
    <protectedRange sqref="F71" name="Range2_2_12_1_3_1_2_1_1_1_1_2_1_1_1_1_1_1_1_1_1_1_1_2_1"/>
    <protectedRange sqref="D71:E71" name="Range2_2_12_1_3_1_2_1_1_1_2_1_1_1_1_3_1_1_1_1_1_1_1_1_1_1_2_1"/>
    <protectedRange sqref="G70:H70" name="Range2_2_12_1_3_1_2_1_1_1_1_2_1_1_1_1_1_1_2_1_1_1_1_1"/>
    <protectedRange sqref="F70" name="Range2_2_12_1_3_1_2_1_1_1_1_2_1_1_1_1_1_1_1_1_1_1_1_1_1_1"/>
    <protectedRange sqref="D70:E70" name="Range2_2_12_1_3_1_2_1_1_1_2_1_1_1_1_3_1_1_1_1_1_1_1_1_1_1_1_1_1"/>
    <protectedRange sqref="D69" name="Range2_2_12_1_7_1_1_1_1_1"/>
    <protectedRange sqref="E69:F69" name="Range2_2_12_1_1_1_1_1_2_1_1"/>
    <protectedRange sqref="C69" name="Range2_1_4_2_1_1_1_1_1_1"/>
    <protectedRange sqref="G69:H69" name="Range2_2_12_1_3_1_2_1_1_1_2_1_1_1_1_1_1_2_1_1_1_1_1_1_1_1_1_1_1_1"/>
    <protectedRange sqref="F68:H68" name="Range2_2_12_1_3_3_1_1_1_2_1_1_1_1_1_1_1_1_1_1_1_1_1_1_1_1_1_2_1"/>
    <protectedRange sqref="D68:E68" name="Range2_2_12_1_7_1_1_2_1_1_1_2_1"/>
    <protectedRange sqref="C68" name="Range2_1_1_2_1_1_1_1_1_2_1"/>
    <protectedRange sqref="B70" name="Range2_12_5_1_1_2_1_4_1_1_1_2_1_1_1_1_1_1_1_1_1_2_1_1_1_1_2_1_1_1_2_1_1_1_2_2_2_1_1"/>
    <protectedRange sqref="B71" name="Range2_12_5_1_1_2_1_2_2_1_1_1_1_2_1_1_1_2_1_1_1_2_2_2_1_1"/>
    <protectedRange sqref="B67" name="Range2_12_5_1_1_2_1_4_1_1_1_2_1_1_1_1_1_1_1_1_1_2_1_1_1_1_2_1_1_1_2_1_1_1_2_2_2_1_1_1"/>
    <protectedRange sqref="B68" name="Range2_12_5_1_1_2_1_2_2_1_1_1_1_2_1_1_1_2_1_1_1_2_2_2_1_1_1"/>
    <protectedRange sqref="S42:S43" name="Range2_12_3_1_1_1_1_2"/>
    <protectedRange sqref="N42:R43" name="Range2_12_1_3_1_1_1_1_2"/>
    <protectedRange sqref="E42:M43" name="Range2_2_12_1_6_1_1_1_1_2"/>
    <protectedRange sqref="D42: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S52"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2" name="Range2_2_12_1_3_1_2_1_1_1_1_2_1_1_1_1_1_1_1"/>
    <protectedRange sqref="D50:D52" name="Range2_2_12_1_3_1_2_1_1_1_2_1_2_3_1_1_1_1_2"/>
    <protectedRange sqref="Q50:R52" name="Range2_12_1_6_1_1_1_2_3_2_1_1_1_1_1"/>
    <protectedRange sqref="N50:P52" name="Range2_12_1_2_3_1_1_1_2_3_2_1_1_1_1_1"/>
    <protectedRange sqref="K50:M52" name="Range2_2_12_1_4_3_1_1_1_3_3_2_1_1_1_1_1"/>
    <protectedRange sqref="J50:J52" name="Range2_2_12_1_4_3_1_1_1_3_2_1_2_1_1_1"/>
    <protectedRange sqref="I50:I52" name="Range2_2_12_1_4_2_1_1_1_4_1_2_1_1_1_2_1_1_1"/>
    <protectedRange sqref="C42:C43" name="Range2_1_2_1_1_1_1_1_1_2"/>
    <protectedRange sqref="Q11:Q34" name="Range1_16_3_1_1_1"/>
    <protectedRange sqref="T57:T58" name="Range2_12_5_1_1_1"/>
    <protectedRange sqref="S57:S58" name="Range2_12_5_1_1_2_3_1_1_1"/>
    <protectedRange sqref="Q57:R58" name="Range2_12_1_6_1_1_1_1_2_1_1_1_1"/>
    <protectedRange sqref="N57:P58" name="Range2_12_1_2_3_1_1_1_1_2_1_1_1_1"/>
    <protectedRange sqref="L57:M58" name="Range2_2_12_1_4_3_1_1_1_1_2_1_1_1_1"/>
    <protectedRange sqref="J55:K56" name="Range2_2_12_1_7_1_1_2_2_3"/>
    <protectedRange sqref="G55:H56" name="Range2_2_12_1_3_1_2_1_1_1_2_1_1_1_1_1_1_2_1_1_1"/>
    <protectedRange sqref="I55:I56" name="Range2_2_12_1_4_3_1_1_1_2_1_2_1_1_3_1_1_1_1_1_1_1"/>
    <protectedRange sqref="D55:E56" name="Range2_2_12_1_3_1_2_1_1_1_2_1_1_1_1_3_1_1_1_1_1_1"/>
    <protectedRange sqref="F55:F56"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7:H64" name="Range2_2_12_1_3_1_1_1_1_1_4_1_1_1_1_2"/>
    <protectedRange sqref="E57:F64" name="Range2_2_12_1_7_1_1_3_1_1_1_1_2"/>
    <protectedRange sqref="I57:K64" name="Range2_2_12_1_4_3_1_1_1_1_2_1_1_1_2"/>
    <protectedRange sqref="D57:D64" name="Range2_2_12_1_3_1_2_1_1_1_2_1_2_1_1_1_2"/>
    <protectedRange sqref="J65:K65" name="Range2_2_12_1_7_1_1_2_2_1_2"/>
    <protectedRange sqref="I65" name="Range2_2_12_1_7_1_1_2_2_1_1_1_1_1"/>
    <protectedRange sqref="G65:H65" name="Range2_2_12_1_3_3_1_1_1_2_1_1_1_1_1_1_1_1_1_1_1_1_1_1_1_1_1_1_1"/>
    <protectedRange sqref="F65" name="Range2_2_12_1_3_1_2_1_1_1_3_1_1_1_1_1_3_1_1_1_1_1_1_1_1_1_1_1"/>
    <protectedRange sqref="D65" name="Range2_2_12_1_7_1_1_2_1_1_1_1_1_1_1_1"/>
    <protectedRange sqref="E65" name="Range2_2_12_1_1_1_1_1_1_1_1_1_1_1_1_1_1"/>
    <protectedRange sqref="C65" name="Range2_1_4_2_1_1_1_1_1_1_1_1_1_1_1"/>
    <protectedRange sqref="B41" name="Range2_12_5_1_1_1_1_1_2_2"/>
    <protectedRange sqref="B42" name="Range2_12_5_1_1_1_1_1_2_1_1"/>
    <protectedRange sqref="B43 B48" name="Range2_12_5_1_1_1_2_2_1_1_1_1_1_1_1_1_1_1_1_2_1_1_1_2_1_1_2_1"/>
    <protectedRange sqref="B45" name="Range2_12_5_1_1_1_2_1_1_1_1_1_1_1_1_1"/>
    <protectedRange sqref="B46" name="Range2_12_5_1_1_1_2_2_1_1_1_1_1_1"/>
    <protectedRange sqref="B47" name="Range2_12_5_1_1_1_2_2_1_1_1_1_1_1_1_1_1_1_1_2_1_1_1_1_1_1_1_1_1"/>
    <protectedRange sqref="B44 B49:B52" name="Range2_12_5_1_1_1_2_2_1_1_1_1_1_1_1_1_1_1_1_2_1_1_1_1_1_1_1"/>
    <protectedRange sqref="B53 B56:B57 B60" name="Range2_12_5_1_1_1_2_2_1_1_1_1_1_1_1_1_1_1_1_2_1_1_1_1_1_1_1_1"/>
    <protectedRange sqref="B54" name="Range2_12_5_1_1_1_2_2_1_1_1_1_1_1_1_1_1_1_1_2_1_1_1_2_1_1_1_2_1_1_1"/>
    <protectedRange sqref="B55" name="Range2_12_5_1_1_1_2_2_1_1_1_1_1_1_1_1_1_1_1_2_1_1_1_2_1_2_1_1_1_1"/>
    <protectedRange sqref="B58" name="Range2_12_5_1_1_1_2_2_1_1_1_1_1_1_1_1_1_1_1_2_1_1_1_2_1_1_2_1_1_1_1"/>
    <protectedRange sqref="B59" name="Range2_12_5_1_1_1_2_2_1_1_1_1_1_1_1_1_1_1_1_2_1_1_1_3_1_1_1"/>
    <protectedRange sqref="B65" name="Range2_12_5_1_1_1_2_2_1_1_1_1_1_1_1_1_1_1_1_2_1_1_1_1_1_1_1_1_3"/>
    <protectedRange sqref="B66" name="Range2_12_5_1_1_2_1_4_1_1_1_2_1_1_1_1_1_1_1_1_1_2_1_1_1_1_2_1_1_1_2_1_1_1_2_2_2_1_1_1_1_2"/>
    <protectedRange sqref="B64" name="Range2_12_5_1_1_2_1_4_1_1_1_2_1_1_1_1_1_1_1_1_1_2_1_1_1_1_2_1_1_1_2_1_1_1_2_2_2_1_1_1_1_1_1_1_1_1_1_1"/>
    <protectedRange sqref="B61" name="Range2_12_5_1_1_1_2_2_1_1_1_1_1_1_1_1_1_1_1_2_1_1_1_3_3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X25:Z25 X17:AB23 X24:AA24 AA25:AA30 AB24:AB32 Z26:Z32">
    <cfRule type="containsText" dxfId="380" priority="17" operator="containsText" text="N/A">
      <formula>NOT(ISERROR(SEARCH("N/A",X11)))</formula>
    </cfRule>
    <cfRule type="cellIs" dxfId="379" priority="35" operator="equal">
      <formula>0</formula>
    </cfRule>
  </conditionalFormatting>
  <conditionalFormatting sqref="AC17:AE34 X11:AE16 X25:Z25 X17:AB23 X24:AA24 AA25:AA30 AB24:AB32 Z26:Z32">
    <cfRule type="cellIs" dxfId="378" priority="34" operator="greaterThanOrEqual">
      <formula>1185</formula>
    </cfRule>
  </conditionalFormatting>
  <conditionalFormatting sqref="AC17:AE34 X11:AE16 X25:Z25 X17:AB23 X24:AA24 AA25:AA30 AB24:AB32 Z26:Z32">
    <cfRule type="cellIs" dxfId="377" priority="33" operator="between">
      <formula>0.1</formula>
      <formula>1184</formula>
    </cfRule>
  </conditionalFormatting>
  <conditionalFormatting sqref="X8 AJ16:AJ34 AJ11:AO15 AO16:AO34 AL16:AN22 AL23:AL29 AM23:AM30 AN23:AN34">
    <cfRule type="cellIs" dxfId="376" priority="32" operator="equal">
      <formula>0</formula>
    </cfRule>
  </conditionalFormatting>
  <conditionalFormatting sqref="X8 AJ16:AJ34 AJ11:AO15 AO16:AO34 AL16:AN22 AL23:AL29 AM23:AM30 AN23:AN34">
    <cfRule type="cellIs" dxfId="375" priority="31" operator="greaterThan">
      <formula>1179</formula>
    </cfRule>
  </conditionalFormatting>
  <conditionalFormatting sqref="X8 AJ16:AJ34 AJ11:AO15 AO16:AO34 AL16:AN22 AL23:AL29 AM23:AM30 AN23:AN34">
    <cfRule type="cellIs" dxfId="374" priority="30" operator="greaterThan">
      <formula>99</formula>
    </cfRule>
  </conditionalFormatting>
  <conditionalFormatting sqref="X8 AJ16:AJ34 AJ11:AO15 AO16:AO34 AL16:AN22 AL23:AL29 AM23:AM30 AN23:AN34">
    <cfRule type="cellIs" dxfId="373" priority="29" operator="greaterThan">
      <formula>0.99</formula>
    </cfRule>
  </conditionalFormatting>
  <conditionalFormatting sqref="AB8">
    <cfRule type="cellIs" dxfId="372" priority="28" operator="equal">
      <formula>0</formula>
    </cfRule>
  </conditionalFormatting>
  <conditionalFormatting sqref="AB8">
    <cfRule type="cellIs" dxfId="371" priority="27" operator="greaterThan">
      <formula>1179</formula>
    </cfRule>
  </conditionalFormatting>
  <conditionalFormatting sqref="AB8">
    <cfRule type="cellIs" dxfId="370" priority="26" operator="greaterThan">
      <formula>99</formula>
    </cfRule>
  </conditionalFormatting>
  <conditionalFormatting sqref="AB8">
    <cfRule type="cellIs" dxfId="369" priority="25" operator="greaterThan">
      <formula>0.99</formula>
    </cfRule>
  </conditionalFormatting>
  <conditionalFormatting sqref="AQ11:AQ34">
    <cfRule type="cellIs" dxfId="368" priority="24" operator="equal">
      <formula>0</formula>
    </cfRule>
  </conditionalFormatting>
  <conditionalFormatting sqref="AQ11:AQ34">
    <cfRule type="cellIs" dxfId="367" priority="23" operator="greaterThan">
      <formula>1179</formula>
    </cfRule>
  </conditionalFormatting>
  <conditionalFormatting sqref="AQ11:AQ34">
    <cfRule type="cellIs" dxfId="366" priority="22" operator="greaterThan">
      <formula>99</formula>
    </cfRule>
  </conditionalFormatting>
  <conditionalFormatting sqref="AQ11:AQ34">
    <cfRule type="cellIs" dxfId="365" priority="21" operator="greaterThan">
      <formula>0.99</formula>
    </cfRule>
  </conditionalFormatting>
  <conditionalFormatting sqref="AI11:AI34">
    <cfRule type="cellIs" dxfId="364" priority="20" operator="greaterThan">
      <formula>$AI$8</formula>
    </cfRule>
  </conditionalFormatting>
  <conditionalFormatting sqref="AH11:AH34">
    <cfRule type="cellIs" dxfId="363" priority="18" operator="greaterThan">
      <formula>$AH$8</formula>
    </cfRule>
    <cfRule type="cellIs" dxfId="362" priority="19" operator="greaterThan">
      <formula>$AH$8</formula>
    </cfRule>
  </conditionalFormatting>
  <conditionalFormatting sqref="AP11:AP34">
    <cfRule type="cellIs" dxfId="361" priority="16" operator="equal">
      <formula>0</formula>
    </cfRule>
  </conditionalFormatting>
  <conditionalFormatting sqref="AP11:AP34">
    <cfRule type="cellIs" dxfId="360" priority="15" operator="greaterThan">
      <formula>1179</formula>
    </cfRule>
  </conditionalFormatting>
  <conditionalFormatting sqref="AP11:AP34">
    <cfRule type="cellIs" dxfId="359" priority="14" operator="greaterThan">
      <formula>99</formula>
    </cfRule>
  </conditionalFormatting>
  <conditionalFormatting sqref="AP11:AP34">
    <cfRule type="cellIs" dxfId="358" priority="13" operator="greaterThan">
      <formula>0.99</formula>
    </cfRule>
  </conditionalFormatting>
  <conditionalFormatting sqref="X33:AB34 X26:Y32 AA31:AA32">
    <cfRule type="containsText" dxfId="357" priority="9" operator="containsText" text="N/A">
      <formula>NOT(ISERROR(SEARCH("N/A",X26)))</formula>
    </cfRule>
    <cfRule type="cellIs" dxfId="356" priority="12" operator="equal">
      <formula>0</formula>
    </cfRule>
  </conditionalFormatting>
  <conditionalFormatting sqref="X33:AB34 X26:Y32 AA31:AA32">
    <cfRule type="cellIs" dxfId="355" priority="11" operator="greaterThanOrEqual">
      <formula>1185</formula>
    </cfRule>
  </conditionalFormatting>
  <conditionalFormatting sqref="X33:AB34 X26:Y32 AA31:AA32">
    <cfRule type="cellIs" dxfId="354" priority="10" operator="between">
      <formula>0.1</formula>
      <formula>1184</formula>
    </cfRule>
  </conditionalFormatting>
  <conditionalFormatting sqref="AL30 AK33:AK34 AL31:AM34">
    <cfRule type="cellIs" dxfId="353" priority="8" operator="equal">
      <formula>0</formula>
    </cfRule>
  </conditionalFormatting>
  <conditionalFormatting sqref="AL30 AK33:AK34 AL31:AM34">
    <cfRule type="cellIs" dxfId="352" priority="7" operator="greaterThan">
      <formula>1179</formula>
    </cfRule>
  </conditionalFormatting>
  <conditionalFormatting sqref="AL30 AK33:AK34 AL31:AM34">
    <cfRule type="cellIs" dxfId="351" priority="6" operator="greaterThan">
      <formula>99</formula>
    </cfRule>
  </conditionalFormatting>
  <conditionalFormatting sqref="AL30 AK33:AK34 AL31:AM34">
    <cfRule type="cellIs" dxfId="350" priority="5" operator="greaterThan">
      <formula>0.99</formula>
    </cfRule>
  </conditionalFormatting>
  <conditionalFormatting sqref="AK16:AK32">
    <cfRule type="cellIs" dxfId="349" priority="4" operator="equal">
      <formula>0</formula>
    </cfRule>
  </conditionalFormatting>
  <conditionalFormatting sqref="AK16:AK32">
    <cfRule type="cellIs" dxfId="348" priority="3" operator="greaterThan">
      <formula>1179</formula>
    </cfRule>
  </conditionalFormatting>
  <conditionalFormatting sqref="AK16:AK32">
    <cfRule type="cellIs" dxfId="347" priority="2" operator="greaterThan">
      <formula>99</formula>
    </cfRule>
  </conditionalFormatting>
  <conditionalFormatting sqref="AK16:AK32">
    <cfRule type="cellIs" dxfId="34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topLeftCell="A43" zoomScaleNormal="100" workbookViewId="0">
      <selection activeCell="B54" sqref="B54:B55"/>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399</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335</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127</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42115</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25892</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20'!$Q$34</f>
        <v>33547668</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20'!$AG$34</f>
        <v>36389532</v>
      </c>
      <c r="AH10" s="190"/>
      <c r="AI10" s="206"/>
      <c r="AJ10" s="166" t="s">
        <v>84</v>
      </c>
      <c r="AK10" s="166" t="s">
        <v>84</v>
      </c>
      <c r="AL10" s="166" t="s">
        <v>84</v>
      </c>
      <c r="AM10" s="166" t="s">
        <v>84</v>
      </c>
      <c r="AN10" s="166" t="s">
        <v>84</v>
      </c>
      <c r="AO10" s="166" t="s">
        <v>84</v>
      </c>
      <c r="AP10" s="145">
        <f>'APR 20'!AP34</f>
        <v>8142655</v>
      </c>
      <c r="AQ10" s="208"/>
      <c r="AR10" s="167" t="s">
        <v>85</v>
      </c>
      <c r="AS10" s="190"/>
      <c r="AV10" s="38" t="s">
        <v>86</v>
      </c>
      <c r="AW10" s="38" t="s">
        <v>87</v>
      </c>
      <c r="AY10" s="80" t="s">
        <v>335</v>
      </c>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123</v>
      </c>
      <c r="P11" s="119">
        <v>92</v>
      </c>
      <c r="Q11" s="119">
        <v>33551447</v>
      </c>
      <c r="R11" s="45">
        <f>Q11-Q10</f>
        <v>3779</v>
      </c>
      <c r="S11" s="46">
        <f>R11*24/1000</f>
        <v>90.695999999999998</v>
      </c>
      <c r="T11" s="46">
        <f>R11/1000</f>
        <v>3.7789999999999999</v>
      </c>
      <c r="U11" s="120">
        <v>5.0999999999999996</v>
      </c>
      <c r="V11" s="120">
        <f>U11</f>
        <v>5.0999999999999996</v>
      </c>
      <c r="W11" s="121" t="s">
        <v>125</v>
      </c>
      <c r="X11" s="123">
        <v>0</v>
      </c>
      <c r="Y11" s="123">
        <v>0</v>
      </c>
      <c r="Z11" s="123">
        <v>1025</v>
      </c>
      <c r="AA11" s="123">
        <v>0</v>
      </c>
      <c r="AB11" s="123">
        <v>1110</v>
      </c>
      <c r="AC11" s="47" t="s">
        <v>90</v>
      </c>
      <c r="AD11" s="47" t="s">
        <v>90</v>
      </c>
      <c r="AE11" s="47" t="s">
        <v>90</v>
      </c>
      <c r="AF11" s="122" t="s">
        <v>90</v>
      </c>
      <c r="AG11" s="136">
        <v>36390200</v>
      </c>
      <c r="AH11" s="48">
        <f>IF(ISBLANK(AG11),"-",AG11-AG10)</f>
        <v>668</v>
      </c>
      <c r="AI11" s="49">
        <f>AH11/T11</f>
        <v>176.7663403016671</v>
      </c>
      <c r="AJ11" s="102">
        <v>0</v>
      </c>
      <c r="AK11" s="102">
        <v>0</v>
      </c>
      <c r="AL11" s="102">
        <v>1</v>
      </c>
      <c r="AM11" s="102">
        <v>0</v>
      </c>
      <c r="AN11" s="102">
        <v>1</v>
      </c>
      <c r="AO11" s="102">
        <v>0.4</v>
      </c>
      <c r="AP11" s="123">
        <v>8143992</v>
      </c>
      <c r="AQ11" s="123">
        <f>AP11-AP10</f>
        <v>1337</v>
      </c>
      <c r="AR11" s="50"/>
      <c r="AS11" s="51" t="s">
        <v>113</v>
      </c>
      <c r="AV11" s="38" t="s">
        <v>88</v>
      </c>
      <c r="AW11" s="38" t="s">
        <v>91</v>
      </c>
      <c r="AY11" s="80" t="s">
        <v>126</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120</v>
      </c>
      <c r="P12" s="119">
        <v>85</v>
      </c>
      <c r="Q12" s="119">
        <v>33555055</v>
      </c>
      <c r="R12" s="45">
        <f t="shared" ref="R12:R34" si="3">Q12-Q11</f>
        <v>3608</v>
      </c>
      <c r="S12" s="46">
        <f t="shared" ref="S12:S34" si="4">R12*24/1000</f>
        <v>86.591999999999999</v>
      </c>
      <c r="T12" s="46">
        <f t="shared" ref="T12:T34" si="5">R12/1000</f>
        <v>3.6080000000000001</v>
      </c>
      <c r="U12" s="120">
        <v>6.6</v>
      </c>
      <c r="V12" s="120">
        <f t="shared" ref="V12:V34" si="6">U12</f>
        <v>6.6</v>
      </c>
      <c r="W12" s="121" t="s">
        <v>125</v>
      </c>
      <c r="X12" s="123">
        <v>0</v>
      </c>
      <c r="Y12" s="123">
        <v>0</v>
      </c>
      <c r="Z12" s="123">
        <v>1020</v>
      </c>
      <c r="AA12" s="123">
        <v>0</v>
      </c>
      <c r="AB12" s="123">
        <v>1038</v>
      </c>
      <c r="AC12" s="47" t="s">
        <v>90</v>
      </c>
      <c r="AD12" s="47" t="s">
        <v>90</v>
      </c>
      <c r="AE12" s="47" t="s">
        <v>90</v>
      </c>
      <c r="AF12" s="122" t="s">
        <v>90</v>
      </c>
      <c r="AG12" s="136">
        <v>36390812</v>
      </c>
      <c r="AH12" s="48">
        <f>IF(ISBLANK(AG12),"-",AG12-AG11)</f>
        <v>612</v>
      </c>
      <c r="AI12" s="49">
        <f t="shared" ref="AI12:AI34" si="7">AH12/T12</f>
        <v>169.62305986696231</v>
      </c>
      <c r="AJ12" s="102">
        <v>0</v>
      </c>
      <c r="AK12" s="102">
        <v>0</v>
      </c>
      <c r="AL12" s="102">
        <v>1</v>
      </c>
      <c r="AM12" s="102">
        <v>0</v>
      </c>
      <c r="AN12" s="102">
        <v>1</v>
      </c>
      <c r="AO12" s="102">
        <v>0.4</v>
      </c>
      <c r="AP12" s="123">
        <v>8145366</v>
      </c>
      <c r="AQ12" s="123">
        <f>AP12-AP11</f>
        <v>1374</v>
      </c>
      <c r="AR12" s="52"/>
      <c r="AS12" s="51" t="s">
        <v>113</v>
      </c>
      <c r="AV12" s="38" t="s">
        <v>92</v>
      </c>
      <c r="AW12" s="38" t="s">
        <v>93</v>
      </c>
      <c r="AY12" s="80" t="s">
        <v>128</v>
      </c>
    </row>
    <row r="13" spans="2:51" x14ac:dyDescent="0.25">
      <c r="B13" s="39">
        <v>2.0833333333333299</v>
      </c>
      <c r="C13" s="39">
        <v>0.125</v>
      </c>
      <c r="D13" s="118">
        <v>15</v>
      </c>
      <c r="E13" s="40">
        <f t="shared" si="0"/>
        <v>10.563380281690142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117</v>
      </c>
      <c r="P13" s="119">
        <v>84</v>
      </c>
      <c r="Q13" s="119">
        <v>33558517</v>
      </c>
      <c r="R13" s="45">
        <f t="shared" si="3"/>
        <v>3462</v>
      </c>
      <c r="S13" s="46">
        <f t="shared" si="4"/>
        <v>83.087999999999994</v>
      </c>
      <c r="T13" s="46">
        <f t="shared" si="5"/>
        <v>3.4620000000000002</v>
      </c>
      <c r="U13" s="120">
        <v>8</v>
      </c>
      <c r="V13" s="120">
        <f t="shared" si="6"/>
        <v>8</v>
      </c>
      <c r="W13" s="121" t="s">
        <v>125</v>
      </c>
      <c r="X13" s="123">
        <v>0</v>
      </c>
      <c r="Y13" s="123">
        <v>0</v>
      </c>
      <c r="Z13" s="123">
        <v>996</v>
      </c>
      <c r="AA13" s="123">
        <v>0</v>
      </c>
      <c r="AB13" s="123">
        <v>1038</v>
      </c>
      <c r="AC13" s="47" t="s">
        <v>90</v>
      </c>
      <c r="AD13" s="47" t="s">
        <v>90</v>
      </c>
      <c r="AE13" s="47" t="s">
        <v>90</v>
      </c>
      <c r="AF13" s="122" t="s">
        <v>90</v>
      </c>
      <c r="AG13" s="136">
        <v>36391380</v>
      </c>
      <c r="AH13" s="48">
        <f>IF(ISBLANK(AG13),"-",AG13-AG12)</f>
        <v>568</v>
      </c>
      <c r="AI13" s="49">
        <f t="shared" si="7"/>
        <v>164.06701328711728</v>
      </c>
      <c r="AJ13" s="102">
        <v>0</v>
      </c>
      <c r="AK13" s="102">
        <v>0</v>
      </c>
      <c r="AL13" s="102">
        <v>1</v>
      </c>
      <c r="AM13" s="102">
        <v>0</v>
      </c>
      <c r="AN13" s="102">
        <v>1</v>
      </c>
      <c r="AO13" s="102">
        <v>0.4</v>
      </c>
      <c r="AP13" s="123">
        <v>8146748</v>
      </c>
      <c r="AQ13" s="123">
        <f>AP13-AP12</f>
        <v>1382</v>
      </c>
      <c r="AR13" s="50"/>
      <c r="AS13" s="51" t="s">
        <v>113</v>
      </c>
      <c r="AV13" s="38" t="s">
        <v>94</v>
      </c>
      <c r="AW13" s="38" t="s">
        <v>95</v>
      </c>
      <c r="AY13" s="80" t="s">
        <v>127</v>
      </c>
    </row>
    <row r="14" spans="2:51" x14ac:dyDescent="0.25">
      <c r="B14" s="39">
        <v>2.125</v>
      </c>
      <c r="C14" s="39">
        <v>0.16666666666666666</v>
      </c>
      <c r="D14" s="118">
        <v>21</v>
      </c>
      <c r="E14" s="40">
        <f t="shared" si="0"/>
        <v>14.788732394366198</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88</v>
      </c>
      <c r="P14" s="119">
        <v>88</v>
      </c>
      <c r="Q14" s="119">
        <v>33562043</v>
      </c>
      <c r="R14" s="45">
        <f t="shared" si="3"/>
        <v>3526</v>
      </c>
      <c r="S14" s="46">
        <f t="shared" si="4"/>
        <v>84.623999999999995</v>
      </c>
      <c r="T14" s="46">
        <f t="shared" si="5"/>
        <v>3.5259999999999998</v>
      </c>
      <c r="U14" s="120">
        <v>9.5</v>
      </c>
      <c r="V14" s="120">
        <f t="shared" si="6"/>
        <v>9.5</v>
      </c>
      <c r="W14" s="121" t="s">
        <v>125</v>
      </c>
      <c r="X14" s="123">
        <v>0</v>
      </c>
      <c r="Y14" s="123">
        <v>0</v>
      </c>
      <c r="Z14" s="123">
        <v>1000</v>
      </c>
      <c r="AA14" s="123">
        <v>0</v>
      </c>
      <c r="AB14" s="123">
        <v>1008</v>
      </c>
      <c r="AC14" s="47" t="s">
        <v>90</v>
      </c>
      <c r="AD14" s="47" t="s">
        <v>90</v>
      </c>
      <c r="AE14" s="47" t="s">
        <v>90</v>
      </c>
      <c r="AF14" s="122" t="s">
        <v>90</v>
      </c>
      <c r="AG14" s="136">
        <v>36391924</v>
      </c>
      <c r="AH14" s="48">
        <f t="shared" ref="AH14:AH34" si="8">IF(ISBLANK(AG14),"-",AG14-AG13)</f>
        <v>544</v>
      </c>
      <c r="AI14" s="49">
        <f t="shared" si="7"/>
        <v>154.28247305728871</v>
      </c>
      <c r="AJ14" s="102">
        <v>0</v>
      </c>
      <c r="AK14" s="102">
        <v>0</v>
      </c>
      <c r="AL14" s="102">
        <v>1</v>
      </c>
      <c r="AM14" s="102">
        <v>0</v>
      </c>
      <c r="AN14" s="102">
        <v>1</v>
      </c>
      <c r="AO14" s="102">
        <v>0.4</v>
      </c>
      <c r="AP14" s="123">
        <v>8148093</v>
      </c>
      <c r="AQ14" s="123">
        <f>AP14-AP13</f>
        <v>1345</v>
      </c>
      <c r="AR14" s="50"/>
      <c r="AS14" s="51" t="s">
        <v>113</v>
      </c>
      <c r="AT14" s="53"/>
      <c r="AV14" s="38" t="s">
        <v>96</v>
      </c>
      <c r="AW14" s="38" t="s">
        <v>97</v>
      </c>
      <c r="AY14" s="80" t="s">
        <v>130</v>
      </c>
    </row>
    <row r="15" spans="2:51" x14ac:dyDescent="0.25">
      <c r="B15" s="39">
        <v>2.1666666666666701</v>
      </c>
      <c r="C15" s="39">
        <v>0.20833333333333301</v>
      </c>
      <c r="D15" s="118">
        <v>23</v>
      </c>
      <c r="E15" s="40">
        <f t="shared" si="0"/>
        <v>16.197183098591552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101</v>
      </c>
      <c r="P15" s="119">
        <v>97</v>
      </c>
      <c r="Q15" s="119">
        <v>33565898</v>
      </c>
      <c r="R15" s="45">
        <f t="shared" si="3"/>
        <v>3855</v>
      </c>
      <c r="S15" s="46">
        <f t="shared" si="4"/>
        <v>92.52</v>
      </c>
      <c r="T15" s="46">
        <f t="shared" si="5"/>
        <v>3.855</v>
      </c>
      <c r="U15" s="120">
        <v>9.5</v>
      </c>
      <c r="V15" s="120">
        <f t="shared" si="6"/>
        <v>9.5</v>
      </c>
      <c r="W15" s="121" t="s">
        <v>125</v>
      </c>
      <c r="X15" s="123">
        <v>0</v>
      </c>
      <c r="Y15" s="123">
        <v>0</v>
      </c>
      <c r="Z15" s="123">
        <v>1007</v>
      </c>
      <c r="AA15" s="123">
        <v>0</v>
      </c>
      <c r="AB15" s="123">
        <v>1008</v>
      </c>
      <c r="AC15" s="47" t="s">
        <v>90</v>
      </c>
      <c r="AD15" s="47" t="s">
        <v>90</v>
      </c>
      <c r="AE15" s="47" t="s">
        <v>90</v>
      </c>
      <c r="AF15" s="122" t="s">
        <v>90</v>
      </c>
      <c r="AG15" s="136">
        <v>36392492</v>
      </c>
      <c r="AH15" s="48">
        <f t="shared" si="8"/>
        <v>568</v>
      </c>
      <c r="AI15" s="49">
        <f t="shared" si="7"/>
        <v>147.34111543450064</v>
      </c>
      <c r="AJ15" s="102">
        <v>0</v>
      </c>
      <c r="AK15" s="102">
        <v>0</v>
      </c>
      <c r="AL15" s="102">
        <v>1</v>
      </c>
      <c r="AM15" s="102">
        <v>0</v>
      </c>
      <c r="AN15" s="102">
        <v>1</v>
      </c>
      <c r="AO15" s="102">
        <v>0</v>
      </c>
      <c r="AP15" s="123">
        <v>8148093</v>
      </c>
      <c r="AQ15" s="123">
        <f>AP15-AP14</f>
        <v>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126</v>
      </c>
      <c r="P16" s="119">
        <v>124</v>
      </c>
      <c r="Q16" s="119">
        <v>33570623</v>
      </c>
      <c r="R16" s="45">
        <f t="shared" si="3"/>
        <v>4725</v>
      </c>
      <c r="S16" s="46">
        <f t="shared" si="4"/>
        <v>113.4</v>
      </c>
      <c r="T16" s="46">
        <f t="shared" si="5"/>
        <v>4.7249999999999996</v>
      </c>
      <c r="U16" s="120">
        <v>9.5</v>
      </c>
      <c r="V16" s="120">
        <f t="shared" si="6"/>
        <v>9.5</v>
      </c>
      <c r="W16" s="121" t="s">
        <v>140</v>
      </c>
      <c r="X16" s="123">
        <v>0</v>
      </c>
      <c r="Y16" s="123">
        <v>0</v>
      </c>
      <c r="Z16" s="123">
        <v>1191</v>
      </c>
      <c r="AA16" s="123">
        <v>0</v>
      </c>
      <c r="AB16" s="123">
        <v>1160</v>
      </c>
      <c r="AC16" s="47" t="s">
        <v>90</v>
      </c>
      <c r="AD16" s="47" t="s">
        <v>90</v>
      </c>
      <c r="AE16" s="47" t="s">
        <v>90</v>
      </c>
      <c r="AF16" s="122" t="s">
        <v>90</v>
      </c>
      <c r="AG16" s="136">
        <v>36393236</v>
      </c>
      <c r="AH16" s="48">
        <f t="shared" si="8"/>
        <v>744</v>
      </c>
      <c r="AI16" s="49">
        <f t="shared" si="7"/>
        <v>157.46031746031747</v>
      </c>
      <c r="AJ16" s="102">
        <v>0</v>
      </c>
      <c r="AK16" s="102">
        <v>0</v>
      </c>
      <c r="AL16" s="102">
        <v>1</v>
      </c>
      <c r="AM16" s="102">
        <v>0</v>
      </c>
      <c r="AN16" s="102">
        <v>1</v>
      </c>
      <c r="AO16" s="102">
        <v>0</v>
      </c>
      <c r="AP16" s="123">
        <v>8148093</v>
      </c>
      <c r="AQ16" s="123">
        <f t="shared" ref="AQ16:AQ34" si="10">AP16-AP15</f>
        <v>0</v>
      </c>
      <c r="AR16" s="52"/>
      <c r="AS16" s="51" t="s">
        <v>101</v>
      </c>
      <c r="AV16" s="38" t="s">
        <v>102</v>
      </c>
      <c r="AW16" s="38" t="s">
        <v>103</v>
      </c>
      <c r="AY16" s="80" t="s">
        <v>399</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137</v>
      </c>
      <c r="P17" s="119">
        <v>153</v>
      </c>
      <c r="Q17" s="119">
        <v>33576647</v>
      </c>
      <c r="R17" s="45">
        <f t="shared" si="3"/>
        <v>6024</v>
      </c>
      <c r="S17" s="46">
        <f t="shared" si="4"/>
        <v>144.57599999999999</v>
      </c>
      <c r="T17" s="46">
        <f t="shared" si="5"/>
        <v>6.024</v>
      </c>
      <c r="U17" s="120">
        <v>9</v>
      </c>
      <c r="V17" s="120">
        <f t="shared" si="6"/>
        <v>9</v>
      </c>
      <c r="W17" s="121" t="s">
        <v>140</v>
      </c>
      <c r="X17" s="123">
        <v>0</v>
      </c>
      <c r="Y17" s="123">
        <v>1087</v>
      </c>
      <c r="Z17" s="123">
        <v>1196</v>
      </c>
      <c r="AA17" s="123">
        <v>1185</v>
      </c>
      <c r="AB17" s="123">
        <v>1198</v>
      </c>
      <c r="AC17" s="47" t="s">
        <v>90</v>
      </c>
      <c r="AD17" s="47" t="s">
        <v>90</v>
      </c>
      <c r="AE17" s="47" t="s">
        <v>90</v>
      </c>
      <c r="AF17" s="122" t="s">
        <v>90</v>
      </c>
      <c r="AG17" s="136">
        <v>36394556</v>
      </c>
      <c r="AH17" s="48">
        <f t="shared" si="8"/>
        <v>1320</v>
      </c>
      <c r="AI17" s="49">
        <f t="shared" si="7"/>
        <v>219.12350597609563</v>
      </c>
      <c r="AJ17" s="102">
        <v>0</v>
      </c>
      <c r="AK17" s="102">
        <v>1</v>
      </c>
      <c r="AL17" s="102">
        <v>1</v>
      </c>
      <c r="AM17" s="102">
        <v>1</v>
      </c>
      <c r="AN17" s="102">
        <v>1</v>
      </c>
      <c r="AO17" s="102">
        <v>0</v>
      </c>
      <c r="AP17" s="123">
        <v>8148093</v>
      </c>
      <c r="AQ17" s="123">
        <f t="shared" si="10"/>
        <v>0</v>
      </c>
      <c r="AR17" s="50"/>
      <c r="AS17" s="51" t="s">
        <v>101</v>
      </c>
      <c r="AT17" s="53"/>
      <c r="AV17" s="38" t="s">
        <v>104</v>
      </c>
      <c r="AW17" s="38" t="s">
        <v>105</v>
      </c>
      <c r="AY17" s="105"/>
    </row>
    <row r="18" spans="1:51" x14ac:dyDescent="0.25">
      <c r="B18" s="39">
        <v>2.2916666666666701</v>
      </c>
      <c r="C18" s="39">
        <v>0.33333333333333298</v>
      </c>
      <c r="D18" s="118">
        <v>8</v>
      </c>
      <c r="E18" s="40">
        <f t="shared" si="0"/>
        <v>5.6338028169014089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141</v>
      </c>
      <c r="P18" s="119">
        <v>153</v>
      </c>
      <c r="Q18" s="119">
        <v>33582990</v>
      </c>
      <c r="R18" s="45">
        <f t="shared" si="3"/>
        <v>6343</v>
      </c>
      <c r="S18" s="46">
        <f t="shared" si="4"/>
        <v>152.232</v>
      </c>
      <c r="T18" s="46">
        <f t="shared" si="5"/>
        <v>6.343</v>
      </c>
      <c r="U18" s="120">
        <v>8.5</v>
      </c>
      <c r="V18" s="120">
        <f t="shared" si="6"/>
        <v>8.5</v>
      </c>
      <c r="W18" s="121" t="s">
        <v>140</v>
      </c>
      <c r="X18" s="123">
        <v>0</v>
      </c>
      <c r="Y18" s="123">
        <v>1188</v>
      </c>
      <c r="Z18" s="123">
        <v>1196</v>
      </c>
      <c r="AA18" s="123">
        <v>1185</v>
      </c>
      <c r="AB18" s="123">
        <v>1198</v>
      </c>
      <c r="AC18" s="47" t="s">
        <v>90</v>
      </c>
      <c r="AD18" s="47" t="s">
        <v>90</v>
      </c>
      <c r="AE18" s="47" t="s">
        <v>90</v>
      </c>
      <c r="AF18" s="122" t="s">
        <v>90</v>
      </c>
      <c r="AG18" s="136">
        <v>36395944</v>
      </c>
      <c r="AH18" s="48">
        <f t="shared" si="8"/>
        <v>1388</v>
      </c>
      <c r="AI18" s="49">
        <f t="shared" si="7"/>
        <v>218.82390036260443</v>
      </c>
      <c r="AJ18" s="102">
        <v>0</v>
      </c>
      <c r="AK18" s="102">
        <v>1</v>
      </c>
      <c r="AL18" s="102">
        <v>1</v>
      </c>
      <c r="AM18" s="102">
        <v>1</v>
      </c>
      <c r="AN18" s="102">
        <v>1</v>
      </c>
      <c r="AO18" s="102">
        <v>0</v>
      </c>
      <c r="AP18" s="123">
        <v>8148093</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137</v>
      </c>
      <c r="P19" s="119">
        <v>155</v>
      </c>
      <c r="Q19" s="119">
        <v>33589228</v>
      </c>
      <c r="R19" s="45">
        <f t="shared" si="3"/>
        <v>6238</v>
      </c>
      <c r="S19" s="46">
        <f t="shared" si="4"/>
        <v>149.71199999999999</v>
      </c>
      <c r="T19" s="46">
        <f t="shared" si="5"/>
        <v>6.2380000000000004</v>
      </c>
      <c r="U19" s="120">
        <v>8</v>
      </c>
      <c r="V19" s="120">
        <f t="shared" si="6"/>
        <v>8</v>
      </c>
      <c r="W19" s="121" t="s">
        <v>140</v>
      </c>
      <c r="X19" s="123">
        <v>0</v>
      </c>
      <c r="Y19" s="123">
        <v>1171</v>
      </c>
      <c r="Z19" s="123">
        <v>1196</v>
      </c>
      <c r="AA19" s="123">
        <v>1185</v>
      </c>
      <c r="AB19" s="123">
        <v>1198</v>
      </c>
      <c r="AC19" s="47" t="s">
        <v>90</v>
      </c>
      <c r="AD19" s="47" t="s">
        <v>90</v>
      </c>
      <c r="AE19" s="47" t="s">
        <v>90</v>
      </c>
      <c r="AF19" s="122" t="s">
        <v>90</v>
      </c>
      <c r="AG19" s="136">
        <v>36397312</v>
      </c>
      <c r="AH19" s="48">
        <f t="shared" si="8"/>
        <v>1368</v>
      </c>
      <c r="AI19" s="49">
        <f t="shared" si="7"/>
        <v>219.30105803142033</v>
      </c>
      <c r="AJ19" s="102">
        <v>0</v>
      </c>
      <c r="AK19" s="102">
        <v>1</v>
      </c>
      <c r="AL19" s="102">
        <v>1</v>
      </c>
      <c r="AM19" s="102">
        <v>1</v>
      </c>
      <c r="AN19" s="102">
        <v>1</v>
      </c>
      <c r="AO19" s="102">
        <v>0</v>
      </c>
      <c r="AP19" s="123">
        <v>8148093</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139</v>
      </c>
      <c r="P20" s="119">
        <v>154</v>
      </c>
      <c r="Q20" s="119">
        <v>33595649</v>
      </c>
      <c r="R20" s="45">
        <f t="shared" si="3"/>
        <v>6421</v>
      </c>
      <c r="S20" s="46">
        <f t="shared" si="4"/>
        <v>154.10400000000001</v>
      </c>
      <c r="T20" s="46">
        <f t="shared" si="5"/>
        <v>6.4210000000000003</v>
      </c>
      <c r="U20" s="120">
        <v>7.2</v>
      </c>
      <c r="V20" s="120">
        <f t="shared" si="6"/>
        <v>7.2</v>
      </c>
      <c r="W20" s="121" t="s">
        <v>140</v>
      </c>
      <c r="X20" s="123">
        <v>0</v>
      </c>
      <c r="Y20" s="123">
        <v>1160</v>
      </c>
      <c r="Z20" s="123">
        <v>1196</v>
      </c>
      <c r="AA20" s="123">
        <v>1185</v>
      </c>
      <c r="AB20" s="123">
        <v>1198</v>
      </c>
      <c r="AC20" s="47" t="s">
        <v>90</v>
      </c>
      <c r="AD20" s="47" t="s">
        <v>90</v>
      </c>
      <c r="AE20" s="47" t="s">
        <v>90</v>
      </c>
      <c r="AF20" s="122" t="s">
        <v>90</v>
      </c>
      <c r="AG20" s="136">
        <v>36398732</v>
      </c>
      <c r="AH20" s="48">
        <f>IF(ISBLANK(AG20),"-",AG20-AG19)</f>
        <v>1420</v>
      </c>
      <c r="AI20" s="49">
        <f t="shared" si="7"/>
        <v>221.14935368322691</v>
      </c>
      <c r="AJ20" s="102">
        <v>0</v>
      </c>
      <c r="AK20" s="102">
        <v>1</v>
      </c>
      <c r="AL20" s="102">
        <v>1</v>
      </c>
      <c r="AM20" s="102">
        <v>1</v>
      </c>
      <c r="AN20" s="102">
        <v>1</v>
      </c>
      <c r="AO20" s="102">
        <v>0</v>
      </c>
      <c r="AP20" s="123">
        <v>8148093</v>
      </c>
      <c r="AQ20" s="123">
        <f t="shared" si="10"/>
        <v>0</v>
      </c>
      <c r="AR20" s="52">
        <v>1.37</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135</v>
      </c>
      <c r="P21" s="119">
        <v>150</v>
      </c>
      <c r="Q21" s="119">
        <v>33601928</v>
      </c>
      <c r="R21" s="45">
        <f>Q21-Q20</f>
        <v>6279</v>
      </c>
      <c r="S21" s="46">
        <f t="shared" si="4"/>
        <v>150.696</v>
      </c>
      <c r="T21" s="46">
        <f t="shared" si="5"/>
        <v>6.2789999999999999</v>
      </c>
      <c r="U21" s="120">
        <v>6.5</v>
      </c>
      <c r="V21" s="120">
        <f t="shared" si="6"/>
        <v>6.5</v>
      </c>
      <c r="W21" s="121" t="s">
        <v>140</v>
      </c>
      <c r="X21" s="123">
        <v>0</v>
      </c>
      <c r="Y21" s="123">
        <v>1153</v>
      </c>
      <c r="Z21" s="123">
        <v>1196</v>
      </c>
      <c r="AA21" s="123">
        <v>1185</v>
      </c>
      <c r="AB21" s="123">
        <v>1198</v>
      </c>
      <c r="AC21" s="47" t="s">
        <v>90</v>
      </c>
      <c r="AD21" s="47" t="s">
        <v>90</v>
      </c>
      <c r="AE21" s="47" t="s">
        <v>90</v>
      </c>
      <c r="AF21" s="122" t="s">
        <v>90</v>
      </c>
      <c r="AG21" s="136">
        <v>36400132</v>
      </c>
      <c r="AH21" s="48">
        <f t="shared" si="8"/>
        <v>1400</v>
      </c>
      <c r="AI21" s="49">
        <f t="shared" si="7"/>
        <v>222.96544035674469</v>
      </c>
      <c r="AJ21" s="102">
        <v>0</v>
      </c>
      <c r="AK21" s="102">
        <v>1</v>
      </c>
      <c r="AL21" s="102">
        <v>1</v>
      </c>
      <c r="AM21" s="102">
        <v>1</v>
      </c>
      <c r="AN21" s="102">
        <v>1</v>
      </c>
      <c r="AO21" s="102">
        <v>0</v>
      </c>
      <c r="AP21" s="123">
        <v>8148093</v>
      </c>
      <c r="AQ21" s="123">
        <f t="shared" si="10"/>
        <v>0</v>
      </c>
      <c r="AR21" s="50"/>
      <c r="AS21" s="51" t="s">
        <v>101</v>
      </c>
      <c r="AY21" s="105"/>
    </row>
    <row r="22" spans="1:51" x14ac:dyDescent="0.25">
      <c r="B22" s="39">
        <v>2.4583333333333299</v>
      </c>
      <c r="C22" s="39">
        <v>0.5</v>
      </c>
      <c r="D22" s="118">
        <v>7</v>
      </c>
      <c r="E22" s="40">
        <f t="shared" si="0"/>
        <v>4.9295774647887329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131</v>
      </c>
      <c r="P22" s="119">
        <v>150</v>
      </c>
      <c r="Q22" s="119">
        <v>33608162</v>
      </c>
      <c r="R22" s="45">
        <f t="shared" si="3"/>
        <v>6234</v>
      </c>
      <c r="S22" s="46">
        <f t="shared" si="4"/>
        <v>149.61600000000001</v>
      </c>
      <c r="T22" s="46">
        <f t="shared" si="5"/>
        <v>6.234</v>
      </c>
      <c r="U22" s="120">
        <v>5.6</v>
      </c>
      <c r="V22" s="120">
        <f t="shared" si="6"/>
        <v>5.6</v>
      </c>
      <c r="W22" s="121" t="s">
        <v>140</v>
      </c>
      <c r="X22" s="123">
        <v>0</v>
      </c>
      <c r="Y22" s="123">
        <v>1152</v>
      </c>
      <c r="Z22" s="123">
        <v>1196</v>
      </c>
      <c r="AA22" s="123">
        <v>1185</v>
      </c>
      <c r="AB22" s="123">
        <v>1198</v>
      </c>
      <c r="AC22" s="47" t="s">
        <v>90</v>
      </c>
      <c r="AD22" s="47" t="s">
        <v>90</v>
      </c>
      <c r="AE22" s="47" t="s">
        <v>90</v>
      </c>
      <c r="AF22" s="122" t="s">
        <v>90</v>
      </c>
      <c r="AG22" s="136">
        <v>36401556</v>
      </c>
      <c r="AH22" s="48">
        <f t="shared" si="8"/>
        <v>1424</v>
      </c>
      <c r="AI22" s="49">
        <f t="shared" si="7"/>
        <v>228.42476740455567</v>
      </c>
      <c r="AJ22" s="102">
        <v>0</v>
      </c>
      <c r="AK22" s="102">
        <v>1</v>
      </c>
      <c r="AL22" s="102">
        <v>1</v>
      </c>
      <c r="AM22" s="102">
        <v>1</v>
      </c>
      <c r="AN22" s="102">
        <v>1</v>
      </c>
      <c r="AO22" s="102">
        <v>0</v>
      </c>
      <c r="AP22" s="123">
        <v>8148093</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F23/1.42</f>
        <v>57.04225352112676</v>
      </c>
      <c r="H23" s="41" t="s">
        <v>88</v>
      </c>
      <c r="I23" s="41">
        <f t="shared" si="2"/>
        <v>55.633802816901408</v>
      </c>
      <c r="J23" s="42">
        <f>F23/1.42</f>
        <v>57.04225352112676</v>
      </c>
      <c r="K23" s="41">
        <f>J23+(6/1.42)</f>
        <v>61.267605633802816</v>
      </c>
      <c r="L23" s="43">
        <v>19</v>
      </c>
      <c r="M23" s="44" t="s">
        <v>100</v>
      </c>
      <c r="N23" s="44">
        <v>17.5</v>
      </c>
      <c r="O23" s="119">
        <v>135</v>
      </c>
      <c r="P23" s="119">
        <v>146</v>
      </c>
      <c r="Q23" s="119">
        <v>33614194</v>
      </c>
      <c r="R23" s="45">
        <f t="shared" si="3"/>
        <v>6032</v>
      </c>
      <c r="S23" s="46">
        <f t="shared" si="4"/>
        <v>144.768</v>
      </c>
      <c r="T23" s="46">
        <f t="shared" si="5"/>
        <v>6.032</v>
      </c>
      <c r="U23" s="120">
        <v>5.3</v>
      </c>
      <c r="V23" s="120">
        <f t="shared" si="6"/>
        <v>5.3</v>
      </c>
      <c r="W23" s="121" t="s">
        <v>140</v>
      </c>
      <c r="X23" s="123">
        <v>0</v>
      </c>
      <c r="Y23" s="123">
        <v>1066</v>
      </c>
      <c r="Z23" s="123">
        <v>1196</v>
      </c>
      <c r="AA23" s="123">
        <v>1185</v>
      </c>
      <c r="AB23" s="123">
        <v>1198</v>
      </c>
      <c r="AC23" s="47" t="s">
        <v>90</v>
      </c>
      <c r="AD23" s="47" t="s">
        <v>90</v>
      </c>
      <c r="AE23" s="47" t="s">
        <v>90</v>
      </c>
      <c r="AF23" s="122" t="s">
        <v>90</v>
      </c>
      <c r="AG23" s="136">
        <v>36402912</v>
      </c>
      <c r="AH23" s="48">
        <f t="shared" si="8"/>
        <v>1356</v>
      </c>
      <c r="AI23" s="49">
        <f t="shared" si="7"/>
        <v>224.80106100795757</v>
      </c>
      <c r="AJ23" s="102">
        <v>0</v>
      </c>
      <c r="AK23" s="102">
        <v>1</v>
      </c>
      <c r="AL23" s="102">
        <v>1</v>
      </c>
      <c r="AM23" s="102">
        <v>1</v>
      </c>
      <c r="AN23" s="102">
        <v>1</v>
      </c>
      <c r="AO23" s="102">
        <v>0</v>
      </c>
      <c r="AP23" s="123">
        <v>8148093</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130</v>
      </c>
      <c r="P24" s="119">
        <v>141</v>
      </c>
      <c r="Q24" s="119">
        <v>33619944</v>
      </c>
      <c r="R24" s="45">
        <f t="shared" si="3"/>
        <v>5750</v>
      </c>
      <c r="S24" s="46">
        <f t="shared" si="4"/>
        <v>138</v>
      </c>
      <c r="T24" s="46">
        <f t="shared" si="5"/>
        <v>5.75</v>
      </c>
      <c r="U24" s="120">
        <v>5</v>
      </c>
      <c r="V24" s="120">
        <f t="shared" si="6"/>
        <v>5</v>
      </c>
      <c r="W24" s="121" t="s">
        <v>140</v>
      </c>
      <c r="X24" s="123">
        <v>0</v>
      </c>
      <c r="Y24" s="123">
        <v>1063</v>
      </c>
      <c r="Z24" s="123">
        <v>1196</v>
      </c>
      <c r="AA24" s="123">
        <v>1185</v>
      </c>
      <c r="AB24" s="123">
        <v>1198</v>
      </c>
      <c r="AC24" s="47" t="s">
        <v>90</v>
      </c>
      <c r="AD24" s="47" t="s">
        <v>90</v>
      </c>
      <c r="AE24" s="47" t="s">
        <v>90</v>
      </c>
      <c r="AF24" s="122" t="s">
        <v>90</v>
      </c>
      <c r="AG24" s="136">
        <v>36404228</v>
      </c>
      <c r="AH24" s="48">
        <f t="shared" si="8"/>
        <v>1316</v>
      </c>
      <c r="AI24" s="49">
        <f t="shared" si="7"/>
        <v>228.86956521739131</v>
      </c>
      <c r="AJ24" s="102">
        <v>0</v>
      </c>
      <c r="AK24" s="102">
        <v>1</v>
      </c>
      <c r="AL24" s="102">
        <v>1</v>
      </c>
      <c r="AM24" s="102">
        <v>1</v>
      </c>
      <c r="AN24" s="102">
        <v>1</v>
      </c>
      <c r="AO24" s="102">
        <v>0</v>
      </c>
      <c r="AP24" s="123">
        <v>8148093</v>
      </c>
      <c r="AQ24" s="123">
        <f t="shared" si="10"/>
        <v>0</v>
      </c>
      <c r="AR24" s="52">
        <v>1.1200000000000001</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134</v>
      </c>
      <c r="P25" s="119">
        <v>140</v>
      </c>
      <c r="Q25" s="119">
        <v>33625456</v>
      </c>
      <c r="R25" s="45">
        <f t="shared" si="3"/>
        <v>5512</v>
      </c>
      <c r="S25" s="46">
        <f t="shared" si="4"/>
        <v>132.28800000000001</v>
      </c>
      <c r="T25" s="46">
        <f t="shared" si="5"/>
        <v>5.5119999999999996</v>
      </c>
      <c r="U25" s="120">
        <v>4.9000000000000004</v>
      </c>
      <c r="V25" s="120">
        <f t="shared" si="6"/>
        <v>4.9000000000000004</v>
      </c>
      <c r="W25" s="121" t="s">
        <v>140</v>
      </c>
      <c r="X25" s="123">
        <v>0</v>
      </c>
      <c r="Y25" s="123">
        <v>990</v>
      </c>
      <c r="Z25" s="123">
        <v>1196</v>
      </c>
      <c r="AA25" s="123">
        <v>1185</v>
      </c>
      <c r="AB25" s="123">
        <v>1198</v>
      </c>
      <c r="AC25" s="47" t="s">
        <v>90</v>
      </c>
      <c r="AD25" s="47" t="s">
        <v>90</v>
      </c>
      <c r="AE25" s="47" t="s">
        <v>90</v>
      </c>
      <c r="AF25" s="122" t="s">
        <v>90</v>
      </c>
      <c r="AG25" s="136">
        <v>36405456</v>
      </c>
      <c r="AH25" s="48">
        <f t="shared" si="8"/>
        <v>1228</v>
      </c>
      <c r="AI25" s="49">
        <f t="shared" si="7"/>
        <v>222.78664731494922</v>
      </c>
      <c r="AJ25" s="102">
        <v>0</v>
      </c>
      <c r="AK25" s="102">
        <v>1</v>
      </c>
      <c r="AL25" s="102">
        <v>1</v>
      </c>
      <c r="AM25" s="102">
        <v>1</v>
      </c>
      <c r="AN25" s="102">
        <v>1</v>
      </c>
      <c r="AO25" s="102">
        <v>0</v>
      </c>
      <c r="AP25" s="123">
        <v>8148093</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132</v>
      </c>
      <c r="P26" s="119">
        <v>136</v>
      </c>
      <c r="Q26" s="119">
        <v>33631051</v>
      </c>
      <c r="R26" s="45">
        <f t="shared" si="3"/>
        <v>5595</v>
      </c>
      <c r="S26" s="46">
        <f t="shared" si="4"/>
        <v>134.28</v>
      </c>
      <c r="T26" s="46">
        <f t="shared" si="5"/>
        <v>5.5949999999999998</v>
      </c>
      <c r="U26" s="120">
        <v>4.8</v>
      </c>
      <c r="V26" s="120">
        <f t="shared" si="6"/>
        <v>4.8</v>
      </c>
      <c r="W26" s="121" t="s">
        <v>140</v>
      </c>
      <c r="X26" s="123">
        <v>0</v>
      </c>
      <c r="Y26" s="123">
        <v>998</v>
      </c>
      <c r="Z26" s="123">
        <v>1196</v>
      </c>
      <c r="AA26" s="123">
        <v>1185</v>
      </c>
      <c r="AB26" s="123">
        <v>1198</v>
      </c>
      <c r="AC26" s="47" t="s">
        <v>90</v>
      </c>
      <c r="AD26" s="47" t="s">
        <v>90</v>
      </c>
      <c r="AE26" s="47" t="s">
        <v>90</v>
      </c>
      <c r="AF26" s="122" t="s">
        <v>90</v>
      </c>
      <c r="AG26" s="136">
        <v>36406764</v>
      </c>
      <c r="AH26" s="48">
        <f t="shared" si="8"/>
        <v>1308</v>
      </c>
      <c r="AI26" s="49">
        <f t="shared" si="7"/>
        <v>233.78016085790887</v>
      </c>
      <c r="AJ26" s="102">
        <v>0</v>
      </c>
      <c r="AK26" s="102">
        <v>1</v>
      </c>
      <c r="AL26" s="102">
        <v>1</v>
      </c>
      <c r="AM26" s="102">
        <v>1</v>
      </c>
      <c r="AN26" s="102">
        <v>1</v>
      </c>
      <c r="AO26" s="102">
        <v>0</v>
      </c>
      <c r="AP26" s="123">
        <v>8148093</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F27/1.42</f>
        <v>57.04225352112676</v>
      </c>
      <c r="H27" s="41" t="s">
        <v>88</v>
      </c>
      <c r="I27" s="41">
        <f t="shared" si="2"/>
        <v>53.521126760563384</v>
      </c>
      <c r="J27" s="42">
        <f>(F27-3)/1.42</f>
        <v>54.929577464788736</v>
      </c>
      <c r="K27" s="41">
        <f t="shared" si="12"/>
        <v>59.154929577464792</v>
      </c>
      <c r="L27" s="43">
        <v>18</v>
      </c>
      <c r="M27" s="44" t="s">
        <v>100</v>
      </c>
      <c r="N27" s="44">
        <v>16.7</v>
      </c>
      <c r="O27" s="119">
        <v>132</v>
      </c>
      <c r="P27" s="119">
        <v>127</v>
      </c>
      <c r="Q27" s="119">
        <v>33636782</v>
      </c>
      <c r="R27" s="45">
        <f t="shared" si="3"/>
        <v>5731</v>
      </c>
      <c r="S27" s="46">
        <f t="shared" si="4"/>
        <v>137.54400000000001</v>
      </c>
      <c r="T27" s="46">
        <f t="shared" si="5"/>
        <v>5.7309999999999999</v>
      </c>
      <c r="U27" s="120">
        <v>4.5</v>
      </c>
      <c r="V27" s="120">
        <f t="shared" si="6"/>
        <v>4.5</v>
      </c>
      <c r="W27" s="121" t="s">
        <v>140</v>
      </c>
      <c r="X27" s="123">
        <v>0</v>
      </c>
      <c r="Y27" s="123">
        <v>1063</v>
      </c>
      <c r="Z27" s="123">
        <v>1196</v>
      </c>
      <c r="AA27" s="123">
        <v>1185</v>
      </c>
      <c r="AB27" s="123">
        <v>1198</v>
      </c>
      <c r="AC27" s="47" t="s">
        <v>90</v>
      </c>
      <c r="AD27" s="47" t="s">
        <v>90</v>
      </c>
      <c r="AE27" s="47" t="s">
        <v>90</v>
      </c>
      <c r="AF27" s="122" t="s">
        <v>90</v>
      </c>
      <c r="AG27" s="136">
        <v>36408088</v>
      </c>
      <c r="AH27" s="48">
        <f t="shared" si="8"/>
        <v>1324</v>
      </c>
      <c r="AI27" s="49">
        <f t="shared" si="7"/>
        <v>231.02425405688362</v>
      </c>
      <c r="AJ27" s="102">
        <v>0</v>
      </c>
      <c r="AK27" s="102">
        <v>1</v>
      </c>
      <c r="AL27" s="102">
        <v>1</v>
      </c>
      <c r="AM27" s="102">
        <v>1</v>
      </c>
      <c r="AN27" s="102">
        <v>1</v>
      </c>
      <c r="AO27" s="102">
        <v>0</v>
      </c>
      <c r="AP27" s="123">
        <v>8148093</v>
      </c>
      <c r="AQ27" s="123">
        <f t="shared" si="10"/>
        <v>0</v>
      </c>
      <c r="AR27" s="50"/>
      <c r="AS27" s="51" t="s">
        <v>113</v>
      </c>
      <c r="AV27" s="57" t="s">
        <v>115</v>
      </c>
      <c r="AW27" s="57">
        <v>1</v>
      </c>
      <c r="AY27" s="105"/>
    </row>
    <row r="28" spans="1:51" x14ac:dyDescent="0.25">
      <c r="B28" s="39">
        <v>2.7083333333333299</v>
      </c>
      <c r="C28" s="39">
        <v>0.750000000000002</v>
      </c>
      <c r="D28" s="118">
        <v>3</v>
      </c>
      <c r="E28" s="40">
        <f t="shared" si="0"/>
        <v>2.1126760563380285</v>
      </c>
      <c r="F28" s="104">
        <v>78</v>
      </c>
      <c r="G28" s="40">
        <f t="shared" si="1"/>
        <v>54.929577464788736</v>
      </c>
      <c r="H28" s="41" t="s">
        <v>88</v>
      </c>
      <c r="I28" s="41">
        <f t="shared" si="2"/>
        <v>51.408450704225352</v>
      </c>
      <c r="J28" s="42">
        <f t="shared" ref="J28:J32" si="13">(F28-3)/1.42</f>
        <v>52.816901408450704</v>
      </c>
      <c r="K28" s="41">
        <f t="shared" si="12"/>
        <v>57.04225352112676</v>
      </c>
      <c r="L28" s="43">
        <v>18</v>
      </c>
      <c r="M28" s="44" t="s">
        <v>100</v>
      </c>
      <c r="N28" s="44">
        <v>16.7</v>
      </c>
      <c r="O28" s="119">
        <v>137</v>
      </c>
      <c r="P28" s="119">
        <v>135</v>
      </c>
      <c r="Q28" s="119">
        <v>33642436</v>
      </c>
      <c r="R28" s="45">
        <f t="shared" si="3"/>
        <v>5654</v>
      </c>
      <c r="S28" s="46">
        <f t="shared" si="4"/>
        <v>135.696</v>
      </c>
      <c r="T28" s="46">
        <f t="shared" si="5"/>
        <v>5.6539999999999999</v>
      </c>
      <c r="U28" s="120">
        <v>4.4000000000000004</v>
      </c>
      <c r="V28" s="120">
        <f t="shared" si="6"/>
        <v>4.4000000000000004</v>
      </c>
      <c r="W28" s="121" t="s">
        <v>140</v>
      </c>
      <c r="X28" s="123">
        <v>0</v>
      </c>
      <c r="Y28" s="123">
        <v>987</v>
      </c>
      <c r="Z28" s="123">
        <v>1196</v>
      </c>
      <c r="AA28" s="123">
        <v>1185</v>
      </c>
      <c r="AB28" s="123">
        <v>1198</v>
      </c>
      <c r="AC28" s="47" t="s">
        <v>90</v>
      </c>
      <c r="AD28" s="47" t="s">
        <v>90</v>
      </c>
      <c r="AE28" s="47" t="s">
        <v>90</v>
      </c>
      <c r="AF28" s="122" t="s">
        <v>90</v>
      </c>
      <c r="AG28" s="136">
        <v>36409404</v>
      </c>
      <c r="AH28" s="48">
        <f t="shared" si="8"/>
        <v>1316</v>
      </c>
      <c r="AI28" s="49">
        <f t="shared" si="7"/>
        <v>232.75557127697206</v>
      </c>
      <c r="AJ28" s="102">
        <v>0</v>
      </c>
      <c r="AK28" s="102">
        <v>1</v>
      </c>
      <c r="AL28" s="102">
        <v>1</v>
      </c>
      <c r="AM28" s="102">
        <v>1</v>
      </c>
      <c r="AN28" s="102">
        <v>1</v>
      </c>
      <c r="AO28" s="102">
        <v>0</v>
      </c>
      <c r="AP28" s="123">
        <v>8148093</v>
      </c>
      <c r="AQ28" s="123">
        <f t="shared" si="10"/>
        <v>0</v>
      </c>
      <c r="AR28" s="52">
        <v>0.81</v>
      </c>
      <c r="AS28" s="51" t="s">
        <v>113</v>
      </c>
      <c r="AV28" s="57" t="s">
        <v>116</v>
      </c>
      <c r="AW28" s="57">
        <v>101.325</v>
      </c>
      <c r="AY28" s="105"/>
    </row>
    <row r="29" spans="1:51" x14ac:dyDescent="0.25">
      <c r="B29" s="39">
        <v>2.75</v>
      </c>
      <c r="C29" s="39">
        <v>0.79166666666666896</v>
      </c>
      <c r="D29" s="118">
        <v>3</v>
      </c>
      <c r="E29" s="40">
        <f t="shared" si="0"/>
        <v>2.1126760563380285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134</v>
      </c>
      <c r="P29" s="119">
        <v>136</v>
      </c>
      <c r="Q29" s="119">
        <v>33647960</v>
      </c>
      <c r="R29" s="45">
        <f t="shared" si="3"/>
        <v>5524</v>
      </c>
      <c r="S29" s="46">
        <f t="shared" si="4"/>
        <v>132.57599999999999</v>
      </c>
      <c r="T29" s="46">
        <f t="shared" si="5"/>
        <v>5.524</v>
      </c>
      <c r="U29" s="120">
        <v>4.3</v>
      </c>
      <c r="V29" s="120">
        <f t="shared" si="6"/>
        <v>4.3</v>
      </c>
      <c r="W29" s="121" t="s">
        <v>140</v>
      </c>
      <c r="X29" s="123">
        <v>0</v>
      </c>
      <c r="Y29" s="123">
        <v>987</v>
      </c>
      <c r="Z29" s="123">
        <v>1196</v>
      </c>
      <c r="AA29" s="123">
        <v>1185</v>
      </c>
      <c r="AB29" s="123">
        <v>1198</v>
      </c>
      <c r="AC29" s="47" t="s">
        <v>90</v>
      </c>
      <c r="AD29" s="47" t="s">
        <v>90</v>
      </c>
      <c r="AE29" s="47" t="s">
        <v>90</v>
      </c>
      <c r="AF29" s="122" t="s">
        <v>90</v>
      </c>
      <c r="AG29" s="136">
        <v>36410700</v>
      </c>
      <c r="AH29" s="48">
        <f t="shared" si="8"/>
        <v>1296</v>
      </c>
      <c r="AI29" s="49">
        <f t="shared" si="7"/>
        <v>234.61259956553224</v>
      </c>
      <c r="AJ29" s="102">
        <v>0</v>
      </c>
      <c r="AK29" s="102">
        <v>1</v>
      </c>
      <c r="AL29" s="102">
        <v>1</v>
      </c>
      <c r="AM29" s="102">
        <v>1</v>
      </c>
      <c r="AN29" s="102">
        <v>1</v>
      </c>
      <c r="AO29" s="102">
        <v>0</v>
      </c>
      <c r="AP29" s="123">
        <v>8148093</v>
      </c>
      <c r="AQ29" s="123">
        <f t="shared" si="10"/>
        <v>0</v>
      </c>
      <c r="AR29" s="50"/>
      <c r="AS29" s="51" t="s">
        <v>113</v>
      </c>
      <c r="AY29" s="105"/>
    </row>
    <row r="30" spans="1:51" x14ac:dyDescent="0.25">
      <c r="B30" s="39">
        <v>2.7916666666666701</v>
      </c>
      <c r="C30" s="39">
        <v>0.83333333333333703</v>
      </c>
      <c r="D30" s="118">
        <v>9</v>
      </c>
      <c r="E30" s="40">
        <f t="shared" si="0"/>
        <v>6.3380281690140849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108</v>
      </c>
      <c r="P30" s="119">
        <v>132</v>
      </c>
      <c r="Q30" s="119">
        <v>33653466</v>
      </c>
      <c r="R30" s="45">
        <f t="shared" si="3"/>
        <v>5506</v>
      </c>
      <c r="S30" s="46">
        <f t="shared" si="4"/>
        <v>132.14400000000001</v>
      </c>
      <c r="T30" s="46">
        <f t="shared" si="5"/>
        <v>5.5060000000000002</v>
      </c>
      <c r="U30" s="120">
        <v>3.2</v>
      </c>
      <c r="V30" s="120">
        <f t="shared" si="6"/>
        <v>3.2</v>
      </c>
      <c r="W30" s="121" t="s">
        <v>152</v>
      </c>
      <c r="X30" s="123">
        <v>0</v>
      </c>
      <c r="Y30" s="123">
        <v>1167</v>
      </c>
      <c r="Z30" s="123">
        <v>1196</v>
      </c>
      <c r="AA30" s="123">
        <v>0</v>
      </c>
      <c r="AB30" s="123">
        <v>1198</v>
      </c>
      <c r="AC30" s="47" t="s">
        <v>90</v>
      </c>
      <c r="AD30" s="47" t="s">
        <v>90</v>
      </c>
      <c r="AE30" s="47" t="s">
        <v>90</v>
      </c>
      <c r="AF30" s="122" t="s">
        <v>90</v>
      </c>
      <c r="AG30" s="136">
        <v>36411844</v>
      </c>
      <c r="AH30" s="48">
        <f t="shared" si="8"/>
        <v>1144</v>
      </c>
      <c r="AI30" s="49">
        <f t="shared" si="7"/>
        <v>207.77333817653468</v>
      </c>
      <c r="AJ30" s="102">
        <v>0</v>
      </c>
      <c r="AK30" s="102">
        <v>1</v>
      </c>
      <c r="AL30" s="102">
        <v>1</v>
      </c>
      <c r="AM30" s="102">
        <v>0</v>
      </c>
      <c r="AN30" s="102">
        <v>1</v>
      </c>
      <c r="AO30" s="102">
        <v>0</v>
      </c>
      <c r="AP30" s="123">
        <v>8148093</v>
      </c>
      <c r="AQ30" s="123">
        <f t="shared" si="10"/>
        <v>0</v>
      </c>
      <c r="AR30" s="50"/>
      <c r="AS30" s="51" t="s">
        <v>113</v>
      </c>
      <c r="AV30" s="191" t="s">
        <v>117</v>
      </c>
      <c r="AW30" s="191"/>
      <c r="AY30" s="105"/>
    </row>
    <row r="31" spans="1:51" x14ac:dyDescent="0.25">
      <c r="B31" s="39">
        <v>2.8333333333333299</v>
      </c>
      <c r="C31" s="39">
        <v>0.875000000000004</v>
      </c>
      <c r="D31" s="118">
        <v>11</v>
      </c>
      <c r="E31" s="40">
        <f t="shared" si="0"/>
        <v>7.746478873239437</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112</v>
      </c>
      <c r="P31" s="119">
        <v>131</v>
      </c>
      <c r="Q31" s="119">
        <v>33658700</v>
      </c>
      <c r="R31" s="45">
        <f t="shared" si="3"/>
        <v>5234</v>
      </c>
      <c r="S31" s="46">
        <f t="shared" si="4"/>
        <v>125.616</v>
      </c>
      <c r="T31" s="46">
        <f t="shared" si="5"/>
        <v>5.234</v>
      </c>
      <c r="U31" s="120">
        <v>2.5</v>
      </c>
      <c r="V31" s="120">
        <f t="shared" si="6"/>
        <v>2.5</v>
      </c>
      <c r="W31" s="121" t="s">
        <v>152</v>
      </c>
      <c r="X31" s="123">
        <v>0</v>
      </c>
      <c r="Y31" s="123">
        <v>1090</v>
      </c>
      <c r="Z31" s="123">
        <v>1196</v>
      </c>
      <c r="AA31" s="123">
        <v>0</v>
      </c>
      <c r="AB31" s="123">
        <v>1198</v>
      </c>
      <c r="AC31" s="47" t="s">
        <v>90</v>
      </c>
      <c r="AD31" s="47" t="s">
        <v>90</v>
      </c>
      <c r="AE31" s="47" t="s">
        <v>90</v>
      </c>
      <c r="AF31" s="122" t="s">
        <v>90</v>
      </c>
      <c r="AG31" s="136">
        <v>36412900</v>
      </c>
      <c r="AH31" s="48">
        <f t="shared" si="8"/>
        <v>1056</v>
      </c>
      <c r="AI31" s="49">
        <f t="shared" si="7"/>
        <v>201.75773786778754</v>
      </c>
      <c r="AJ31" s="102">
        <v>0</v>
      </c>
      <c r="AK31" s="102">
        <v>1</v>
      </c>
      <c r="AL31" s="102">
        <v>1</v>
      </c>
      <c r="AM31" s="102">
        <v>0</v>
      </c>
      <c r="AN31" s="102">
        <v>1</v>
      </c>
      <c r="AO31" s="102">
        <v>0</v>
      </c>
      <c r="AP31" s="123">
        <v>8148093</v>
      </c>
      <c r="AQ31" s="123">
        <f t="shared" si="10"/>
        <v>0</v>
      </c>
      <c r="AR31" s="50"/>
      <c r="AS31" s="51" t="s">
        <v>113</v>
      </c>
      <c r="AV31" s="58" t="s">
        <v>29</v>
      </c>
      <c r="AW31" s="58" t="s">
        <v>74</v>
      </c>
      <c r="AY31" s="105"/>
    </row>
    <row r="32" spans="1:51" x14ac:dyDescent="0.25">
      <c r="B32" s="39">
        <v>2.875</v>
      </c>
      <c r="C32" s="39">
        <v>0.91666666666667096</v>
      </c>
      <c r="D32" s="118">
        <v>12</v>
      </c>
      <c r="E32" s="40">
        <f t="shared" si="0"/>
        <v>8.4507042253521139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108</v>
      </c>
      <c r="P32" s="119">
        <v>118</v>
      </c>
      <c r="Q32" s="119">
        <v>33663782</v>
      </c>
      <c r="R32" s="45">
        <f t="shared" si="3"/>
        <v>5082</v>
      </c>
      <c r="S32" s="46">
        <f t="shared" si="4"/>
        <v>121.968</v>
      </c>
      <c r="T32" s="46">
        <f t="shared" si="5"/>
        <v>5.0819999999999999</v>
      </c>
      <c r="U32" s="120">
        <v>2.8</v>
      </c>
      <c r="V32" s="120">
        <f t="shared" si="6"/>
        <v>2.8</v>
      </c>
      <c r="W32" s="121" t="s">
        <v>152</v>
      </c>
      <c r="X32" s="123">
        <v>0</v>
      </c>
      <c r="Y32" s="123">
        <v>998</v>
      </c>
      <c r="Z32" s="123">
        <v>1196</v>
      </c>
      <c r="AA32" s="123">
        <v>0</v>
      </c>
      <c r="AB32" s="123">
        <v>1198</v>
      </c>
      <c r="AC32" s="47" t="s">
        <v>90</v>
      </c>
      <c r="AD32" s="47" t="s">
        <v>90</v>
      </c>
      <c r="AE32" s="47" t="s">
        <v>90</v>
      </c>
      <c r="AF32" s="122" t="s">
        <v>90</v>
      </c>
      <c r="AG32" s="136">
        <v>36413924</v>
      </c>
      <c r="AH32" s="48">
        <f t="shared" si="8"/>
        <v>1024</v>
      </c>
      <c r="AI32" s="49">
        <f t="shared" si="7"/>
        <v>201.49547422274696</v>
      </c>
      <c r="AJ32" s="102">
        <v>0</v>
      </c>
      <c r="AK32" s="102">
        <v>1</v>
      </c>
      <c r="AL32" s="102">
        <v>1</v>
      </c>
      <c r="AM32" s="102">
        <v>0</v>
      </c>
      <c r="AN32" s="102">
        <v>1</v>
      </c>
      <c r="AO32" s="102">
        <v>0</v>
      </c>
      <c r="AP32" s="123">
        <v>8148093</v>
      </c>
      <c r="AQ32" s="123">
        <f t="shared" si="10"/>
        <v>0</v>
      </c>
      <c r="AR32" s="52">
        <v>0.92</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9</v>
      </c>
      <c r="E33" s="40">
        <f t="shared" si="0"/>
        <v>6.3380281690140849</v>
      </c>
      <c r="F33" s="104">
        <v>62</v>
      </c>
      <c r="G33" s="40">
        <f t="shared" si="1"/>
        <v>43.661971830985919</v>
      </c>
      <c r="H33" s="41" t="s">
        <v>88</v>
      </c>
      <c r="I33" s="41">
        <f>J33-(2/1.42)</f>
        <v>38.732394366197184</v>
      </c>
      <c r="J33" s="42">
        <f t="shared" ref="J33:J34" si="14">(F33-5)/1.42</f>
        <v>40.140845070422536</v>
      </c>
      <c r="K33" s="41">
        <f t="shared" si="12"/>
        <v>44.366197183098592</v>
      </c>
      <c r="L33" s="43">
        <v>14</v>
      </c>
      <c r="M33" s="44" t="s">
        <v>118</v>
      </c>
      <c r="N33" s="44">
        <v>11.9</v>
      </c>
      <c r="O33" s="119">
        <v>120</v>
      </c>
      <c r="P33" s="119">
        <v>102</v>
      </c>
      <c r="Q33" s="119">
        <v>33668090</v>
      </c>
      <c r="R33" s="45">
        <f t="shared" si="3"/>
        <v>4308</v>
      </c>
      <c r="S33" s="46">
        <f t="shared" si="4"/>
        <v>103.392</v>
      </c>
      <c r="T33" s="46">
        <f t="shared" si="5"/>
        <v>4.3079999999999998</v>
      </c>
      <c r="U33" s="120">
        <v>2.8</v>
      </c>
      <c r="V33" s="120">
        <f t="shared" si="6"/>
        <v>2.8</v>
      </c>
      <c r="W33" s="121" t="s">
        <v>125</v>
      </c>
      <c r="X33" s="123">
        <v>0</v>
      </c>
      <c r="Y33" s="123">
        <v>0</v>
      </c>
      <c r="Z33" s="123">
        <v>1125</v>
      </c>
      <c r="AA33" s="123">
        <v>0</v>
      </c>
      <c r="AB33" s="123">
        <v>1110</v>
      </c>
      <c r="AC33" s="47" t="s">
        <v>90</v>
      </c>
      <c r="AD33" s="47" t="s">
        <v>90</v>
      </c>
      <c r="AE33" s="47" t="s">
        <v>90</v>
      </c>
      <c r="AF33" s="122" t="s">
        <v>90</v>
      </c>
      <c r="AG33" s="136">
        <v>36414724</v>
      </c>
      <c r="AH33" s="48">
        <f t="shared" si="8"/>
        <v>800</v>
      </c>
      <c r="AI33" s="49">
        <f t="shared" si="7"/>
        <v>185.70102135561746</v>
      </c>
      <c r="AJ33" s="102">
        <v>0</v>
      </c>
      <c r="AK33" s="102">
        <v>0</v>
      </c>
      <c r="AL33" s="102">
        <v>1</v>
      </c>
      <c r="AM33" s="102">
        <v>0</v>
      </c>
      <c r="AN33" s="102">
        <v>1</v>
      </c>
      <c r="AO33" s="102">
        <v>0.3</v>
      </c>
      <c r="AP33" s="123">
        <v>8148810</v>
      </c>
      <c r="AQ33" s="123">
        <f t="shared" si="10"/>
        <v>717</v>
      </c>
      <c r="AR33" s="50"/>
      <c r="AS33" s="51" t="s">
        <v>113</v>
      </c>
      <c r="AY33" s="105"/>
    </row>
    <row r="34" spans="2:51" x14ac:dyDescent="0.25">
      <c r="B34" s="39">
        <v>2.9583333333333299</v>
      </c>
      <c r="C34" s="39">
        <v>1</v>
      </c>
      <c r="D34" s="118">
        <v>12</v>
      </c>
      <c r="E34" s="40">
        <f t="shared" si="0"/>
        <v>8.4507042253521139</v>
      </c>
      <c r="F34" s="104">
        <v>62</v>
      </c>
      <c r="G34" s="40">
        <f t="shared" si="1"/>
        <v>43.661971830985919</v>
      </c>
      <c r="H34" s="41" t="s">
        <v>88</v>
      </c>
      <c r="I34" s="41">
        <f t="shared" si="2"/>
        <v>38.732394366197184</v>
      </c>
      <c r="J34" s="42">
        <f t="shared" si="14"/>
        <v>40.140845070422536</v>
      </c>
      <c r="K34" s="41">
        <f t="shared" si="12"/>
        <v>44.366197183098592</v>
      </c>
      <c r="L34" s="43">
        <v>14</v>
      </c>
      <c r="M34" s="44" t="s">
        <v>118</v>
      </c>
      <c r="N34" s="60">
        <v>11.5</v>
      </c>
      <c r="O34" s="119">
        <v>117</v>
      </c>
      <c r="P34" s="119">
        <v>93</v>
      </c>
      <c r="Q34" s="119">
        <v>33672036</v>
      </c>
      <c r="R34" s="45">
        <f t="shared" si="3"/>
        <v>3946</v>
      </c>
      <c r="S34" s="46">
        <f t="shared" si="4"/>
        <v>94.703999999999994</v>
      </c>
      <c r="T34" s="46">
        <f t="shared" si="5"/>
        <v>3.9460000000000002</v>
      </c>
      <c r="U34" s="120">
        <v>3.7</v>
      </c>
      <c r="V34" s="120">
        <f t="shared" si="6"/>
        <v>3.7</v>
      </c>
      <c r="W34" s="121" t="s">
        <v>125</v>
      </c>
      <c r="X34" s="123">
        <v>0</v>
      </c>
      <c r="Y34" s="123">
        <v>0</v>
      </c>
      <c r="Z34" s="123">
        <v>1037</v>
      </c>
      <c r="AA34" s="123">
        <v>0</v>
      </c>
      <c r="AB34" s="123">
        <v>1110</v>
      </c>
      <c r="AC34" s="47" t="s">
        <v>90</v>
      </c>
      <c r="AD34" s="47" t="s">
        <v>90</v>
      </c>
      <c r="AE34" s="47" t="s">
        <v>90</v>
      </c>
      <c r="AF34" s="122" t="s">
        <v>90</v>
      </c>
      <c r="AG34" s="136">
        <v>36415424</v>
      </c>
      <c r="AH34" s="48">
        <f t="shared" si="8"/>
        <v>700</v>
      </c>
      <c r="AI34" s="49">
        <f t="shared" si="7"/>
        <v>177.39483020780537</v>
      </c>
      <c r="AJ34" s="102">
        <v>0</v>
      </c>
      <c r="AK34" s="102">
        <v>0</v>
      </c>
      <c r="AL34" s="102">
        <v>1</v>
      </c>
      <c r="AM34" s="102">
        <v>0</v>
      </c>
      <c r="AN34" s="102">
        <v>1</v>
      </c>
      <c r="AO34" s="102">
        <v>0.3</v>
      </c>
      <c r="AP34" s="123">
        <v>8149700</v>
      </c>
      <c r="AQ34" s="123">
        <f t="shared" si="10"/>
        <v>890</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125.91666666666667</v>
      </c>
      <c r="Q35" s="63">
        <f>Q34-Q10</f>
        <v>124368</v>
      </c>
      <c r="R35" s="64">
        <f>SUM(R11:R34)</f>
        <v>124368</v>
      </c>
      <c r="S35" s="124">
        <f>AVERAGE(S11:S34)</f>
        <v>124.36799999999999</v>
      </c>
      <c r="T35" s="124">
        <f>SUM(T11:T34)</f>
        <v>124.36799999999999</v>
      </c>
      <c r="U35" s="98"/>
      <c r="V35" s="98"/>
      <c r="W35" s="56"/>
      <c r="X35" s="90"/>
      <c r="Y35" s="91"/>
      <c r="Z35" s="91"/>
      <c r="AA35" s="91"/>
      <c r="AB35" s="92"/>
      <c r="AC35" s="90"/>
      <c r="AD35" s="91"/>
      <c r="AE35" s="92"/>
      <c r="AF35" s="93"/>
      <c r="AG35" s="65">
        <f>AG34-AG10</f>
        <v>25892</v>
      </c>
      <c r="AH35" s="66">
        <f>SUM(AH11:AH34)</f>
        <v>25892</v>
      </c>
      <c r="AI35" s="67">
        <f>$AH$35/$T35</f>
        <v>208.18860156953559</v>
      </c>
      <c r="AJ35" s="93"/>
      <c r="AK35" s="94"/>
      <c r="AL35" s="94"/>
      <c r="AM35" s="94"/>
      <c r="AN35" s="95"/>
      <c r="AO35" s="68"/>
      <c r="AP35" s="69">
        <f>AP34-AP10</f>
        <v>7045</v>
      </c>
      <c r="AQ35" s="70">
        <f>SUM(AQ11:AQ34)</f>
        <v>7045</v>
      </c>
      <c r="AR35" s="71">
        <f>AVERAGE(AR11:AR34)</f>
        <v>1.0550000000000002</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109" t="s">
        <v>397</v>
      </c>
      <c r="C38" s="84"/>
      <c r="D38" s="84"/>
      <c r="E38" s="83"/>
      <c r="F38" s="83"/>
      <c r="G38" s="83"/>
      <c r="H38" s="83"/>
      <c r="I38" s="83"/>
      <c r="J38" s="83"/>
      <c r="K38" s="83"/>
      <c r="L38" s="83"/>
      <c r="M38" s="83"/>
      <c r="N38" s="83"/>
      <c r="O38" s="83"/>
      <c r="P38" s="83"/>
      <c r="Q38" s="83"/>
      <c r="R38" s="83"/>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82" t="s">
        <v>134</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116" t="s">
        <v>135</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5"/>
    </row>
    <row r="41" spans="2:51" x14ac:dyDescent="0.25">
      <c r="B41" s="81" t="s">
        <v>158</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72"/>
      <c r="AW41" s="72"/>
      <c r="AY41" s="101"/>
    </row>
    <row r="42" spans="2:51" x14ac:dyDescent="0.25">
      <c r="B42" s="85" t="s">
        <v>398</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400</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205</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389</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81" t="s">
        <v>401</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81" t="s">
        <v>402</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81" t="s">
        <v>403</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81" t="s">
        <v>404</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315</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405</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198</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406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78" t="s">
        <v>407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79" t="s">
        <v>412</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79" t="s">
        <v>408</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80" t="s">
        <v>409</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80" t="s">
        <v>410</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79" t="s">
        <v>411</v>
      </c>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t="s">
        <v>166</v>
      </c>
      <c r="C63" s="112"/>
      <c r="D63" s="110"/>
      <c r="E63" s="110"/>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16" t="s">
        <v>156</v>
      </c>
      <c r="C64" s="112"/>
      <c r="D64" s="110"/>
      <c r="E64" s="88"/>
      <c r="F64" s="110"/>
      <c r="G64" s="110"/>
      <c r="H64" s="110"/>
      <c r="I64" s="110"/>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12" t="s">
        <v>149</v>
      </c>
      <c r="C65" s="110"/>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109" t="s">
        <v>269</v>
      </c>
      <c r="C66" s="110"/>
      <c r="D66" s="110"/>
      <c r="E66" s="110"/>
      <c r="F66" s="110"/>
      <c r="G66" s="88"/>
      <c r="H66" s="88"/>
      <c r="I66" s="125"/>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116" t="s">
        <v>157</v>
      </c>
      <c r="C67" s="116"/>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09" t="s">
        <v>413</v>
      </c>
      <c r="C68" s="116"/>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t="s">
        <v>153</v>
      </c>
      <c r="C69" s="112"/>
      <c r="D69" s="110"/>
      <c r="E69" s="110"/>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t="s">
        <v>262</v>
      </c>
      <c r="C70" s="112"/>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t="s">
        <v>154</v>
      </c>
      <c r="C71" s="110"/>
      <c r="D71" s="110"/>
      <c r="E71" s="110"/>
      <c r="F71" s="110"/>
      <c r="G71" s="88"/>
      <c r="H71" s="88"/>
      <c r="I71" s="125"/>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17"/>
      <c r="J72" s="111"/>
      <c r="K72" s="111"/>
      <c r="L72" s="111"/>
      <c r="M72" s="111"/>
      <c r="N72" s="111"/>
      <c r="O72" s="111"/>
      <c r="P72" s="111"/>
      <c r="Q72" s="111"/>
      <c r="R72" s="111"/>
      <c r="S72" s="114"/>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88"/>
      <c r="E82" s="110"/>
      <c r="F82" s="110"/>
      <c r="G82" s="110"/>
      <c r="H82" s="110"/>
      <c r="I82" s="88"/>
      <c r="J82" s="111"/>
      <c r="K82" s="111"/>
      <c r="L82" s="111"/>
      <c r="M82" s="111"/>
      <c r="N82" s="111"/>
      <c r="O82" s="111"/>
      <c r="P82" s="111"/>
      <c r="Q82" s="111"/>
      <c r="R82" s="111"/>
      <c r="S82" s="86"/>
      <c r="T82" s="86"/>
      <c r="U82" s="86"/>
      <c r="V82" s="86"/>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6"/>
      <c r="D83" s="88"/>
      <c r="E83" s="110"/>
      <c r="F83" s="110"/>
      <c r="G83" s="110"/>
      <c r="H83" s="110"/>
      <c r="I83" s="88"/>
      <c r="J83" s="86"/>
      <c r="K83" s="86"/>
      <c r="L83" s="86"/>
      <c r="M83" s="86"/>
      <c r="N83" s="86"/>
      <c r="O83" s="86"/>
      <c r="P83" s="86"/>
      <c r="Q83" s="86"/>
      <c r="R83" s="86"/>
      <c r="S83" s="86"/>
      <c r="T83" s="86"/>
      <c r="U83" s="86"/>
      <c r="V83" s="86"/>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16"/>
      <c r="D84" s="110"/>
      <c r="E84" s="88"/>
      <c r="F84" s="110"/>
      <c r="G84" s="110"/>
      <c r="H84" s="110"/>
      <c r="I84" s="110"/>
      <c r="J84" s="86"/>
      <c r="K84" s="86"/>
      <c r="L84" s="86"/>
      <c r="M84" s="86"/>
      <c r="N84" s="86"/>
      <c r="O84" s="86"/>
      <c r="P84" s="86"/>
      <c r="Q84" s="86"/>
      <c r="R84" s="86"/>
      <c r="S84" s="111"/>
      <c r="T84" s="114"/>
      <c r="U84" s="78"/>
      <c r="V84" s="78"/>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2"/>
      <c r="D85" s="110"/>
      <c r="E85" s="88"/>
      <c r="F85" s="88"/>
      <c r="G85" s="110"/>
      <c r="H85" s="110"/>
      <c r="I85" s="110"/>
      <c r="J85" s="111"/>
      <c r="K85" s="111"/>
      <c r="L85" s="111"/>
      <c r="M85" s="111"/>
      <c r="N85" s="111"/>
      <c r="O85" s="111"/>
      <c r="P85" s="111"/>
      <c r="Q85" s="111"/>
      <c r="R85" s="111"/>
      <c r="S85" s="111"/>
      <c r="T85" s="114"/>
      <c r="U85" s="78"/>
      <c r="V85" s="78"/>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2"/>
      <c r="D86" s="110"/>
      <c r="E86" s="110"/>
      <c r="F86" s="88"/>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86"/>
      <c r="D87" s="110"/>
      <c r="E87" s="110"/>
      <c r="F87" s="110"/>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16"/>
      <c r="D88" s="86"/>
      <c r="E88" s="110"/>
      <c r="F88" s="110"/>
      <c r="G88" s="110"/>
      <c r="H88" s="110"/>
      <c r="I88" s="86"/>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32"/>
      <c r="D89" s="79"/>
      <c r="E89" s="127"/>
      <c r="F89" s="127"/>
      <c r="G89" s="127"/>
      <c r="H89" s="127"/>
      <c r="I89" s="79"/>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5"/>
      <c r="D90" s="127"/>
      <c r="E90" s="79"/>
      <c r="F90" s="127"/>
      <c r="G90" s="127"/>
      <c r="H90" s="127"/>
      <c r="I90" s="127"/>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0"/>
      <c r="D91" s="127"/>
      <c r="E91" s="79"/>
      <c r="F91" s="79"/>
      <c r="G91" s="127"/>
      <c r="H91" s="127"/>
      <c r="I91" s="107"/>
      <c r="J91" s="107"/>
      <c r="K91" s="107"/>
      <c r="L91" s="107"/>
      <c r="M91" s="107"/>
      <c r="N91" s="107"/>
      <c r="O91" s="108"/>
      <c r="P91" s="103"/>
      <c r="R91" s="105"/>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G92" s="79"/>
      <c r="H92" s="79"/>
      <c r="I92" s="107"/>
      <c r="J92" s="107"/>
      <c r="K92" s="107"/>
      <c r="L92" s="107"/>
      <c r="M92" s="107"/>
      <c r="N92" s="107"/>
      <c r="O92" s="108"/>
      <c r="P92" s="103"/>
      <c r="Q92" s="101"/>
      <c r="R92" s="103"/>
      <c r="S92" s="101"/>
      <c r="T92" s="101"/>
      <c r="U92" s="101"/>
      <c r="V92" s="101"/>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79"/>
      <c r="AS97" s="101"/>
      <c r="AT97" s="101"/>
      <c r="AU97" s="101"/>
      <c r="AV97" s="101"/>
      <c r="AW97" s="101"/>
      <c r="AX97" s="101"/>
      <c r="AY97" s="101"/>
    </row>
    <row r="98" spans="1:51" x14ac:dyDescent="0.25">
      <c r="A98" s="106"/>
      <c r="I98" s="107"/>
      <c r="J98" s="107"/>
      <c r="K98" s="107"/>
      <c r="L98" s="107"/>
      <c r="M98" s="107"/>
      <c r="N98" s="107"/>
      <c r="O98" s="108"/>
      <c r="R98" s="103"/>
      <c r="AS98" s="101"/>
      <c r="AT98" s="101"/>
      <c r="AU98" s="101"/>
      <c r="AV98" s="101"/>
      <c r="AW98" s="101"/>
      <c r="AX98" s="101"/>
      <c r="AY98" s="101"/>
    </row>
    <row r="99" spans="1:51" x14ac:dyDescent="0.25">
      <c r="A99" s="106"/>
      <c r="O99" s="108"/>
      <c r="R99" s="103"/>
      <c r="AS99" s="101"/>
      <c r="AT99" s="101"/>
      <c r="AU99" s="101"/>
      <c r="AV99" s="101"/>
      <c r="AW99" s="101"/>
      <c r="AX99" s="101"/>
      <c r="AY99" s="101"/>
    </row>
    <row r="100" spans="1:51" x14ac:dyDescent="0.25">
      <c r="A100" s="106"/>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R119" s="103"/>
      <c r="S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T122" s="103"/>
      <c r="AS122" s="101"/>
      <c r="AT122" s="101"/>
      <c r="AU122" s="101"/>
      <c r="AV122" s="101"/>
      <c r="AW122" s="101"/>
      <c r="AX122" s="101"/>
      <c r="AY122" s="101"/>
    </row>
    <row r="123" spans="15:51" x14ac:dyDescent="0.25">
      <c r="O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U125" s="103"/>
      <c r="AS125" s="101"/>
      <c r="AT125" s="101"/>
      <c r="AU125" s="101"/>
      <c r="AV125" s="101"/>
      <c r="AW125" s="101"/>
      <c r="AX125" s="101"/>
      <c r="AY125" s="101"/>
    </row>
    <row r="126" spans="15:51" x14ac:dyDescent="0.25">
      <c r="O126" s="11"/>
      <c r="P126" s="103"/>
      <c r="T126" s="103"/>
      <c r="U126" s="103"/>
      <c r="AS126" s="101"/>
      <c r="AT126" s="101"/>
      <c r="AU126" s="101"/>
      <c r="AV126" s="101"/>
      <c r="AW126" s="101"/>
      <c r="AX126" s="101"/>
      <c r="AY126" s="101"/>
    </row>
    <row r="127" spans="15:51" x14ac:dyDescent="0.25">
      <c r="AS127" s="101"/>
      <c r="AT127" s="101"/>
      <c r="AU127" s="101"/>
      <c r="AV127" s="101"/>
      <c r="AW127" s="101"/>
      <c r="AX127" s="101"/>
      <c r="AY127" s="101"/>
    </row>
    <row r="128" spans="15:51" x14ac:dyDescent="0.25">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2:R82 B95 S84:T90 B87:B92 S80:T81 N85:R90 T72:T79 T47:T54 T57:T62" name="Range2_12_5_1_1"/>
    <protectedRange sqref="N10 L10 L6 D6 D8 AD8 AF8 O8:U8 AJ8:AR8 AF10 AR11:AR34 L24:N31 N12:N23 N32:N34 N11:P11 O12:P34 E11:E34 R11:V34 G11:G34 AC17:AF34 X11:AF16" name="Range1_16_3_1_1"/>
    <protectedRange sqref="I87 J85:M90 J82:M82 I90"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1:H91 F90 E89" name="Range2_2_2_9_2_1_1"/>
    <protectedRange sqref="D87 D90:D91" name="Range2_1_1_1_1_1_9_2_1_1"/>
    <protectedRange sqref="AG11:AG34" name="Range1_18_1_1_1"/>
    <protectedRange sqref="C88 C90" name="Range2_4_1_1_1"/>
    <protectedRange sqref="AS16:AS34" name="Range1_1_1_1"/>
    <protectedRange sqref="P3:U5" name="Range1_16_1_1_1_1"/>
    <protectedRange sqref="C91 C89 C86" name="Range2_1_3_1_1"/>
    <protectedRange sqref="H11:H34" name="Range1_1_1_1_1_1_1"/>
    <protectedRange sqref="B93:B94 J83:R84 D88:D89 I88:I89 Z83:Z84 S82:V83 AA84:AU85 E90:E91 G92:H93 F91 W84:Y85" name="Range2_2_1_10_1_1_1_2"/>
    <protectedRange sqref="C87" name="Range2_2_1_10_2_1_1_1"/>
    <protectedRange sqref="N80:R81 G88:H88 D84 F87 E86" name="Range2_12_1_6_1_1"/>
    <protectedRange sqref="D79:D80 I84:I86 I80:M81 G89:H90 G82:H84 E87:E88 F88:F89 F81:F83 E80:E82" name="Range2_2_12_1_7_1_1"/>
    <protectedRange sqref="D85:D86" name="Range2_1_1_1_1_11_1_2_1_1"/>
    <protectedRange sqref="E83 G85:H85 F84" name="Range2_2_2_9_1_1_1_1"/>
    <protectedRange sqref="D81" name="Range2_1_1_1_1_1_9_1_1_1_1"/>
    <protectedRange sqref="C85 C80" name="Range2_1_1_2_1_1"/>
    <protectedRange sqref="C84" name="Range2_1_2_2_1_1"/>
    <protectedRange sqref="C83" name="Range2_3_2_1_1"/>
    <protectedRange sqref="F79:F80 E79 G81:H81" name="Range2_2_12_1_1_1_1_1"/>
    <protectedRange sqref="C79" name="Range2_1_4_2_1_1_1"/>
    <protectedRange sqref="C81:C82" name="Range2_5_1_1_1"/>
    <protectedRange sqref="E84:E85 F85:F86 G86:H87 I82:I83" name="Range2_2_1_1_1_1"/>
    <protectedRange sqref="D82:D83" name="Range2_1_1_1_1_1_1_1_1"/>
    <protectedRange sqref="AS11:AS15" name="Range1_4_1_1_1_1"/>
    <protectedRange sqref="J11:J15 J26:J34" name="Range1_1_2_1_10_1_1_1_1"/>
    <protectedRange sqref="R97" name="Range2_2_1_10_1_1_1_1_1"/>
    <protectedRange sqref="S39:S42" name="Range2_12_3_1_1_1_1"/>
    <protectedRange sqref="D39:H39 N39:R42" name="Range2_12_1_3_1_1_1_1"/>
    <protectedRange sqref="I39:M39 E40:M42" name="Range2_2_12_1_6_1_1_1_1"/>
    <protectedRange sqref="D40:D42" name="Range2_1_1_1_1_11_1_1_1_1_1_1"/>
    <protectedRange sqref="C40:C42" name="Range2_1_2_1_1_1_1_1"/>
    <protectedRange sqref="C39" name="Range2_3_1_1_1_1_1"/>
    <protectedRange sqref="T69:T71" name="Range2_12_5_1_1_3"/>
    <protectedRange sqref="T64:T68" name="Range2_12_5_1_1_2_2"/>
    <protectedRange sqref="T63" name="Range2_12_5_1_1_2_1_1"/>
    <protectedRange sqref="S63" name="Range2_12_4_1_1_1_4_2_2_1_1"/>
    <protectedRange sqref="B84:B86" name="Range2_12_5_1_1_2"/>
    <protectedRange sqref="B83" name="Range2_12_5_1_1_2_1_4_1_1_1_2_1_1_1_1_1_1_1"/>
    <protectedRange sqref="F78 G80:H80" name="Range2_2_12_1_1_1_1_1_1"/>
    <protectedRange sqref="D78:E78" name="Range2_2_12_1_7_1_1_2_1"/>
    <protectedRange sqref="C78" name="Range2_1_1_2_1_1_1"/>
    <protectedRange sqref="B81:B82" name="Range2_12_5_1_1_2_1"/>
    <protectedRange sqref="B80" name="Range2_12_5_1_1_2_1_2_1"/>
    <protectedRange sqref="B79" name="Range2_12_5_1_1_2_1_2_2"/>
    <protectedRange sqref="S76:S79" name="Range2_12_5_1_1_5"/>
    <protectedRange sqref="N76:R79" name="Range2_12_1_6_1_1_1"/>
    <protectedRange sqref="J76:M79" name="Range2_2_12_1_7_1_1_2"/>
    <protectedRange sqref="S73:S75" name="Range2_12_2_1_1_1_2_1_1_1"/>
    <protectedRange sqref="Q74:R75" name="Range2_12_1_4_1_1_1_1_1_1_1_1_1_1_1_1_1_1_1"/>
    <protectedRange sqref="N74:P75" name="Range2_12_1_2_1_1_1_1_1_1_1_1_1_1_1_1_1_1_1_1"/>
    <protectedRange sqref="J74:M75" name="Range2_2_12_1_4_1_1_1_1_1_1_1_1_1_1_1_1_1_1_1_1"/>
    <protectedRange sqref="Q73:R73" name="Range2_12_1_6_1_1_1_2_3_1_1_3_1_1_1_1_1_1_1"/>
    <protectedRange sqref="N73:P73" name="Range2_12_1_2_3_1_1_1_2_3_1_1_3_1_1_1_1_1_1_1"/>
    <protectedRange sqref="J73:M73" name="Range2_2_12_1_4_3_1_1_1_3_3_1_1_3_1_1_1_1_1_1_1"/>
    <protectedRange sqref="S71:S72" name="Range2_12_4_1_1_1_4_2_2_2_1"/>
    <protectedRange sqref="Q71:R72" name="Range2_12_1_6_1_1_1_2_3_2_1_1_3_2"/>
    <protectedRange sqref="N71:P72" name="Range2_12_1_2_3_1_1_1_2_3_2_1_1_3_2"/>
    <protectedRange sqref="K71:M72" name="Range2_2_12_1_4_3_1_1_1_3_3_2_1_1_3_2"/>
    <protectedRange sqref="J71:J72" name="Range2_2_12_1_4_3_1_1_1_3_2_1_2_2_2"/>
    <protectedRange sqref="I71" name="Range2_2_12_1_4_3_1_1_1_3_3_1_1_3_1_1_1_1_1_1_2_2"/>
    <protectedRange sqref="I73:I79" name="Range2_2_12_1_7_1_1_2_2_1_1"/>
    <protectedRange sqref="I72" name="Range2_2_12_1_4_3_1_1_1_3_3_1_1_3_1_1_1_1_1_1_2_1_1"/>
    <protectedRange sqref="G79:H79" name="Range2_2_12_1_3_1_2_1_1_1_2_1_1_1_1_1_1_2_1_1_1_1_1_1_1_1_1"/>
    <protectedRange sqref="F77 G76:H78" name="Range2_2_12_1_3_3_1_1_1_2_1_1_1_1_1_1_1_1_1_1_1_1_1_1_1_1"/>
    <protectedRange sqref="G73:H73" name="Range2_2_12_1_3_1_2_1_1_1_2_1_1_1_1_1_1_2_1_1_1_1_1_2_1"/>
    <protectedRange sqref="F73:F76" name="Range2_2_12_1_3_1_2_1_1_1_3_1_1_1_1_1_3_1_1_1_1_1_1_1_1_1"/>
    <protectedRange sqref="G74:H75" name="Range2_2_12_1_3_1_2_1_1_1_1_2_1_1_1_1_1_1_1_1_1_1_1"/>
    <protectedRange sqref="D73:E74" name="Range2_2_12_1_3_1_2_1_1_1_3_1_1_1_1_1_1_1_2_1_1_1_1_1_1_1"/>
    <protectedRange sqref="B77" name="Range2_12_5_1_1_2_1_4_1_1_1_2_1_1_1_1_1_1_1_1_1_2_1_1_1_1_1"/>
    <protectedRange sqref="B78" name="Range2_12_5_1_1_2_1_2_2_1_1_1_1_1"/>
    <protectedRange sqref="D77:E77" name="Range2_2_12_1_7_1_1_2_1_1"/>
    <protectedRange sqref="C77" name="Range2_1_1_2_1_1_1_1"/>
    <protectedRange sqref="D76" name="Range2_2_12_1_7_1_1_2_1_1_1_1_1_1"/>
    <protectedRange sqref="E76" name="Range2_2_12_1_1_1_1_1_1_1_1_1_1_1_1"/>
    <protectedRange sqref="C76" name="Range2_1_4_2_1_1_1_1_1_1_1_1_1"/>
    <protectedRange sqref="D75:E75" name="Range2_2_12_1_3_1_2_1_1_1_3_1_1_1_1_1_1_1_2_1_1_1_1_1_1_1_1"/>
    <protectedRange sqref="B76" name="Range2_12_5_1_1_2_1_2_2_1_1_1_1"/>
    <protectedRange sqref="S64:S70" name="Range2_12_5_1_1_5_1"/>
    <protectedRange sqref="N67:R70" name="Range2_12_1_6_1_1_1_1"/>
    <protectedRange sqref="J69:M70 L67:M68" name="Range2_2_12_1_7_1_1_2_2"/>
    <protectedRange sqref="I69:I70" name="Range2_2_12_1_7_1_1_2_2_1_1_1"/>
    <protectedRange sqref="B75" name="Range2_12_5_1_1_2_1_2_2_1_1_1_1_2_1_1_1"/>
    <protectedRange sqref="B74" name="Range2_12_5_1_1_2_1_2_2_1_1_1_1_2_1_1_1_2"/>
    <protectedRange sqref="B73" name="Range2_12_5_1_1_2_1_2_2_1_1_1_1_2_1_1_1_2_1_1"/>
    <protectedRange sqref="G51:H52" name="Range2_2_12_1_3_1_1_1_1_1_4_1_1_2"/>
    <protectedRange sqref="E51:F52" name="Range2_2_12_1_7_1_1_3_1_1_2"/>
    <protectedRange sqref="S51:S54 S57:S62" name="Range2_12_5_1_1_2_3_1_1"/>
    <protectedRange sqref="Q51:R54" name="Range2_12_1_6_1_1_1_1_2_1_2"/>
    <protectedRange sqref="N51:P54" name="Range2_12_1_2_3_1_1_1_1_2_1_2"/>
    <protectedRange sqref="I51:M52 L53:M54" name="Range2_2_12_1_4_3_1_1_1_1_2_1_2"/>
    <protectedRange sqref="D51:D52" name="Range2_2_12_1_3_1_2_1_1_1_2_1_2_1_2"/>
    <protectedRange sqref="Q57:R60" name="Range2_12_1_6_1_1_1_1_2_1_1_1"/>
    <protectedRange sqref="N57:P60" name="Range2_12_1_2_3_1_1_1_1_2_1_1_1"/>
    <protectedRange sqref="L57:M60" name="Range2_2_12_1_4_3_1_1_1_1_2_1_1_1"/>
    <protectedRange sqref="B72" name="Range2_12_5_1_1_2_1_2_2_1_1_1_1_2_1_1_1_2_1_1_1_2"/>
    <protectedRange sqref="N61:R66" name="Range2_12_1_6_1_1_1_1_1"/>
    <protectedRange sqref="L61:M66" name="Range2_2_12_1_7_1_1_2_2_1"/>
    <protectedRange sqref="G72:H72" name="Range2_2_12_1_3_1_2_1_1_1_1_2_1_1_1_1_1_1_2_1_1_2"/>
    <protectedRange sqref="F72" name="Range2_2_12_1_3_1_2_1_1_1_1_2_1_1_1_1_1_1_1_1_1_1_1_2"/>
    <protectedRange sqref="D72:E72" name="Range2_2_12_1_3_1_2_1_1_1_2_1_1_1_1_3_1_1_1_1_1_1_1_1_1_1_2"/>
    <protectedRange sqref="G71:H71" name="Range2_2_12_1_3_1_2_1_1_1_1_2_1_1_1_1_1_1_2_1_1_1_1"/>
    <protectedRange sqref="F71" name="Range2_2_12_1_3_1_2_1_1_1_1_2_1_1_1_1_1_1_1_1_1_1_1_1_1"/>
    <protectedRange sqref="D71:E71" name="Range2_2_12_1_3_1_2_1_1_1_2_1_1_1_1_3_1_1_1_1_1_1_1_1_1_1_1_1"/>
    <protectedRange sqref="D70" name="Range2_2_12_1_7_1_1_1_1"/>
    <protectedRange sqref="E70:F70" name="Range2_2_12_1_1_1_1_1_2_1"/>
    <protectedRange sqref="C70" name="Range2_1_4_2_1_1_1_1_1"/>
    <protectedRange sqref="G70:H70" name="Range2_2_12_1_3_1_2_1_1_1_2_1_1_1_1_1_1_2_1_1_1_1_1_1_1_1_1_1_1"/>
    <protectedRange sqref="F69:H69" name="Range2_2_12_1_3_3_1_1_1_2_1_1_1_1_1_1_1_1_1_1_1_1_1_1_1_1_1_2"/>
    <protectedRange sqref="D69:E69" name="Range2_2_12_1_7_1_1_2_1_1_1_2"/>
    <protectedRange sqref="C69" name="Range2_1_1_2_1_1_1_1_1_2"/>
    <protectedRange sqref="J67:K68" name="Range2_2_12_1_4_3_1_1_1_3_3_1_1_3_1_1_1_1_1_1_1_1"/>
    <protectedRange sqref="K66" name="Range2_2_12_1_4_3_1_1_1_3_3_2_1_1_3_2_1"/>
    <protectedRange sqref="J66" name="Range2_2_12_1_4_3_1_1_1_3_2_1_2_2_2_1"/>
    <protectedRange sqref="I66" name="Range2_2_12_1_4_3_1_1_1_3_3_1_1_3_1_1_1_1_1_1_2_2_2"/>
    <protectedRange sqref="I67:I68" name="Range2_2_12_1_7_1_1_2_2_1_1_2"/>
    <protectedRange sqref="G67:H68" name="Range2_2_12_1_3_1_2_1_1_1_2_1_1_1_1_1_1_2_1_1_1_1_1_2_1_1"/>
    <protectedRange sqref="F67:F68" name="Range2_2_12_1_3_1_2_1_1_1_3_1_1_1_1_1_3_1_1_1_1_1_1_1_1_1_2"/>
    <protectedRange sqref="D67:E68" name="Range2_2_12_1_3_1_2_1_1_1_3_1_1_1_1_1_1_1_2_1_1_1_1_1_1_1_2"/>
    <protectedRange sqref="J63:K65" name="Range2_2_12_1_7_1_1_2_2_2"/>
    <protectedRange sqref="I63:I65" name="Range2_2_12_1_7_1_1_2_2_1_1_1_2"/>
    <protectedRange sqref="G66:H66" name="Range2_2_12_1_3_1_2_1_1_1_1_2_1_1_1_1_1_1_2_1_1_1_1_1"/>
    <protectedRange sqref="F66" name="Range2_2_12_1_3_1_2_1_1_1_1_2_1_1_1_1_1_1_1_1_1_1_1_1_1_1"/>
    <protectedRange sqref="D66:E66" name="Range2_2_12_1_3_1_2_1_1_1_2_1_1_1_1_3_1_1_1_1_1_1_1_1_1_1_1_1_1"/>
    <protectedRange sqref="D64:D65" name="Range2_2_12_1_7_1_1_1_1_1"/>
    <protectedRange sqref="E64:F65" name="Range2_2_12_1_1_1_1_1_2_1_1"/>
    <protectedRange sqref="C64:C65" name="Range2_1_4_2_1_1_1_1_1_1"/>
    <protectedRange sqref="G64:H65" name="Range2_2_12_1_3_1_2_1_1_1_2_1_1_1_1_1_1_2_1_1_1_1_1_1_1_1_1_1_1_1"/>
    <protectedRange sqref="F63:H63" name="Range2_2_12_1_3_3_1_1_1_2_1_1_1_1_1_1_1_1_1_1_1_1_1_1_1_1_1_2_1"/>
    <protectedRange sqref="D63:E63" name="Range2_2_12_1_7_1_1_2_1_1_1_2_1"/>
    <protectedRange sqref="C63" name="Range2_1_1_2_1_1_1_1_1_2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3"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49 B52" name="Range2_12_5_1_1_1_2_2_1_1_1_1_1_1_1_1_1_1_1_2_1_1_1"/>
    <protectedRange sqref="B50:B51" name="Range2_12_5_1_1_1_2_2_1_1_1_1_1_1_1_1_1_1_1_2_2_1_1"/>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60" name="Range2_12_5_1_1_2_1_4_1_1_1_2_1_1_1_1_1_1_1_1_1_2_1_1_1_1_2_1_1_1_2_1_1_1_2_2_2_1_1_1_1_1"/>
    <protectedRange sqref="B61" name="Range2_12_5_1_1_2_1_2_2_1_1_1_1_2_1_1_1_2_1_1_1_2_2_2_1_1_1_1_1"/>
    <protectedRange sqref="B42" name="Range2_12_5_1_1_1_1_1_2_2"/>
    <protectedRange sqref="B43" name="Range2_12_5_1_1_1_1_1_2_1_1"/>
    <protectedRange sqref="B38" name="Range2_12_5_1_1_1_2_2_1_1_1_1_1_1_1_1_1_1_1_2_1_1_1_1_1_1_1"/>
    <protectedRange sqref="B44" name="Range2_12_5_1_1_1_2_1_1_1_1_1_1_1_1_1"/>
    <protectedRange sqref="B45" name="Range2_12_5_1_1_1_2_2_1_1_1_1_1_1"/>
    <protectedRange sqref="B46" name="Range2_12_5_1_1_1_2_2_1_1_1_1_1_1_1_1_1_1_1_2_1_1_1_1_1_1_1_1_1"/>
    <protectedRange sqref="B47:B48 B53" name="Range2_12_5_1_1_1_2_2_1_1_1_1_1_1_1_1_1_1_1_2_1_1_1_1_1_1_1_1"/>
    <protectedRange sqref="B56" name="Range2_12_5_1_1_1_2_2_1_1_1_1_1_1_1_1_1_1_1_2_1_1_1_1_1_1_1_1_2"/>
    <protectedRange sqref="B54" name="Range2_12_5_1_1_1_2_2_1_1_1_1_1_1_1_1_1_1_1_2_1_1_1_2_1_1_1_2_1_1_1"/>
    <protectedRange sqref="B55" name="Range2_12_5_1_1_1_2_2_1_1_1_1_1_1_1_1_1_1_1_2_1_1_1_2_1_2_1_1_1_1"/>
    <protectedRange sqref="B63" name="Range2_12_5_1_1_1_2_2_1_1_1_1_1_1_1_1_1_1_1_2_1_1_1_2_1_1_2_1_1_1_1_2"/>
    <protectedRange sqref="B64" name="Range2_12_5_1_1_1_2_2_1_1_1_1_1_1_1_1_1_1_1_2_1_1_1_3_1_1_1_2"/>
    <protectedRange sqref="B66" name="Range2_12_5_1_1_1_2_2_1_1_1_1_1_1_1_1_1_1_1_2_1_1_1_1_1_1_1_1_3"/>
    <protectedRange sqref="B68" name="Range2_12_5_1_1_1_2_2_1_1_1_1_1_1_1_1_1_1_1_2_1_1_1_1_1_1_1_1_3_1"/>
    <protectedRange sqref="B70" name="Range2_12_5_1_1_2_1_4_1_1_1_2_1_1_1_1_1_1_1_1_1_2_1_1_1_1_2_1_1_1_2_1_1_1_2_2_2_1_1_1_1_1_1_1_1_1_1_1"/>
    <protectedRange sqref="B65" name="Range2_12_5_1_1_1_2_2_1_1_1_1_1_1_1_1_1_1_1_2_1_1_1_3_3_1_1_1"/>
    <protectedRange sqref="B71" name="Range2_12_5_1_1_2_1_4_1_1_1_2_1_1_1_1_1_1_1_1_1_2_1_1_1_1_2_1_1_1_2_1_1_1_2_2_2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X17:AB19 X20:Z20 AA20:AB29 AB30:AB32">
    <cfRule type="containsText" dxfId="345" priority="17" operator="containsText" text="N/A">
      <formula>NOT(ISERROR(SEARCH("N/A",X11)))</formula>
    </cfRule>
    <cfRule type="cellIs" dxfId="344" priority="35" operator="equal">
      <formula>0</formula>
    </cfRule>
  </conditionalFormatting>
  <conditionalFormatting sqref="AC17:AE34 X11:AE16 X17:AB19 X20:Z20 AA20:AB29 AB30:AB32">
    <cfRule type="cellIs" dxfId="343" priority="34" operator="greaterThanOrEqual">
      <formula>1185</formula>
    </cfRule>
  </conditionalFormatting>
  <conditionalFormatting sqref="AC17:AE34 X11:AE16 X17:AB19 X20:Z20 AA20:AB29 AB30:AB32">
    <cfRule type="cellIs" dxfId="342" priority="33" operator="between">
      <formula>0.1</formula>
      <formula>1184</formula>
    </cfRule>
  </conditionalFormatting>
  <conditionalFormatting sqref="X8 AJ16:AJ34 AJ11:AO14 AJ15:AK15 AM15:AO15 AM16 AO12:AO34 AN16:AN34 AL15:AL34 AK16:AK32">
    <cfRule type="cellIs" dxfId="341" priority="32" operator="equal">
      <formula>0</formula>
    </cfRule>
  </conditionalFormatting>
  <conditionalFormatting sqref="X8 AJ16:AJ34 AJ11:AO14 AJ15:AK15 AM15:AO15 AM16 AO12:AO34 AN16:AN34 AL15:AL34 AK16:AK32">
    <cfRule type="cellIs" dxfId="340" priority="31" operator="greaterThan">
      <formula>1179</formula>
    </cfRule>
  </conditionalFormatting>
  <conditionalFormatting sqref="X8 AJ16:AJ34 AJ11:AO14 AJ15:AK15 AM15:AO15 AM16 AO12:AO34 AN16:AN34 AL15:AL34 AK16:AK32">
    <cfRule type="cellIs" dxfId="339" priority="30" operator="greaterThan">
      <formula>99</formula>
    </cfRule>
  </conditionalFormatting>
  <conditionalFormatting sqref="X8 AJ16:AJ34 AJ11:AO14 AJ15:AK15 AM15:AO15 AM16 AO12:AO34 AN16:AN34 AL15:AL34 AK16:AK32">
    <cfRule type="cellIs" dxfId="338" priority="29" operator="greaterThan">
      <formula>0.99</formula>
    </cfRule>
  </conditionalFormatting>
  <conditionalFormatting sqref="AB8">
    <cfRule type="cellIs" dxfId="337" priority="28" operator="equal">
      <formula>0</formula>
    </cfRule>
  </conditionalFormatting>
  <conditionalFormatting sqref="AB8">
    <cfRule type="cellIs" dxfId="336" priority="27" operator="greaterThan">
      <formula>1179</formula>
    </cfRule>
  </conditionalFormatting>
  <conditionalFormatting sqref="AB8">
    <cfRule type="cellIs" dxfId="335" priority="26" operator="greaterThan">
      <formula>99</formula>
    </cfRule>
  </conditionalFormatting>
  <conditionalFormatting sqref="AB8">
    <cfRule type="cellIs" dxfId="334" priority="25" operator="greaterThan">
      <formula>0.99</formula>
    </cfRule>
  </conditionalFormatting>
  <conditionalFormatting sqref="AQ11:AQ34">
    <cfRule type="cellIs" dxfId="333" priority="24" operator="equal">
      <formula>0</formula>
    </cfRule>
  </conditionalFormatting>
  <conditionalFormatting sqref="AQ11:AQ34">
    <cfRule type="cellIs" dxfId="332" priority="23" operator="greaterThan">
      <formula>1179</formula>
    </cfRule>
  </conditionalFormatting>
  <conditionalFormatting sqref="AQ11:AQ34">
    <cfRule type="cellIs" dxfId="331" priority="22" operator="greaterThan">
      <formula>99</formula>
    </cfRule>
  </conditionalFormatting>
  <conditionalFormatting sqref="AQ11:AQ34">
    <cfRule type="cellIs" dxfId="330" priority="21" operator="greaterThan">
      <formula>0.99</formula>
    </cfRule>
  </conditionalFormatting>
  <conditionalFormatting sqref="AI11:AI34">
    <cfRule type="cellIs" dxfId="329" priority="20" operator="greaterThan">
      <formula>$AI$8</formula>
    </cfRule>
  </conditionalFormatting>
  <conditionalFormatting sqref="AH11:AH34">
    <cfRule type="cellIs" dxfId="328" priority="18" operator="greaterThan">
      <formula>$AH$8</formula>
    </cfRule>
    <cfRule type="cellIs" dxfId="327" priority="19" operator="greaterThan">
      <formula>$AH$8</formula>
    </cfRule>
  </conditionalFormatting>
  <conditionalFormatting sqref="AP11:AP34">
    <cfRule type="cellIs" dxfId="326" priority="16" operator="equal">
      <formula>0</formula>
    </cfRule>
  </conditionalFormatting>
  <conditionalFormatting sqref="AP11:AP34">
    <cfRule type="cellIs" dxfId="325" priority="15" operator="greaterThan">
      <formula>1179</formula>
    </cfRule>
  </conditionalFormatting>
  <conditionalFormatting sqref="AP11:AP34">
    <cfRule type="cellIs" dxfId="324" priority="14" operator="greaterThan">
      <formula>99</formula>
    </cfRule>
  </conditionalFormatting>
  <conditionalFormatting sqref="AP11:AP34">
    <cfRule type="cellIs" dxfId="323" priority="13" operator="greaterThan">
      <formula>0.99</formula>
    </cfRule>
  </conditionalFormatting>
  <conditionalFormatting sqref="X21:Z29 X33:AB34 X30:AA32">
    <cfRule type="containsText" dxfId="322" priority="9" operator="containsText" text="N/A">
      <formula>NOT(ISERROR(SEARCH("N/A",X21)))</formula>
    </cfRule>
    <cfRule type="cellIs" dxfId="321" priority="12" operator="equal">
      <formula>0</formula>
    </cfRule>
  </conditionalFormatting>
  <conditionalFormatting sqref="X21:Z29 X33:AB34 X30:AA32">
    <cfRule type="cellIs" dxfId="320" priority="11" operator="greaterThanOrEqual">
      <formula>1185</formula>
    </cfRule>
  </conditionalFormatting>
  <conditionalFormatting sqref="X21:Z29 X33:AB34 X30:AA32">
    <cfRule type="cellIs" dxfId="319" priority="10" operator="between">
      <formula>0.1</formula>
      <formula>1184</formula>
    </cfRule>
  </conditionalFormatting>
  <conditionalFormatting sqref="AK33:AK34 AM17:AM34">
    <cfRule type="cellIs" dxfId="318" priority="8" operator="equal">
      <formula>0</formula>
    </cfRule>
  </conditionalFormatting>
  <conditionalFormatting sqref="AK33:AK34 AM17:AM34">
    <cfRule type="cellIs" dxfId="317" priority="7" operator="greaterThan">
      <formula>1179</formula>
    </cfRule>
  </conditionalFormatting>
  <conditionalFormatting sqref="AK33:AK34 AM17:AM34">
    <cfRule type="cellIs" dxfId="316" priority="6" operator="greaterThan">
      <formula>99</formula>
    </cfRule>
  </conditionalFormatting>
  <conditionalFormatting sqref="AK33:AK34 AM17:AM34">
    <cfRule type="cellIs" dxfId="315" priority="5"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verticalDpi="300" r:id="rId1"/>
  <ignoredErrors>
    <ignoredError sqref="J14"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6"/>
  <sheetViews>
    <sheetView showGridLines="0" topLeftCell="A37" zoomScaleNormal="100" workbookViewId="0">
      <selection activeCell="K47" sqref="K47"/>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399</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335</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338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69"/>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64" t="s">
        <v>10</v>
      </c>
      <c r="I7" s="165" t="s">
        <v>11</v>
      </c>
      <c r="J7" s="165" t="s">
        <v>12</v>
      </c>
      <c r="K7" s="165" t="s">
        <v>13</v>
      </c>
      <c r="L7" s="11"/>
      <c r="M7" s="11"/>
      <c r="N7" s="11"/>
      <c r="O7" s="164" t="s">
        <v>14</v>
      </c>
      <c r="P7" s="218" t="s">
        <v>15</v>
      </c>
      <c r="Q7" s="220"/>
      <c r="R7" s="220"/>
      <c r="S7" s="220"/>
      <c r="T7" s="219"/>
      <c r="U7" s="217" t="s">
        <v>16</v>
      </c>
      <c r="V7" s="217"/>
      <c r="W7" s="165" t="s">
        <v>17</v>
      </c>
      <c r="X7" s="218" t="s">
        <v>18</v>
      </c>
      <c r="Y7" s="219"/>
      <c r="Z7" s="218" t="s">
        <v>19</v>
      </c>
      <c r="AA7" s="219"/>
      <c r="AB7" s="218" t="s">
        <v>20</v>
      </c>
      <c r="AC7" s="219"/>
      <c r="AD7" s="218" t="s">
        <v>21</v>
      </c>
      <c r="AE7" s="219"/>
      <c r="AF7" s="165" t="s">
        <v>22</v>
      </c>
      <c r="AG7" s="165" t="s">
        <v>23</v>
      </c>
      <c r="AH7" s="165" t="s">
        <v>24</v>
      </c>
      <c r="AI7" s="165" t="s">
        <v>25</v>
      </c>
      <c r="AJ7" s="218" t="s">
        <v>26</v>
      </c>
      <c r="AK7" s="220"/>
      <c r="AL7" s="220"/>
      <c r="AM7" s="220"/>
      <c r="AN7" s="219"/>
      <c r="AO7" s="218" t="s">
        <v>27</v>
      </c>
      <c r="AP7" s="220"/>
      <c r="AQ7" s="219"/>
      <c r="AR7" s="165" t="s">
        <v>28</v>
      </c>
      <c r="AS7" s="26"/>
      <c r="AT7" s="11"/>
      <c r="AU7" s="11"/>
      <c r="AV7" s="11"/>
      <c r="AW7" s="11"/>
      <c r="AX7" s="11"/>
      <c r="AY7" s="11"/>
    </row>
    <row r="8" spans="2:51" x14ac:dyDescent="0.25">
      <c r="B8" s="221">
        <v>42116</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26492</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65" t="s">
        <v>44</v>
      </c>
      <c r="M9" s="217" t="s">
        <v>45</v>
      </c>
      <c r="N9" s="32" t="s">
        <v>46</v>
      </c>
      <c r="O9" s="207" t="s">
        <v>47</v>
      </c>
      <c r="P9" s="207" t="s">
        <v>48</v>
      </c>
      <c r="Q9" s="33" t="s">
        <v>49</v>
      </c>
      <c r="R9" s="195" t="s">
        <v>50</v>
      </c>
      <c r="S9" s="196"/>
      <c r="T9" s="197"/>
      <c r="U9" s="166" t="s">
        <v>51</v>
      </c>
      <c r="V9" s="166" t="s">
        <v>52</v>
      </c>
      <c r="W9" s="201" t="s">
        <v>53</v>
      </c>
      <c r="X9" s="202" t="s">
        <v>54</v>
      </c>
      <c r="Y9" s="203"/>
      <c r="Z9" s="203"/>
      <c r="AA9" s="203"/>
      <c r="AB9" s="203"/>
      <c r="AC9" s="203"/>
      <c r="AD9" s="203"/>
      <c r="AE9" s="204"/>
      <c r="AF9" s="168" t="s">
        <v>55</v>
      </c>
      <c r="AG9" s="168" t="s">
        <v>56</v>
      </c>
      <c r="AH9" s="190" t="s">
        <v>57</v>
      </c>
      <c r="AI9" s="205" t="s">
        <v>58</v>
      </c>
      <c r="AJ9" s="166" t="s">
        <v>59</v>
      </c>
      <c r="AK9" s="166" t="s">
        <v>60</v>
      </c>
      <c r="AL9" s="166" t="s">
        <v>61</v>
      </c>
      <c r="AM9" s="166" t="s">
        <v>62</v>
      </c>
      <c r="AN9" s="166" t="s">
        <v>63</v>
      </c>
      <c r="AO9" s="166" t="s">
        <v>64</v>
      </c>
      <c r="AP9" s="166" t="s">
        <v>65</v>
      </c>
      <c r="AQ9" s="207" t="s">
        <v>66</v>
      </c>
      <c r="AR9" s="166" t="s">
        <v>67</v>
      </c>
      <c r="AS9" s="190" t="s">
        <v>68</v>
      </c>
      <c r="AV9" s="34" t="s">
        <v>69</v>
      </c>
      <c r="AW9" s="34" t="s">
        <v>70</v>
      </c>
      <c r="AY9" s="35" t="s">
        <v>71</v>
      </c>
    </row>
    <row r="10" spans="2:51" x14ac:dyDescent="0.25">
      <c r="B10" s="166" t="s">
        <v>72</v>
      </c>
      <c r="C10" s="166" t="s">
        <v>73</v>
      </c>
      <c r="D10" s="166" t="s">
        <v>74</v>
      </c>
      <c r="E10" s="166" t="s">
        <v>75</v>
      </c>
      <c r="F10" s="166" t="s">
        <v>74</v>
      </c>
      <c r="G10" s="166" t="s">
        <v>75</v>
      </c>
      <c r="H10" s="216"/>
      <c r="I10" s="166" t="s">
        <v>75</v>
      </c>
      <c r="J10" s="166" t="s">
        <v>75</v>
      </c>
      <c r="K10" s="166" t="s">
        <v>75</v>
      </c>
      <c r="L10" s="27" t="s">
        <v>29</v>
      </c>
      <c r="M10" s="217"/>
      <c r="N10" s="27" t="s">
        <v>29</v>
      </c>
      <c r="O10" s="208"/>
      <c r="P10" s="208"/>
      <c r="Q10" s="144">
        <f>'APR 21'!$Q$34</f>
        <v>33672036</v>
      </c>
      <c r="R10" s="198"/>
      <c r="S10" s="199"/>
      <c r="T10" s="200"/>
      <c r="U10" s="166" t="s">
        <v>75</v>
      </c>
      <c r="V10" s="166" t="s">
        <v>75</v>
      </c>
      <c r="W10" s="201"/>
      <c r="X10" s="36" t="s">
        <v>76</v>
      </c>
      <c r="Y10" s="36" t="s">
        <v>77</v>
      </c>
      <c r="Z10" s="36" t="s">
        <v>78</v>
      </c>
      <c r="AA10" s="36" t="s">
        <v>79</v>
      </c>
      <c r="AB10" s="36" t="s">
        <v>80</v>
      </c>
      <c r="AC10" s="36" t="s">
        <v>81</v>
      </c>
      <c r="AD10" s="36" t="s">
        <v>82</v>
      </c>
      <c r="AE10" s="36" t="s">
        <v>83</v>
      </c>
      <c r="AF10" s="37"/>
      <c r="AG10" s="119">
        <f>'APR 21'!$AG$34</f>
        <v>36415424</v>
      </c>
      <c r="AH10" s="190"/>
      <c r="AI10" s="206"/>
      <c r="AJ10" s="166" t="s">
        <v>84</v>
      </c>
      <c r="AK10" s="166" t="s">
        <v>84</v>
      </c>
      <c r="AL10" s="166" t="s">
        <v>84</v>
      </c>
      <c r="AM10" s="166" t="s">
        <v>84</v>
      </c>
      <c r="AN10" s="166" t="s">
        <v>84</v>
      </c>
      <c r="AO10" s="166" t="s">
        <v>84</v>
      </c>
      <c r="AP10" s="145">
        <f>'APR 21'!AP34</f>
        <v>8149700</v>
      </c>
      <c r="AQ10" s="208"/>
      <c r="AR10" s="167" t="s">
        <v>85</v>
      </c>
      <c r="AS10" s="190"/>
      <c r="AV10" s="38" t="s">
        <v>86</v>
      </c>
      <c r="AW10" s="38" t="s">
        <v>87</v>
      </c>
      <c r="AY10" s="80" t="s">
        <v>335</v>
      </c>
    </row>
    <row r="11" spans="2:51" x14ac:dyDescent="0.25">
      <c r="B11" s="39">
        <v>2</v>
      </c>
      <c r="C11" s="39">
        <v>4.1666666666666664E-2</v>
      </c>
      <c r="D11" s="118">
        <v>8</v>
      </c>
      <c r="E11" s="40">
        <f>D11/1.42</f>
        <v>5.6338028169014089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114</v>
      </c>
      <c r="P11" s="119">
        <v>89</v>
      </c>
      <c r="Q11" s="119">
        <v>33675775</v>
      </c>
      <c r="R11" s="45">
        <f>Q11-Q10</f>
        <v>3739</v>
      </c>
      <c r="S11" s="46">
        <f>R11*24/1000</f>
        <v>89.736000000000004</v>
      </c>
      <c r="T11" s="46">
        <f>R11/1000</f>
        <v>3.7389999999999999</v>
      </c>
      <c r="U11" s="120">
        <v>5.2</v>
      </c>
      <c r="V11" s="120">
        <f>U11</f>
        <v>5.2</v>
      </c>
      <c r="W11" s="121" t="s">
        <v>125</v>
      </c>
      <c r="X11" s="123">
        <v>0</v>
      </c>
      <c r="Y11" s="123">
        <v>0</v>
      </c>
      <c r="Z11" s="123">
        <v>1077</v>
      </c>
      <c r="AA11" s="123">
        <v>0</v>
      </c>
      <c r="AB11" s="123">
        <v>1110</v>
      </c>
      <c r="AC11" s="47" t="s">
        <v>90</v>
      </c>
      <c r="AD11" s="47" t="s">
        <v>90</v>
      </c>
      <c r="AE11" s="47" t="s">
        <v>90</v>
      </c>
      <c r="AF11" s="122" t="s">
        <v>90</v>
      </c>
      <c r="AG11" s="136">
        <v>36416084</v>
      </c>
      <c r="AH11" s="48">
        <f>IF(ISBLANK(AG11),"-",AG11-AG10)</f>
        <v>660</v>
      </c>
      <c r="AI11" s="49">
        <f>AH11/T11</f>
        <v>176.51778550414551</v>
      </c>
      <c r="AJ11" s="102">
        <v>0</v>
      </c>
      <c r="AK11" s="102">
        <v>0</v>
      </c>
      <c r="AL11" s="102">
        <v>1</v>
      </c>
      <c r="AM11" s="102">
        <v>0</v>
      </c>
      <c r="AN11" s="102">
        <v>1</v>
      </c>
      <c r="AO11" s="102">
        <v>0.4</v>
      </c>
      <c r="AP11" s="123">
        <v>8150881</v>
      </c>
      <c r="AQ11" s="123">
        <f>AP11-AP10</f>
        <v>1181</v>
      </c>
      <c r="AR11" s="50"/>
      <c r="AS11" s="51" t="s">
        <v>113</v>
      </c>
      <c r="AV11" s="38" t="s">
        <v>88</v>
      </c>
      <c r="AW11" s="38" t="s">
        <v>91</v>
      </c>
      <c r="AY11" s="80" t="s">
        <v>338</v>
      </c>
    </row>
    <row r="12" spans="2:51" x14ac:dyDescent="0.25">
      <c r="B12" s="39">
        <v>2.0416666666666701</v>
      </c>
      <c r="C12" s="39">
        <v>8.3333333333333329E-2</v>
      </c>
      <c r="D12" s="118">
        <v>10</v>
      </c>
      <c r="E12" s="40">
        <f t="shared" ref="E12:E34" si="0">D12/1.42</f>
        <v>7.042253521126761</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114</v>
      </c>
      <c r="P12" s="119">
        <v>87</v>
      </c>
      <c r="Q12" s="119">
        <v>33679449</v>
      </c>
      <c r="R12" s="45">
        <f t="shared" ref="R12:R34" si="3">Q12-Q11</f>
        <v>3674</v>
      </c>
      <c r="S12" s="46">
        <f t="shared" ref="S12:S34" si="4">R12*24/1000</f>
        <v>88.176000000000002</v>
      </c>
      <c r="T12" s="46">
        <f t="shared" ref="T12:T34" si="5">R12/1000</f>
        <v>3.6739999999999999</v>
      </c>
      <c r="U12" s="120">
        <v>6.3</v>
      </c>
      <c r="V12" s="120">
        <f t="shared" ref="V12:V34" si="6">U12</f>
        <v>6.3</v>
      </c>
      <c r="W12" s="121" t="s">
        <v>125</v>
      </c>
      <c r="X12" s="123">
        <v>0</v>
      </c>
      <c r="Y12" s="123">
        <v>0</v>
      </c>
      <c r="Z12" s="123">
        <v>1033</v>
      </c>
      <c r="AA12" s="123">
        <v>0</v>
      </c>
      <c r="AB12" s="123">
        <v>1110</v>
      </c>
      <c r="AC12" s="47" t="s">
        <v>90</v>
      </c>
      <c r="AD12" s="47" t="s">
        <v>90</v>
      </c>
      <c r="AE12" s="47" t="s">
        <v>90</v>
      </c>
      <c r="AF12" s="122" t="s">
        <v>90</v>
      </c>
      <c r="AG12" s="136">
        <v>36416740</v>
      </c>
      <c r="AH12" s="48">
        <f>IF(ISBLANK(AG12),"-",AG12-AG11)</f>
        <v>656</v>
      </c>
      <c r="AI12" s="49">
        <f t="shared" ref="AI12:AI34" si="7">AH12/T12</f>
        <v>178.55198693522047</v>
      </c>
      <c r="AJ12" s="102">
        <v>0</v>
      </c>
      <c r="AK12" s="102">
        <v>0</v>
      </c>
      <c r="AL12" s="102">
        <v>1</v>
      </c>
      <c r="AM12" s="102">
        <v>0</v>
      </c>
      <c r="AN12" s="102">
        <v>1</v>
      </c>
      <c r="AO12" s="102">
        <v>0.4</v>
      </c>
      <c r="AP12" s="123">
        <v>8152090</v>
      </c>
      <c r="AQ12" s="123">
        <f>AP12-AP11</f>
        <v>1209</v>
      </c>
      <c r="AR12" s="52">
        <v>0.89</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119</v>
      </c>
      <c r="P13" s="119">
        <v>89</v>
      </c>
      <c r="Q13" s="119">
        <v>33683012</v>
      </c>
      <c r="R13" s="45">
        <f t="shared" si="3"/>
        <v>3563</v>
      </c>
      <c r="S13" s="46">
        <f t="shared" si="4"/>
        <v>85.512</v>
      </c>
      <c r="T13" s="46">
        <f t="shared" si="5"/>
        <v>3.5630000000000002</v>
      </c>
      <c r="U13" s="120">
        <v>7.7</v>
      </c>
      <c r="V13" s="120">
        <f t="shared" si="6"/>
        <v>7.7</v>
      </c>
      <c r="W13" s="121" t="s">
        <v>125</v>
      </c>
      <c r="X13" s="123">
        <v>0</v>
      </c>
      <c r="Y13" s="123">
        <v>0</v>
      </c>
      <c r="Z13" s="123">
        <v>1044</v>
      </c>
      <c r="AA13" s="123">
        <v>0</v>
      </c>
      <c r="AB13" s="123">
        <v>1058</v>
      </c>
      <c r="AC13" s="47" t="s">
        <v>90</v>
      </c>
      <c r="AD13" s="47" t="s">
        <v>90</v>
      </c>
      <c r="AE13" s="47" t="s">
        <v>90</v>
      </c>
      <c r="AF13" s="122" t="s">
        <v>90</v>
      </c>
      <c r="AG13" s="136">
        <v>36417368</v>
      </c>
      <c r="AH13" s="48">
        <f>IF(ISBLANK(AG13),"-",AG13-AG12)</f>
        <v>628</v>
      </c>
      <c r="AI13" s="49">
        <f t="shared" si="7"/>
        <v>176.25596407521749</v>
      </c>
      <c r="AJ13" s="102">
        <v>0</v>
      </c>
      <c r="AK13" s="102">
        <v>0</v>
      </c>
      <c r="AL13" s="102">
        <v>1</v>
      </c>
      <c r="AM13" s="102">
        <v>0</v>
      </c>
      <c r="AN13" s="102">
        <v>1</v>
      </c>
      <c r="AO13" s="102">
        <v>0.4</v>
      </c>
      <c r="AP13" s="123">
        <v>8153363</v>
      </c>
      <c r="AQ13" s="123">
        <f>AP13-AP12</f>
        <v>1273</v>
      </c>
      <c r="AR13" s="50"/>
      <c r="AS13" s="51" t="s">
        <v>113</v>
      </c>
      <c r="AV13" s="38" t="s">
        <v>94</v>
      </c>
      <c r="AW13" s="38" t="s">
        <v>95</v>
      </c>
      <c r="AY13" s="80" t="s">
        <v>127</v>
      </c>
    </row>
    <row r="14" spans="2:51" x14ac:dyDescent="0.25">
      <c r="B14" s="39">
        <v>2.125</v>
      </c>
      <c r="C14" s="39">
        <v>0.16666666666666666</v>
      </c>
      <c r="D14" s="118">
        <v>15</v>
      </c>
      <c r="E14" s="40">
        <f t="shared" si="0"/>
        <v>10.563380281690142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123</v>
      </c>
      <c r="P14" s="119">
        <v>90</v>
      </c>
      <c r="Q14" s="119">
        <v>33686769</v>
      </c>
      <c r="R14" s="45">
        <f t="shared" si="3"/>
        <v>3757</v>
      </c>
      <c r="S14" s="46">
        <f t="shared" si="4"/>
        <v>90.168000000000006</v>
      </c>
      <c r="T14" s="46">
        <f t="shared" si="5"/>
        <v>3.7570000000000001</v>
      </c>
      <c r="U14" s="120">
        <v>9.1</v>
      </c>
      <c r="V14" s="120">
        <f t="shared" si="6"/>
        <v>9.1</v>
      </c>
      <c r="W14" s="121" t="s">
        <v>125</v>
      </c>
      <c r="X14" s="123">
        <v>0</v>
      </c>
      <c r="Y14" s="123">
        <v>0</v>
      </c>
      <c r="Z14" s="123">
        <v>1045</v>
      </c>
      <c r="AA14" s="123">
        <v>0</v>
      </c>
      <c r="AB14" s="123">
        <v>1058</v>
      </c>
      <c r="AC14" s="47" t="s">
        <v>90</v>
      </c>
      <c r="AD14" s="47" t="s">
        <v>90</v>
      </c>
      <c r="AE14" s="47" t="s">
        <v>90</v>
      </c>
      <c r="AF14" s="122" t="s">
        <v>90</v>
      </c>
      <c r="AG14" s="136">
        <v>36417982</v>
      </c>
      <c r="AH14" s="48">
        <f t="shared" ref="AH14:AH34" si="8">IF(ISBLANK(AG14),"-",AG14-AG13)</f>
        <v>614</v>
      </c>
      <c r="AI14" s="49">
        <f t="shared" si="7"/>
        <v>163.42826723449559</v>
      </c>
      <c r="AJ14" s="102">
        <v>0</v>
      </c>
      <c r="AK14" s="102">
        <v>0</v>
      </c>
      <c r="AL14" s="102">
        <v>1</v>
      </c>
      <c r="AM14" s="102">
        <v>0</v>
      </c>
      <c r="AN14" s="102">
        <v>1</v>
      </c>
      <c r="AO14" s="102">
        <v>0.4</v>
      </c>
      <c r="AP14" s="123">
        <v>8154633</v>
      </c>
      <c r="AQ14" s="123">
        <f>AP14-AP13</f>
        <v>1270</v>
      </c>
      <c r="AR14" s="50"/>
      <c r="AS14" s="51" t="s">
        <v>113</v>
      </c>
      <c r="AT14" s="53"/>
      <c r="AV14" s="38" t="s">
        <v>96</v>
      </c>
      <c r="AW14" s="38" t="s">
        <v>97</v>
      </c>
      <c r="AY14" s="80" t="s">
        <v>130</v>
      </c>
    </row>
    <row r="15" spans="2:51" x14ac:dyDescent="0.25">
      <c r="B15" s="39">
        <v>2.1666666666666701</v>
      </c>
      <c r="C15" s="39">
        <v>0.20833333333333301</v>
      </c>
      <c r="D15" s="118">
        <v>23</v>
      </c>
      <c r="E15" s="40">
        <f t="shared" si="0"/>
        <v>16.197183098591552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101</v>
      </c>
      <c r="P15" s="119">
        <v>101</v>
      </c>
      <c r="Q15" s="119">
        <v>33690677</v>
      </c>
      <c r="R15" s="45">
        <f t="shared" si="3"/>
        <v>3908</v>
      </c>
      <c r="S15" s="46">
        <f t="shared" si="4"/>
        <v>93.792000000000002</v>
      </c>
      <c r="T15" s="46">
        <f t="shared" si="5"/>
        <v>3.9079999999999999</v>
      </c>
      <c r="U15" s="120">
        <v>9.5</v>
      </c>
      <c r="V15" s="120">
        <f t="shared" si="6"/>
        <v>9.5</v>
      </c>
      <c r="W15" s="121" t="s">
        <v>125</v>
      </c>
      <c r="X15" s="123">
        <v>0</v>
      </c>
      <c r="Y15" s="123">
        <v>0</v>
      </c>
      <c r="Z15" s="123">
        <v>1003</v>
      </c>
      <c r="AA15" s="123">
        <v>0</v>
      </c>
      <c r="AB15" s="123">
        <v>1008</v>
      </c>
      <c r="AC15" s="47" t="s">
        <v>90</v>
      </c>
      <c r="AD15" s="47" t="s">
        <v>90</v>
      </c>
      <c r="AE15" s="47" t="s">
        <v>90</v>
      </c>
      <c r="AF15" s="122" t="s">
        <v>90</v>
      </c>
      <c r="AG15" s="136">
        <v>36418572</v>
      </c>
      <c r="AH15" s="48">
        <f t="shared" si="8"/>
        <v>590</v>
      </c>
      <c r="AI15" s="49">
        <f t="shared" si="7"/>
        <v>150.97236438075743</v>
      </c>
      <c r="AJ15" s="102">
        <v>0</v>
      </c>
      <c r="AK15" s="102">
        <v>0</v>
      </c>
      <c r="AL15" s="102">
        <v>1</v>
      </c>
      <c r="AM15" s="102">
        <v>0</v>
      </c>
      <c r="AN15" s="102">
        <v>1</v>
      </c>
      <c r="AO15" s="102">
        <v>0.4</v>
      </c>
      <c r="AP15" s="123">
        <v>8155188</v>
      </c>
      <c r="AQ15" s="123">
        <f>AP15-AP14</f>
        <v>555</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119</v>
      </c>
      <c r="P16" s="119">
        <v>115</v>
      </c>
      <c r="Q16" s="119">
        <v>33695237</v>
      </c>
      <c r="R16" s="45">
        <f t="shared" si="3"/>
        <v>4560</v>
      </c>
      <c r="S16" s="46">
        <f t="shared" si="4"/>
        <v>109.44</v>
      </c>
      <c r="T16" s="46">
        <f t="shared" si="5"/>
        <v>4.5599999999999996</v>
      </c>
      <c r="U16" s="120">
        <v>9.5</v>
      </c>
      <c r="V16" s="120">
        <f t="shared" si="6"/>
        <v>9.5</v>
      </c>
      <c r="W16" s="121" t="s">
        <v>125</v>
      </c>
      <c r="X16" s="123">
        <v>0</v>
      </c>
      <c r="Y16" s="123">
        <v>0</v>
      </c>
      <c r="Z16" s="123">
        <v>1191</v>
      </c>
      <c r="AA16" s="123">
        <v>0</v>
      </c>
      <c r="AB16" s="123">
        <v>1160</v>
      </c>
      <c r="AC16" s="47" t="s">
        <v>90</v>
      </c>
      <c r="AD16" s="47" t="s">
        <v>90</v>
      </c>
      <c r="AE16" s="47" t="s">
        <v>90</v>
      </c>
      <c r="AF16" s="122" t="s">
        <v>90</v>
      </c>
      <c r="AG16" s="136">
        <v>36419280</v>
      </c>
      <c r="AH16" s="48">
        <f t="shared" si="8"/>
        <v>708</v>
      </c>
      <c r="AI16" s="49">
        <f t="shared" si="7"/>
        <v>155.26315789473685</v>
      </c>
      <c r="AJ16" s="102">
        <v>0</v>
      </c>
      <c r="AK16" s="102">
        <v>0</v>
      </c>
      <c r="AL16" s="102">
        <v>1</v>
      </c>
      <c r="AM16" s="102">
        <v>0</v>
      </c>
      <c r="AN16" s="102">
        <v>1</v>
      </c>
      <c r="AO16" s="102">
        <v>0</v>
      </c>
      <c r="AP16" s="123">
        <v>8155188</v>
      </c>
      <c r="AQ16" s="123">
        <f t="shared" ref="AQ16:AQ34" si="10">AP16-AP15</f>
        <v>0</v>
      </c>
      <c r="AR16" s="52">
        <v>1.1100000000000001</v>
      </c>
      <c r="AS16" s="51" t="s">
        <v>101</v>
      </c>
      <c r="AV16" s="38" t="s">
        <v>102</v>
      </c>
      <c r="AW16" s="38" t="s">
        <v>103</v>
      </c>
      <c r="AY16" s="80" t="s">
        <v>399</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137</v>
      </c>
      <c r="P17" s="119">
        <v>154</v>
      </c>
      <c r="Q17" s="119">
        <v>33701398</v>
      </c>
      <c r="R17" s="45">
        <f t="shared" si="3"/>
        <v>6161</v>
      </c>
      <c r="S17" s="46">
        <f t="shared" si="4"/>
        <v>147.864</v>
      </c>
      <c r="T17" s="46">
        <f t="shared" si="5"/>
        <v>6.1609999999999996</v>
      </c>
      <c r="U17" s="120">
        <v>9.1</v>
      </c>
      <c r="V17" s="120">
        <f t="shared" si="6"/>
        <v>9.1</v>
      </c>
      <c r="W17" s="121" t="s">
        <v>140</v>
      </c>
      <c r="X17" s="123">
        <v>0</v>
      </c>
      <c r="Y17" s="123">
        <v>1110</v>
      </c>
      <c r="Z17" s="123">
        <v>1196</v>
      </c>
      <c r="AA17" s="123">
        <v>1185</v>
      </c>
      <c r="AB17" s="123">
        <v>1198</v>
      </c>
      <c r="AC17" s="47" t="s">
        <v>90</v>
      </c>
      <c r="AD17" s="47" t="s">
        <v>90</v>
      </c>
      <c r="AE17" s="47" t="s">
        <v>90</v>
      </c>
      <c r="AF17" s="122" t="s">
        <v>90</v>
      </c>
      <c r="AG17" s="136">
        <v>36420608</v>
      </c>
      <c r="AH17" s="48">
        <f t="shared" si="8"/>
        <v>1328</v>
      </c>
      <c r="AI17" s="49">
        <f t="shared" si="7"/>
        <v>215.5494237948385</v>
      </c>
      <c r="AJ17" s="102">
        <v>0</v>
      </c>
      <c r="AK17" s="102">
        <v>1</v>
      </c>
      <c r="AL17" s="102">
        <v>1</v>
      </c>
      <c r="AM17" s="102">
        <v>1</v>
      </c>
      <c r="AN17" s="102">
        <v>1</v>
      </c>
      <c r="AO17" s="102">
        <v>0</v>
      </c>
      <c r="AP17" s="123">
        <v>8155188</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134</v>
      </c>
      <c r="P18" s="119">
        <v>154</v>
      </c>
      <c r="Q18" s="119">
        <v>33707748</v>
      </c>
      <c r="R18" s="45">
        <f t="shared" si="3"/>
        <v>6350</v>
      </c>
      <c r="S18" s="46">
        <f t="shared" si="4"/>
        <v>152.4</v>
      </c>
      <c r="T18" s="46">
        <f t="shared" si="5"/>
        <v>6.35</v>
      </c>
      <c r="U18" s="120">
        <v>8.5</v>
      </c>
      <c r="V18" s="120">
        <f t="shared" si="6"/>
        <v>8.5</v>
      </c>
      <c r="W18" s="121" t="s">
        <v>140</v>
      </c>
      <c r="X18" s="123">
        <v>0</v>
      </c>
      <c r="Y18" s="123">
        <v>1156</v>
      </c>
      <c r="Z18" s="123">
        <v>1196</v>
      </c>
      <c r="AA18" s="123">
        <v>1185</v>
      </c>
      <c r="AB18" s="123">
        <v>1198</v>
      </c>
      <c r="AC18" s="47" t="s">
        <v>90</v>
      </c>
      <c r="AD18" s="47" t="s">
        <v>90</v>
      </c>
      <c r="AE18" s="47" t="s">
        <v>90</v>
      </c>
      <c r="AF18" s="122" t="s">
        <v>90</v>
      </c>
      <c r="AG18" s="136">
        <v>36421996</v>
      </c>
      <c r="AH18" s="48">
        <f t="shared" si="8"/>
        <v>1388</v>
      </c>
      <c r="AI18" s="49">
        <f t="shared" si="7"/>
        <v>218.58267716535434</v>
      </c>
      <c r="AJ18" s="102">
        <v>0</v>
      </c>
      <c r="AK18" s="102">
        <v>1</v>
      </c>
      <c r="AL18" s="102">
        <v>1</v>
      </c>
      <c r="AM18" s="102">
        <v>1</v>
      </c>
      <c r="AN18" s="102">
        <v>1</v>
      </c>
      <c r="AO18" s="102">
        <v>0</v>
      </c>
      <c r="AP18" s="123">
        <v>8155188</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140</v>
      </c>
      <c r="P19" s="119">
        <v>160</v>
      </c>
      <c r="Q19" s="119">
        <v>33714107</v>
      </c>
      <c r="R19" s="45">
        <f t="shared" si="3"/>
        <v>6359</v>
      </c>
      <c r="S19" s="46">
        <f t="shared" si="4"/>
        <v>152.61600000000001</v>
      </c>
      <c r="T19" s="46">
        <f t="shared" si="5"/>
        <v>6.359</v>
      </c>
      <c r="U19" s="120">
        <v>7.9</v>
      </c>
      <c r="V19" s="120">
        <f t="shared" si="6"/>
        <v>7.9</v>
      </c>
      <c r="W19" s="121" t="s">
        <v>140</v>
      </c>
      <c r="X19" s="123">
        <v>0</v>
      </c>
      <c r="Y19" s="123">
        <v>1170</v>
      </c>
      <c r="Z19" s="123">
        <v>1196</v>
      </c>
      <c r="AA19" s="123">
        <v>1185</v>
      </c>
      <c r="AB19" s="123">
        <v>1198</v>
      </c>
      <c r="AC19" s="47" t="s">
        <v>90</v>
      </c>
      <c r="AD19" s="47" t="s">
        <v>90</v>
      </c>
      <c r="AE19" s="47" t="s">
        <v>90</v>
      </c>
      <c r="AF19" s="122" t="s">
        <v>90</v>
      </c>
      <c r="AG19" s="136">
        <v>36423392</v>
      </c>
      <c r="AH19" s="48">
        <f t="shared" si="8"/>
        <v>1396</v>
      </c>
      <c r="AI19" s="49">
        <f t="shared" si="7"/>
        <v>219.5313728573675</v>
      </c>
      <c r="AJ19" s="102">
        <v>0</v>
      </c>
      <c r="AK19" s="102">
        <v>1</v>
      </c>
      <c r="AL19" s="102">
        <v>1</v>
      </c>
      <c r="AM19" s="102">
        <v>1</v>
      </c>
      <c r="AN19" s="102">
        <v>1</v>
      </c>
      <c r="AO19" s="102">
        <v>0</v>
      </c>
      <c r="AP19" s="123">
        <v>8155188</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135</v>
      </c>
      <c r="P20" s="119">
        <v>152</v>
      </c>
      <c r="Q20" s="119">
        <v>33720319</v>
      </c>
      <c r="R20" s="45">
        <f t="shared" si="3"/>
        <v>6212</v>
      </c>
      <c r="S20" s="46">
        <f t="shared" si="4"/>
        <v>149.08799999999999</v>
      </c>
      <c r="T20" s="46">
        <f t="shared" si="5"/>
        <v>6.2119999999999997</v>
      </c>
      <c r="U20" s="120">
        <v>7</v>
      </c>
      <c r="V20" s="120">
        <f t="shared" si="6"/>
        <v>7</v>
      </c>
      <c r="W20" s="121" t="s">
        <v>140</v>
      </c>
      <c r="X20" s="123">
        <v>0</v>
      </c>
      <c r="Y20" s="123">
        <v>1170</v>
      </c>
      <c r="Z20" s="123">
        <v>1196</v>
      </c>
      <c r="AA20" s="123">
        <v>1185</v>
      </c>
      <c r="AB20" s="123">
        <v>1198</v>
      </c>
      <c r="AC20" s="47" t="s">
        <v>90</v>
      </c>
      <c r="AD20" s="47" t="s">
        <v>90</v>
      </c>
      <c r="AE20" s="47" t="s">
        <v>90</v>
      </c>
      <c r="AF20" s="122" t="s">
        <v>90</v>
      </c>
      <c r="AG20" s="136">
        <v>36424792</v>
      </c>
      <c r="AH20" s="48">
        <f>IF(ISBLANK(AG20),"-",AG20-AG19)</f>
        <v>1400</v>
      </c>
      <c r="AI20" s="49">
        <f t="shared" si="7"/>
        <v>225.37025112685126</v>
      </c>
      <c r="AJ20" s="102">
        <v>0</v>
      </c>
      <c r="AK20" s="102">
        <v>1</v>
      </c>
      <c r="AL20" s="102">
        <v>1</v>
      </c>
      <c r="AM20" s="102">
        <v>1</v>
      </c>
      <c r="AN20" s="102">
        <v>1</v>
      </c>
      <c r="AO20" s="102">
        <v>0</v>
      </c>
      <c r="AP20" s="123">
        <v>8155188</v>
      </c>
      <c r="AQ20" s="123">
        <f t="shared" si="10"/>
        <v>0</v>
      </c>
      <c r="AR20" s="52">
        <v>1.1499999999999999</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136</v>
      </c>
      <c r="P21" s="119">
        <v>157</v>
      </c>
      <c r="Q21" s="119">
        <v>33726840</v>
      </c>
      <c r="R21" s="45">
        <f>Q21-Q20</f>
        <v>6521</v>
      </c>
      <c r="S21" s="46">
        <f t="shared" si="4"/>
        <v>156.50399999999999</v>
      </c>
      <c r="T21" s="46">
        <f t="shared" si="5"/>
        <v>6.5209999999999999</v>
      </c>
      <c r="U21" s="120">
        <v>6.3</v>
      </c>
      <c r="V21" s="120">
        <f t="shared" si="6"/>
        <v>6.3</v>
      </c>
      <c r="W21" s="121" t="s">
        <v>140</v>
      </c>
      <c r="X21" s="123">
        <v>0</v>
      </c>
      <c r="Y21" s="123">
        <v>1142</v>
      </c>
      <c r="Z21" s="123">
        <v>1196</v>
      </c>
      <c r="AA21" s="123">
        <v>1185</v>
      </c>
      <c r="AB21" s="123">
        <v>1198</v>
      </c>
      <c r="AC21" s="47" t="s">
        <v>90</v>
      </c>
      <c r="AD21" s="47" t="s">
        <v>90</v>
      </c>
      <c r="AE21" s="47" t="s">
        <v>90</v>
      </c>
      <c r="AF21" s="122" t="s">
        <v>90</v>
      </c>
      <c r="AG21" s="136">
        <v>36426240</v>
      </c>
      <c r="AH21" s="48">
        <f t="shared" si="8"/>
        <v>1448</v>
      </c>
      <c r="AI21" s="49">
        <f t="shared" si="7"/>
        <v>222.05183254102133</v>
      </c>
      <c r="AJ21" s="102">
        <v>0</v>
      </c>
      <c r="AK21" s="102">
        <v>1</v>
      </c>
      <c r="AL21" s="102">
        <v>1</v>
      </c>
      <c r="AM21" s="102">
        <v>1</v>
      </c>
      <c r="AN21" s="102">
        <v>1</v>
      </c>
      <c r="AO21" s="102">
        <v>0</v>
      </c>
      <c r="AP21" s="123">
        <v>8155188</v>
      </c>
      <c r="AQ21" s="123">
        <f t="shared" si="10"/>
        <v>0</v>
      </c>
      <c r="AR21" s="50"/>
      <c r="AS21" s="51" t="s">
        <v>101</v>
      </c>
      <c r="AY21" s="105"/>
    </row>
    <row r="22" spans="1:51" x14ac:dyDescent="0.25">
      <c r="B22" s="39">
        <v>2.4583333333333299</v>
      </c>
      <c r="C22" s="39">
        <v>0.5</v>
      </c>
      <c r="D22" s="118">
        <v>8</v>
      </c>
      <c r="E22" s="40">
        <f t="shared" si="0"/>
        <v>5.6338028169014089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129</v>
      </c>
      <c r="P22" s="119">
        <v>150</v>
      </c>
      <c r="Q22" s="119">
        <v>33732927</v>
      </c>
      <c r="R22" s="45">
        <f t="shared" si="3"/>
        <v>6087</v>
      </c>
      <c r="S22" s="46">
        <f t="shared" si="4"/>
        <v>146.08799999999999</v>
      </c>
      <c r="T22" s="46">
        <f t="shared" si="5"/>
        <v>6.0869999999999997</v>
      </c>
      <c r="U22" s="120">
        <v>5.6</v>
      </c>
      <c r="V22" s="120">
        <f t="shared" si="6"/>
        <v>5.6</v>
      </c>
      <c r="W22" s="121" t="s">
        <v>140</v>
      </c>
      <c r="X22" s="123">
        <v>0</v>
      </c>
      <c r="Y22" s="123">
        <v>1137</v>
      </c>
      <c r="Z22" s="123">
        <v>1196</v>
      </c>
      <c r="AA22" s="123">
        <v>1185</v>
      </c>
      <c r="AB22" s="123">
        <v>1198</v>
      </c>
      <c r="AC22" s="47" t="s">
        <v>90</v>
      </c>
      <c r="AD22" s="47" t="s">
        <v>90</v>
      </c>
      <c r="AE22" s="47" t="s">
        <v>90</v>
      </c>
      <c r="AF22" s="122" t="s">
        <v>90</v>
      </c>
      <c r="AG22" s="136">
        <v>36427612</v>
      </c>
      <c r="AH22" s="48">
        <f t="shared" si="8"/>
        <v>1372</v>
      </c>
      <c r="AI22" s="49">
        <f t="shared" si="7"/>
        <v>225.39839001149994</v>
      </c>
      <c r="AJ22" s="102">
        <v>0</v>
      </c>
      <c r="AK22" s="102">
        <v>1</v>
      </c>
      <c r="AL22" s="102">
        <v>1</v>
      </c>
      <c r="AM22" s="102">
        <v>1</v>
      </c>
      <c r="AN22" s="102">
        <v>1</v>
      </c>
      <c r="AO22" s="102">
        <v>0</v>
      </c>
      <c r="AP22" s="123">
        <v>8155188</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145</v>
      </c>
      <c r="Q23" s="119">
        <v>33738927</v>
      </c>
      <c r="R23" s="45">
        <f t="shared" si="3"/>
        <v>6000</v>
      </c>
      <c r="S23" s="46">
        <f t="shared" si="4"/>
        <v>144</v>
      </c>
      <c r="T23" s="46">
        <f t="shared" si="5"/>
        <v>6</v>
      </c>
      <c r="U23" s="120">
        <v>5.0999999999999996</v>
      </c>
      <c r="V23" s="120">
        <f t="shared" si="6"/>
        <v>5.0999999999999996</v>
      </c>
      <c r="W23" s="121" t="s">
        <v>140</v>
      </c>
      <c r="X23" s="123">
        <v>0</v>
      </c>
      <c r="Y23" s="123">
        <v>1089</v>
      </c>
      <c r="Z23" s="123">
        <v>1196</v>
      </c>
      <c r="AA23" s="123">
        <v>1185</v>
      </c>
      <c r="AB23" s="123">
        <v>1198</v>
      </c>
      <c r="AC23" s="47" t="s">
        <v>90</v>
      </c>
      <c r="AD23" s="47" t="s">
        <v>90</v>
      </c>
      <c r="AE23" s="47" t="s">
        <v>90</v>
      </c>
      <c r="AF23" s="122" t="s">
        <v>90</v>
      </c>
      <c r="AG23" s="136">
        <v>36428940</v>
      </c>
      <c r="AH23" s="48">
        <f t="shared" si="8"/>
        <v>1328</v>
      </c>
      <c r="AI23" s="49">
        <f t="shared" si="7"/>
        <v>221.33333333333334</v>
      </c>
      <c r="AJ23" s="102">
        <v>0</v>
      </c>
      <c r="AK23" s="102">
        <v>1</v>
      </c>
      <c r="AL23" s="102">
        <v>1</v>
      </c>
      <c r="AM23" s="102">
        <v>1</v>
      </c>
      <c r="AN23" s="102">
        <v>1</v>
      </c>
      <c r="AO23" s="102">
        <v>0</v>
      </c>
      <c r="AP23" s="123">
        <v>8155188</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132</v>
      </c>
      <c r="P24" s="119">
        <v>143</v>
      </c>
      <c r="Q24" s="119">
        <v>33744968</v>
      </c>
      <c r="R24" s="45">
        <f t="shared" si="3"/>
        <v>6041</v>
      </c>
      <c r="S24" s="46">
        <f t="shared" si="4"/>
        <v>144.98400000000001</v>
      </c>
      <c r="T24" s="46">
        <f t="shared" si="5"/>
        <v>6.0410000000000004</v>
      </c>
      <c r="U24" s="120">
        <v>4.5999999999999996</v>
      </c>
      <c r="V24" s="120">
        <f t="shared" si="6"/>
        <v>4.5999999999999996</v>
      </c>
      <c r="W24" s="121" t="s">
        <v>140</v>
      </c>
      <c r="X24" s="123">
        <v>0</v>
      </c>
      <c r="Y24" s="123">
        <v>1086</v>
      </c>
      <c r="Z24" s="123">
        <v>1196</v>
      </c>
      <c r="AA24" s="123">
        <v>1185</v>
      </c>
      <c r="AB24" s="123">
        <v>1198</v>
      </c>
      <c r="AC24" s="47" t="s">
        <v>90</v>
      </c>
      <c r="AD24" s="47" t="s">
        <v>90</v>
      </c>
      <c r="AE24" s="47" t="s">
        <v>90</v>
      </c>
      <c r="AF24" s="122" t="s">
        <v>90</v>
      </c>
      <c r="AG24" s="136">
        <v>36430244</v>
      </c>
      <c r="AH24" s="48">
        <f t="shared" si="8"/>
        <v>1304</v>
      </c>
      <c r="AI24" s="49">
        <f t="shared" si="7"/>
        <v>215.85830160569441</v>
      </c>
      <c r="AJ24" s="102">
        <v>0</v>
      </c>
      <c r="AK24" s="102">
        <v>1</v>
      </c>
      <c r="AL24" s="102">
        <v>1</v>
      </c>
      <c r="AM24" s="102">
        <v>1</v>
      </c>
      <c r="AN24" s="102">
        <v>1</v>
      </c>
      <c r="AO24" s="102">
        <v>0</v>
      </c>
      <c r="AP24" s="123">
        <v>8155188</v>
      </c>
      <c r="AQ24" s="123">
        <f t="shared" si="10"/>
        <v>0</v>
      </c>
      <c r="AR24" s="52">
        <v>1.1100000000000001</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135</v>
      </c>
      <c r="P25" s="119">
        <v>140</v>
      </c>
      <c r="Q25" s="119">
        <v>33750645</v>
      </c>
      <c r="R25" s="45">
        <f t="shared" si="3"/>
        <v>5677</v>
      </c>
      <c r="S25" s="46">
        <f t="shared" si="4"/>
        <v>136.24799999999999</v>
      </c>
      <c r="T25" s="46">
        <f t="shared" si="5"/>
        <v>5.6769999999999996</v>
      </c>
      <c r="U25" s="120">
        <v>4.0999999999999996</v>
      </c>
      <c r="V25" s="120">
        <f t="shared" si="6"/>
        <v>4.0999999999999996</v>
      </c>
      <c r="W25" s="121" t="s">
        <v>140</v>
      </c>
      <c r="X25" s="123">
        <v>0</v>
      </c>
      <c r="Y25" s="123">
        <v>990</v>
      </c>
      <c r="Z25" s="123">
        <v>1196</v>
      </c>
      <c r="AA25" s="123">
        <v>1185</v>
      </c>
      <c r="AB25" s="123">
        <v>1198</v>
      </c>
      <c r="AC25" s="47" t="s">
        <v>90</v>
      </c>
      <c r="AD25" s="47" t="s">
        <v>90</v>
      </c>
      <c r="AE25" s="47" t="s">
        <v>90</v>
      </c>
      <c r="AF25" s="122" t="s">
        <v>90</v>
      </c>
      <c r="AG25" s="136">
        <v>36431552</v>
      </c>
      <c r="AH25" s="48">
        <f t="shared" si="8"/>
        <v>1308</v>
      </c>
      <c r="AI25" s="49">
        <f t="shared" si="7"/>
        <v>230.40338206799368</v>
      </c>
      <c r="AJ25" s="102">
        <v>0</v>
      </c>
      <c r="AK25" s="102">
        <v>1</v>
      </c>
      <c r="AL25" s="102">
        <v>1</v>
      </c>
      <c r="AM25" s="102">
        <v>1</v>
      </c>
      <c r="AN25" s="102">
        <v>1</v>
      </c>
      <c r="AO25" s="102">
        <v>0</v>
      </c>
      <c r="AP25" s="123">
        <v>8155188</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126</v>
      </c>
      <c r="P26" s="119">
        <v>137</v>
      </c>
      <c r="Q26" s="119">
        <v>33756559</v>
      </c>
      <c r="R26" s="45">
        <f t="shared" si="3"/>
        <v>5914</v>
      </c>
      <c r="S26" s="46">
        <f t="shared" si="4"/>
        <v>141.93600000000001</v>
      </c>
      <c r="T26" s="46">
        <f t="shared" si="5"/>
        <v>5.9139999999999997</v>
      </c>
      <c r="U26" s="120">
        <v>4</v>
      </c>
      <c r="V26" s="120">
        <f t="shared" si="6"/>
        <v>4</v>
      </c>
      <c r="W26" s="121" t="s">
        <v>140</v>
      </c>
      <c r="X26" s="123">
        <v>0</v>
      </c>
      <c r="Y26" s="123">
        <v>988</v>
      </c>
      <c r="Z26" s="123">
        <v>1196</v>
      </c>
      <c r="AA26" s="123">
        <v>1185</v>
      </c>
      <c r="AB26" s="123">
        <v>1198</v>
      </c>
      <c r="AC26" s="47" t="s">
        <v>90</v>
      </c>
      <c r="AD26" s="47" t="s">
        <v>90</v>
      </c>
      <c r="AE26" s="47" t="s">
        <v>90</v>
      </c>
      <c r="AF26" s="122" t="s">
        <v>90</v>
      </c>
      <c r="AG26" s="136">
        <v>36432916</v>
      </c>
      <c r="AH26" s="48">
        <f t="shared" si="8"/>
        <v>1364</v>
      </c>
      <c r="AI26" s="49">
        <f t="shared" si="7"/>
        <v>230.63916131214069</v>
      </c>
      <c r="AJ26" s="102">
        <v>0</v>
      </c>
      <c r="AK26" s="102">
        <v>1</v>
      </c>
      <c r="AL26" s="102">
        <v>1</v>
      </c>
      <c r="AM26" s="102">
        <v>1</v>
      </c>
      <c r="AN26" s="102">
        <v>1</v>
      </c>
      <c r="AO26" s="102">
        <v>0</v>
      </c>
      <c r="AP26" s="123">
        <v>8155188</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133</v>
      </c>
      <c r="P27" s="119">
        <v>134</v>
      </c>
      <c r="Q27" s="119">
        <v>33762278</v>
      </c>
      <c r="R27" s="45">
        <f t="shared" si="3"/>
        <v>5719</v>
      </c>
      <c r="S27" s="46">
        <f t="shared" si="4"/>
        <v>137.256</v>
      </c>
      <c r="T27" s="46">
        <f t="shared" si="5"/>
        <v>5.7190000000000003</v>
      </c>
      <c r="U27" s="120">
        <v>3.4</v>
      </c>
      <c r="V27" s="120">
        <f t="shared" si="6"/>
        <v>3.4</v>
      </c>
      <c r="W27" s="121" t="s">
        <v>140</v>
      </c>
      <c r="X27" s="123">
        <v>0</v>
      </c>
      <c r="Y27" s="123">
        <v>980</v>
      </c>
      <c r="Z27" s="123">
        <v>1196</v>
      </c>
      <c r="AA27" s="123">
        <v>1185</v>
      </c>
      <c r="AB27" s="123">
        <v>1198</v>
      </c>
      <c r="AC27" s="47" t="s">
        <v>90</v>
      </c>
      <c r="AD27" s="47" t="s">
        <v>90</v>
      </c>
      <c r="AE27" s="47" t="s">
        <v>90</v>
      </c>
      <c r="AF27" s="122" t="s">
        <v>90</v>
      </c>
      <c r="AG27" s="136">
        <v>36434248</v>
      </c>
      <c r="AH27" s="48">
        <f t="shared" si="8"/>
        <v>1332</v>
      </c>
      <c r="AI27" s="49">
        <f t="shared" si="7"/>
        <v>232.9078510229061</v>
      </c>
      <c r="AJ27" s="102">
        <v>0</v>
      </c>
      <c r="AK27" s="102">
        <v>1</v>
      </c>
      <c r="AL27" s="102">
        <v>1</v>
      </c>
      <c r="AM27" s="102">
        <v>1</v>
      </c>
      <c r="AN27" s="102">
        <v>1</v>
      </c>
      <c r="AO27" s="102">
        <v>0</v>
      </c>
      <c r="AP27" s="123">
        <v>8155188</v>
      </c>
      <c r="AQ27" s="123">
        <f t="shared" si="10"/>
        <v>0</v>
      </c>
      <c r="AR27" s="50"/>
      <c r="AS27" s="51" t="s">
        <v>113</v>
      </c>
      <c r="AV27" s="57" t="s">
        <v>115</v>
      </c>
      <c r="AW27" s="57">
        <v>1</v>
      </c>
      <c r="AY27" s="105"/>
    </row>
    <row r="28" spans="1:51" x14ac:dyDescent="0.25">
      <c r="B28" s="39">
        <v>2.7083333333333299</v>
      </c>
      <c r="C28" s="39">
        <v>0.750000000000002</v>
      </c>
      <c r="D28" s="118">
        <v>3</v>
      </c>
      <c r="E28" s="40">
        <f t="shared" si="0"/>
        <v>2.1126760563380285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134</v>
      </c>
      <c r="P28" s="119">
        <v>138</v>
      </c>
      <c r="Q28" s="119">
        <v>33768075</v>
      </c>
      <c r="R28" s="45">
        <f t="shared" si="3"/>
        <v>5797</v>
      </c>
      <c r="S28" s="46">
        <f t="shared" si="4"/>
        <v>139.12799999999999</v>
      </c>
      <c r="T28" s="46">
        <f t="shared" si="5"/>
        <v>5.7969999999999997</v>
      </c>
      <c r="U28" s="120">
        <v>3.1</v>
      </c>
      <c r="V28" s="120">
        <f t="shared" si="6"/>
        <v>3.1</v>
      </c>
      <c r="W28" s="121" t="s">
        <v>140</v>
      </c>
      <c r="X28" s="123">
        <v>0</v>
      </c>
      <c r="Y28" s="123">
        <v>987</v>
      </c>
      <c r="Z28" s="123">
        <v>1196</v>
      </c>
      <c r="AA28" s="123">
        <v>1185</v>
      </c>
      <c r="AB28" s="123">
        <v>1198</v>
      </c>
      <c r="AC28" s="47" t="s">
        <v>90</v>
      </c>
      <c r="AD28" s="47" t="s">
        <v>90</v>
      </c>
      <c r="AE28" s="47" t="s">
        <v>90</v>
      </c>
      <c r="AF28" s="122" t="s">
        <v>90</v>
      </c>
      <c r="AG28" s="136">
        <v>36435584</v>
      </c>
      <c r="AH28" s="48">
        <f t="shared" si="8"/>
        <v>1336</v>
      </c>
      <c r="AI28" s="49">
        <f t="shared" si="7"/>
        <v>230.46403312057961</v>
      </c>
      <c r="AJ28" s="102">
        <v>0</v>
      </c>
      <c r="AK28" s="102">
        <v>1</v>
      </c>
      <c r="AL28" s="102">
        <v>1</v>
      </c>
      <c r="AM28" s="102">
        <v>1</v>
      </c>
      <c r="AN28" s="102">
        <v>1</v>
      </c>
      <c r="AO28" s="102">
        <v>0</v>
      </c>
      <c r="AP28" s="123">
        <v>8155188</v>
      </c>
      <c r="AQ28" s="123">
        <f t="shared" si="10"/>
        <v>0</v>
      </c>
      <c r="AR28" s="52">
        <v>0.91</v>
      </c>
      <c r="AS28" s="51" t="s">
        <v>113</v>
      </c>
      <c r="AV28" s="57" t="s">
        <v>116</v>
      </c>
      <c r="AW28" s="57">
        <v>101.325</v>
      </c>
      <c r="AY28" s="105"/>
    </row>
    <row r="29" spans="1:51" x14ac:dyDescent="0.25">
      <c r="B29" s="39">
        <v>2.75</v>
      </c>
      <c r="C29" s="39">
        <v>0.79166666666666896</v>
      </c>
      <c r="D29" s="118">
        <v>3</v>
      </c>
      <c r="E29" s="40">
        <f t="shared" si="0"/>
        <v>2.1126760563380285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134</v>
      </c>
      <c r="P29" s="119">
        <v>139</v>
      </c>
      <c r="Q29" s="119">
        <v>33773691</v>
      </c>
      <c r="R29" s="45">
        <f t="shared" si="3"/>
        <v>5616</v>
      </c>
      <c r="S29" s="46">
        <f t="shared" si="4"/>
        <v>134.78399999999999</v>
      </c>
      <c r="T29" s="46">
        <f t="shared" si="5"/>
        <v>5.6159999999999997</v>
      </c>
      <c r="U29" s="120">
        <v>3</v>
      </c>
      <c r="V29" s="120">
        <f t="shared" si="6"/>
        <v>3</v>
      </c>
      <c r="W29" s="121" t="s">
        <v>140</v>
      </c>
      <c r="X29" s="123">
        <v>0</v>
      </c>
      <c r="Y29" s="123">
        <v>987</v>
      </c>
      <c r="Z29" s="123">
        <v>1196</v>
      </c>
      <c r="AA29" s="123">
        <v>1185</v>
      </c>
      <c r="AB29" s="123">
        <v>1198</v>
      </c>
      <c r="AC29" s="47" t="s">
        <v>90</v>
      </c>
      <c r="AD29" s="47" t="s">
        <v>90</v>
      </c>
      <c r="AE29" s="47" t="s">
        <v>90</v>
      </c>
      <c r="AF29" s="122" t="s">
        <v>90</v>
      </c>
      <c r="AG29" s="136">
        <v>36436940</v>
      </c>
      <c r="AH29" s="48">
        <f t="shared" si="8"/>
        <v>1356</v>
      </c>
      <c r="AI29" s="49">
        <f t="shared" si="7"/>
        <v>241.45299145299145</v>
      </c>
      <c r="AJ29" s="102">
        <v>0</v>
      </c>
      <c r="AK29" s="102">
        <v>1</v>
      </c>
      <c r="AL29" s="102">
        <v>1</v>
      </c>
      <c r="AM29" s="102">
        <v>1</v>
      </c>
      <c r="AN29" s="102">
        <v>1</v>
      </c>
      <c r="AO29" s="102">
        <v>0</v>
      </c>
      <c r="AP29" s="123">
        <v>8155188</v>
      </c>
      <c r="AQ29" s="123">
        <f t="shared" si="10"/>
        <v>0</v>
      </c>
      <c r="AR29" s="50"/>
      <c r="AS29" s="51" t="s">
        <v>113</v>
      </c>
      <c r="AY29" s="105"/>
    </row>
    <row r="30" spans="1:51" x14ac:dyDescent="0.25">
      <c r="B30" s="39">
        <v>2.7916666666666701</v>
      </c>
      <c r="C30" s="39">
        <v>0.83333333333333703</v>
      </c>
      <c r="D30" s="118">
        <v>4</v>
      </c>
      <c r="E30" s="40">
        <f t="shared" si="0"/>
        <v>2.8169014084507045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133</v>
      </c>
      <c r="P30" s="119">
        <v>138</v>
      </c>
      <c r="Q30" s="119">
        <v>33779337</v>
      </c>
      <c r="R30" s="45">
        <f t="shared" si="3"/>
        <v>5646</v>
      </c>
      <c r="S30" s="46">
        <f t="shared" si="4"/>
        <v>135.50399999999999</v>
      </c>
      <c r="T30" s="46">
        <f t="shared" si="5"/>
        <v>5.6459999999999999</v>
      </c>
      <c r="U30" s="120">
        <v>2.9</v>
      </c>
      <c r="V30" s="120">
        <f t="shared" si="6"/>
        <v>2.9</v>
      </c>
      <c r="W30" s="121" t="s">
        <v>140</v>
      </c>
      <c r="X30" s="123">
        <v>0</v>
      </c>
      <c r="Y30" s="123">
        <v>954</v>
      </c>
      <c r="Z30" s="123">
        <v>1155</v>
      </c>
      <c r="AA30" s="123">
        <v>1185</v>
      </c>
      <c r="AB30" s="123">
        <v>1198</v>
      </c>
      <c r="AC30" s="47" t="s">
        <v>90</v>
      </c>
      <c r="AD30" s="47" t="s">
        <v>90</v>
      </c>
      <c r="AE30" s="47" t="s">
        <v>90</v>
      </c>
      <c r="AF30" s="122" t="s">
        <v>90</v>
      </c>
      <c r="AG30" s="136">
        <v>36438284</v>
      </c>
      <c r="AH30" s="48">
        <f t="shared" si="8"/>
        <v>1344</v>
      </c>
      <c r="AI30" s="49">
        <f t="shared" si="7"/>
        <v>238.04463336875665</v>
      </c>
      <c r="AJ30" s="102">
        <v>0</v>
      </c>
      <c r="AK30" s="102">
        <v>1</v>
      </c>
      <c r="AL30" s="102">
        <v>1</v>
      </c>
      <c r="AM30" s="102">
        <v>1</v>
      </c>
      <c r="AN30" s="102">
        <v>1</v>
      </c>
      <c r="AO30" s="102">
        <v>0</v>
      </c>
      <c r="AP30" s="123">
        <v>8155188</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113</v>
      </c>
      <c r="P31" s="119">
        <v>132</v>
      </c>
      <c r="Q31" s="119">
        <v>33784655</v>
      </c>
      <c r="R31" s="45">
        <f t="shared" si="3"/>
        <v>5318</v>
      </c>
      <c r="S31" s="46">
        <f t="shared" si="4"/>
        <v>127.63200000000001</v>
      </c>
      <c r="T31" s="46">
        <f t="shared" si="5"/>
        <v>5.3179999999999996</v>
      </c>
      <c r="U31" s="120">
        <v>2.2000000000000002</v>
      </c>
      <c r="V31" s="120">
        <f t="shared" si="6"/>
        <v>2.2000000000000002</v>
      </c>
      <c r="W31" s="121" t="s">
        <v>152</v>
      </c>
      <c r="X31" s="123">
        <v>0</v>
      </c>
      <c r="Y31" s="123">
        <v>1062</v>
      </c>
      <c r="Z31" s="123">
        <v>1196</v>
      </c>
      <c r="AA31" s="123">
        <v>0</v>
      </c>
      <c r="AB31" s="123">
        <v>1198</v>
      </c>
      <c r="AC31" s="47" t="s">
        <v>90</v>
      </c>
      <c r="AD31" s="47" t="s">
        <v>90</v>
      </c>
      <c r="AE31" s="47" t="s">
        <v>90</v>
      </c>
      <c r="AF31" s="122" t="s">
        <v>90</v>
      </c>
      <c r="AG31" s="136">
        <v>36439364</v>
      </c>
      <c r="AH31" s="48">
        <f t="shared" si="8"/>
        <v>1080</v>
      </c>
      <c r="AI31" s="49">
        <f t="shared" si="7"/>
        <v>203.08386611508087</v>
      </c>
      <c r="AJ31" s="102">
        <v>0</v>
      </c>
      <c r="AK31" s="102">
        <v>1</v>
      </c>
      <c r="AL31" s="102">
        <v>1</v>
      </c>
      <c r="AM31" s="102">
        <v>0</v>
      </c>
      <c r="AN31" s="102">
        <v>1</v>
      </c>
      <c r="AO31" s="102">
        <v>0</v>
      </c>
      <c r="AP31" s="123">
        <v>8155188</v>
      </c>
      <c r="AQ31" s="123">
        <f t="shared" si="10"/>
        <v>0</v>
      </c>
      <c r="AR31" s="50"/>
      <c r="AS31" s="51" t="s">
        <v>113</v>
      </c>
      <c r="AV31" s="58" t="s">
        <v>29</v>
      </c>
      <c r="AW31" s="58" t="s">
        <v>74</v>
      </c>
      <c r="AY31" s="105"/>
    </row>
    <row r="32" spans="1:51" x14ac:dyDescent="0.25">
      <c r="B32" s="39">
        <v>2.875</v>
      </c>
      <c r="C32" s="39">
        <v>0.91666666666667096</v>
      </c>
      <c r="D32" s="118">
        <v>15</v>
      </c>
      <c r="E32" s="40">
        <f t="shared" si="0"/>
        <v>10.563380281690142</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118</v>
      </c>
      <c r="P32" s="119">
        <v>130</v>
      </c>
      <c r="Q32" s="119">
        <v>33789699</v>
      </c>
      <c r="R32" s="45">
        <f t="shared" si="3"/>
        <v>5044</v>
      </c>
      <c r="S32" s="46">
        <f t="shared" si="4"/>
        <v>121.056</v>
      </c>
      <c r="T32" s="46">
        <f t="shared" si="5"/>
        <v>5.0439999999999996</v>
      </c>
      <c r="U32" s="120">
        <v>1.8</v>
      </c>
      <c r="V32" s="120">
        <f t="shared" si="6"/>
        <v>1.8</v>
      </c>
      <c r="W32" s="121" t="s">
        <v>152</v>
      </c>
      <c r="X32" s="123">
        <v>0</v>
      </c>
      <c r="Y32" s="123">
        <v>1024</v>
      </c>
      <c r="Z32" s="123">
        <v>1196</v>
      </c>
      <c r="AA32" s="123">
        <v>0</v>
      </c>
      <c r="AB32" s="123">
        <v>119</v>
      </c>
      <c r="AC32" s="47" t="s">
        <v>90</v>
      </c>
      <c r="AD32" s="47" t="s">
        <v>90</v>
      </c>
      <c r="AE32" s="47" t="s">
        <v>90</v>
      </c>
      <c r="AF32" s="122" t="s">
        <v>90</v>
      </c>
      <c r="AG32" s="136">
        <v>36440372</v>
      </c>
      <c r="AH32" s="48">
        <f t="shared" si="8"/>
        <v>1008</v>
      </c>
      <c r="AI32" s="49">
        <f t="shared" si="7"/>
        <v>199.84139571768441</v>
      </c>
      <c r="AJ32" s="102">
        <v>0</v>
      </c>
      <c r="AK32" s="102">
        <v>1</v>
      </c>
      <c r="AL32" s="102">
        <v>1</v>
      </c>
      <c r="AM32" s="102">
        <v>0</v>
      </c>
      <c r="AN32" s="102">
        <v>1</v>
      </c>
      <c r="AO32" s="102">
        <v>0</v>
      </c>
      <c r="AP32" s="123">
        <v>8155188</v>
      </c>
      <c r="AQ32" s="123">
        <f t="shared" si="10"/>
        <v>0</v>
      </c>
      <c r="AR32" s="52">
        <v>0.93</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6</v>
      </c>
      <c r="E33" s="40">
        <f t="shared" si="0"/>
        <v>4.2253521126760569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134</v>
      </c>
      <c r="P33" s="119">
        <v>102</v>
      </c>
      <c r="Q33" s="119">
        <v>33793935</v>
      </c>
      <c r="R33" s="45">
        <f t="shared" si="3"/>
        <v>4236</v>
      </c>
      <c r="S33" s="46">
        <f t="shared" si="4"/>
        <v>101.664</v>
      </c>
      <c r="T33" s="46">
        <f t="shared" si="5"/>
        <v>4.2359999999999998</v>
      </c>
      <c r="U33" s="120">
        <v>2.9</v>
      </c>
      <c r="V33" s="120">
        <f t="shared" si="6"/>
        <v>2.9</v>
      </c>
      <c r="W33" s="121" t="s">
        <v>125</v>
      </c>
      <c r="X33" s="123">
        <v>0</v>
      </c>
      <c r="Y33" s="123">
        <v>0</v>
      </c>
      <c r="Z33" s="123">
        <v>1165</v>
      </c>
      <c r="AA33" s="123">
        <v>0</v>
      </c>
      <c r="AB33" s="123">
        <v>1109</v>
      </c>
      <c r="AC33" s="47" t="s">
        <v>90</v>
      </c>
      <c r="AD33" s="47" t="s">
        <v>90</v>
      </c>
      <c r="AE33" s="47" t="s">
        <v>90</v>
      </c>
      <c r="AF33" s="122" t="s">
        <v>90</v>
      </c>
      <c r="AG33" s="136">
        <v>36441188</v>
      </c>
      <c r="AH33" s="48">
        <f t="shared" si="8"/>
        <v>816</v>
      </c>
      <c r="AI33" s="49">
        <f t="shared" si="7"/>
        <v>192.63456090651559</v>
      </c>
      <c r="AJ33" s="102">
        <v>0</v>
      </c>
      <c r="AK33" s="102">
        <v>0</v>
      </c>
      <c r="AL33" s="102">
        <v>1</v>
      </c>
      <c r="AM33" s="102">
        <v>0</v>
      </c>
      <c r="AN33" s="102">
        <v>1</v>
      </c>
      <c r="AO33" s="102">
        <v>0.45</v>
      </c>
      <c r="AP33" s="123">
        <v>8156313</v>
      </c>
      <c r="AQ33" s="123">
        <f t="shared" si="10"/>
        <v>1125</v>
      </c>
      <c r="AR33" s="50"/>
      <c r="AS33" s="51" t="s">
        <v>113</v>
      </c>
      <c r="AY33" s="105"/>
    </row>
    <row r="34" spans="2:51" x14ac:dyDescent="0.25">
      <c r="B34" s="39">
        <v>2.9583333333333299</v>
      </c>
      <c r="C34" s="39">
        <v>1</v>
      </c>
      <c r="D34" s="118">
        <v>9</v>
      </c>
      <c r="E34" s="40">
        <f t="shared" si="0"/>
        <v>6.3380281690140849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125</v>
      </c>
      <c r="P34" s="119">
        <v>89</v>
      </c>
      <c r="Q34" s="119">
        <v>33798002</v>
      </c>
      <c r="R34" s="45">
        <f t="shared" si="3"/>
        <v>4067</v>
      </c>
      <c r="S34" s="46">
        <f t="shared" si="4"/>
        <v>97.608000000000004</v>
      </c>
      <c r="T34" s="46">
        <f t="shared" si="5"/>
        <v>4.0670000000000002</v>
      </c>
      <c r="U34" s="120">
        <v>4.4000000000000004</v>
      </c>
      <c r="V34" s="120">
        <f t="shared" si="6"/>
        <v>4.4000000000000004</v>
      </c>
      <c r="W34" s="121" t="s">
        <v>125</v>
      </c>
      <c r="X34" s="123">
        <v>0</v>
      </c>
      <c r="Y34" s="123">
        <v>0</v>
      </c>
      <c r="Z34" s="123">
        <v>1080</v>
      </c>
      <c r="AA34" s="123">
        <v>0</v>
      </c>
      <c r="AB34" s="123">
        <v>1110</v>
      </c>
      <c r="AC34" s="47" t="s">
        <v>90</v>
      </c>
      <c r="AD34" s="47" t="s">
        <v>90</v>
      </c>
      <c r="AE34" s="47" t="s">
        <v>90</v>
      </c>
      <c r="AF34" s="122" t="s">
        <v>90</v>
      </c>
      <c r="AG34" s="136">
        <v>36441916</v>
      </c>
      <c r="AH34" s="48">
        <f t="shared" si="8"/>
        <v>728</v>
      </c>
      <c r="AI34" s="49">
        <f t="shared" si="7"/>
        <v>179.00172117039585</v>
      </c>
      <c r="AJ34" s="102">
        <v>0</v>
      </c>
      <c r="AK34" s="102">
        <v>0</v>
      </c>
      <c r="AL34" s="102">
        <v>1</v>
      </c>
      <c r="AM34" s="102">
        <v>0</v>
      </c>
      <c r="AN34" s="102">
        <v>1</v>
      </c>
      <c r="AO34" s="102">
        <v>0.45</v>
      </c>
      <c r="AP34" s="123">
        <v>8157687</v>
      </c>
      <c r="AQ34" s="123">
        <f t="shared" si="10"/>
        <v>1374</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c r="Q35" s="63">
        <f>Q34-Q10</f>
        <v>125966</v>
      </c>
      <c r="R35" s="64">
        <f>SUM(R11:R34)</f>
        <v>125966</v>
      </c>
      <c r="S35" s="124">
        <f>AVERAGE(S11:S34)</f>
        <v>125.96600000000002</v>
      </c>
      <c r="T35" s="124">
        <f>SUM(T11:T34)</f>
        <v>125.96600000000001</v>
      </c>
      <c r="U35" s="98"/>
      <c r="V35" s="98"/>
      <c r="W35" s="56"/>
      <c r="X35" s="90"/>
      <c r="Y35" s="91"/>
      <c r="Z35" s="91"/>
      <c r="AA35" s="91"/>
      <c r="AB35" s="92"/>
      <c r="AC35" s="90"/>
      <c r="AD35" s="91"/>
      <c r="AE35" s="92"/>
      <c r="AF35" s="93"/>
      <c r="AG35" s="65">
        <f>AG34-AG10</f>
        <v>26492</v>
      </c>
      <c r="AH35" s="66">
        <f>SUM(AH11:AH34)</f>
        <v>26492</v>
      </c>
      <c r="AI35" s="67">
        <f>$AH$35/$T35</f>
        <v>210.31071876538113</v>
      </c>
      <c r="AJ35" s="93"/>
      <c r="AK35" s="94"/>
      <c r="AL35" s="94"/>
      <c r="AM35" s="94"/>
      <c r="AN35" s="95"/>
      <c r="AO35" s="68"/>
      <c r="AP35" s="69">
        <f>AP34-AP10</f>
        <v>7987</v>
      </c>
      <c r="AQ35" s="70">
        <f>SUM(AQ11:AQ34)</f>
        <v>7987</v>
      </c>
      <c r="AR35" s="71">
        <f>AVERAGE(AR11:AR34)</f>
        <v>1.0166666666666666</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414</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345</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415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70" t="s">
        <v>417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416</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2" t="s">
        <v>418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2" t="s">
        <v>419</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256</v>
      </c>
      <c r="C51" s="110"/>
      <c r="D51" s="110"/>
      <c r="E51" s="110"/>
      <c r="F51" s="110"/>
      <c r="G51" s="110"/>
      <c r="H51" s="110"/>
      <c r="I51" s="125"/>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85" t="s">
        <v>420</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421</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198</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85" t="s">
        <v>422</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423</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166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156</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2" t="s">
        <v>212</v>
      </c>
      <c r="C59" s="112"/>
      <c r="D59" s="110"/>
      <c r="E59" s="88"/>
      <c r="F59" s="110"/>
      <c r="G59" s="110"/>
      <c r="H59" s="110"/>
      <c r="I59" s="110"/>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213</v>
      </c>
      <c r="C60" s="110"/>
      <c r="D60" s="110"/>
      <c r="E60" s="110"/>
      <c r="F60" s="110"/>
      <c r="G60" s="110"/>
      <c r="H60" s="110"/>
      <c r="I60" s="125"/>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16" t="s">
        <v>157</v>
      </c>
      <c r="C61" s="110"/>
      <c r="D61" s="110"/>
      <c r="E61" s="110"/>
      <c r="F61" s="110"/>
      <c r="G61" s="110"/>
      <c r="H61" s="110"/>
      <c r="I61" s="125"/>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09" t="s">
        <v>424</v>
      </c>
      <c r="C62" s="112"/>
      <c r="D62" s="110"/>
      <c r="E62" s="110"/>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t="s">
        <v>153</v>
      </c>
      <c r="C63" s="112"/>
      <c r="D63" s="110"/>
      <c r="E63" s="88"/>
      <c r="F63" s="110"/>
      <c r="G63" s="110"/>
      <c r="H63" s="110"/>
      <c r="I63" s="110"/>
      <c r="J63" s="111"/>
      <c r="K63" s="111"/>
      <c r="L63" s="111"/>
      <c r="M63" s="111"/>
      <c r="N63" s="111"/>
      <c r="O63" s="111"/>
      <c r="P63" s="111"/>
      <c r="Q63" s="111"/>
      <c r="R63" s="111"/>
      <c r="S63" s="111"/>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t="s">
        <v>356</v>
      </c>
      <c r="C64" s="110"/>
      <c r="D64" s="110"/>
      <c r="E64" s="110"/>
      <c r="F64" s="110"/>
      <c r="G64" s="88"/>
      <c r="H64" s="88"/>
      <c r="I64" s="125"/>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t="s">
        <v>154</v>
      </c>
      <c r="C65" s="110"/>
      <c r="D65" s="110"/>
      <c r="E65" s="110"/>
      <c r="F65" s="110"/>
      <c r="G65" s="88"/>
      <c r="H65" s="88"/>
      <c r="I65" s="117"/>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6"/>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2"/>
      <c r="D67" s="110"/>
      <c r="E67" s="110"/>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2"/>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25"/>
      <c r="J69" s="111"/>
      <c r="K69" s="111"/>
      <c r="L69" s="111"/>
      <c r="M69" s="111"/>
      <c r="N69" s="111"/>
      <c r="O69" s="111"/>
      <c r="P69" s="111"/>
      <c r="Q69" s="111"/>
      <c r="R69" s="111"/>
      <c r="S69" s="114"/>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17"/>
      <c r="J70" s="111"/>
      <c r="K70" s="111"/>
      <c r="L70" s="111"/>
      <c r="M70" s="111"/>
      <c r="N70" s="111"/>
      <c r="O70" s="111"/>
      <c r="P70" s="111"/>
      <c r="Q70" s="111"/>
      <c r="R70" s="111"/>
      <c r="S70" s="114"/>
      <c r="T70" s="114"/>
      <c r="U70" s="114"/>
      <c r="V70" s="114"/>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6"/>
      <c r="D71" s="110"/>
      <c r="E71" s="88"/>
      <c r="F71" s="110"/>
      <c r="G71" s="110"/>
      <c r="H71" s="110"/>
      <c r="I71" s="110"/>
      <c r="J71" s="111"/>
      <c r="K71" s="111"/>
      <c r="L71" s="111"/>
      <c r="M71" s="111"/>
      <c r="N71" s="111"/>
      <c r="O71" s="111"/>
      <c r="P71" s="111"/>
      <c r="Q71" s="111"/>
      <c r="R71" s="111"/>
      <c r="S71" s="111"/>
      <c r="T71" s="114"/>
      <c r="U71" s="114"/>
      <c r="V71" s="114"/>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6"/>
      <c r="D72" s="110"/>
      <c r="E72" s="88"/>
      <c r="F72" s="110"/>
      <c r="G72" s="110"/>
      <c r="H72" s="110"/>
      <c r="I72" s="110"/>
      <c r="J72" s="111"/>
      <c r="K72" s="111"/>
      <c r="L72" s="111"/>
      <c r="M72" s="111"/>
      <c r="N72" s="111"/>
      <c r="O72" s="111"/>
      <c r="P72" s="111"/>
      <c r="Q72" s="111"/>
      <c r="R72" s="111"/>
      <c r="S72" s="111"/>
      <c r="T72" s="114"/>
      <c r="U72" s="78"/>
      <c r="V72" s="78"/>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78"/>
      <c r="V73" s="78"/>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2"/>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2"/>
      <c r="D75" s="110"/>
      <c r="E75" s="110"/>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110"/>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09"/>
      <c r="D79" s="110"/>
      <c r="E79" s="110"/>
      <c r="F79" s="110"/>
      <c r="G79" s="110"/>
      <c r="H79" s="110"/>
      <c r="I79" s="110"/>
      <c r="J79" s="111"/>
      <c r="K79" s="111"/>
      <c r="L79" s="111"/>
      <c r="M79" s="111"/>
      <c r="N79" s="111"/>
      <c r="O79" s="111"/>
      <c r="P79" s="111"/>
      <c r="Q79" s="111"/>
      <c r="R79" s="111"/>
      <c r="S79" s="111"/>
      <c r="T79" s="114"/>
      <c r="U79" s="78"/>
      <c r="V79" s="78"/>
      <c r="W79" s="106"/>
      <c r="X79" s="106"/>
      <c r="Y79" s="106"/>
      <c r="Z79" s="86"/>
      <c r="AA79" s="106"/>
      <c r="AB79" s="106"/>
      <c r="AC79" s="106"/>
      <c r="AD79" s="106"/>
      <c r="AE79" s="106"/>
      <c r="AM79" s="107"/>
      <c r="AN79" s="107"/>
      <c r="AO79" s="107"/>
      <c r="AP79" s="107"/>
      <c r="AQ79" s="107"/>
      <c r="AR79" s="107"/>
      <c r="AS79" s="108"/>
      <c r="AV79" s="105"/>
      <c r="AW79" s="101"/>
      <c r="AX79" s="101"/>
      <c r="AY79" s="101"/>
    </row>
    <row r="80" spans="2:51" x14ac:dyDescent="0.25">
      <c r="B80" s="89"/>
      <c r="C80" s="109"/>
      <c r="D80" s="88"/>
      <c r="E80" s="110"/>
      <c r="F80" s="110"/>
      <c r="G80" s="110"/>
      <c r="H80" s="110"/>
      <c r="I80" s="88"/>
      <c r="J80" s="111"/>
      <c r="K80" s="111"/>
      <c r="L80" s="111"/>
      <c r="M80" s="111"/>
      <c r="N80" s="111"/>
      <c r="O80" s="111"/>
      <c r="P80" s="111"/>
      <c r="Q80" s="111"/>
      <c r="R80" s="111"/>
      <c r="S80" s="86"/>
      <c r="T80" s="86"/>
      <c r="U80" s="86"/>
      <c r="V80" s="86"/>
      <c r="W80" s="86"/>
      <c r="X80" s="86"/>
      <c r="Y80" s="86"/>
      <c r="Z80" s="79"/>
      <c r="AA80" s="86"/>
      <c r="AB80" s="86"/>
      <c r="AC80" s="86"/>
      <c r="AD80" s="86"/>
      <c r="AE80" s="86"/>
      <c r="AF80" s="86"/>
      <c r="AG80" s="86"/>
      <c r="AH80" s="86"/>
      <c r="AI80" s="86"/>
      <c r="AJ80" s="86"/>
      <c r="AK80" s="86"/>
      <c r="AL80" s="86"/>
      <c r="AM80" s="86"/>
      <c r="AN80" s="86"/>
      <c r="AO80" s="86"/>
      <c r="AP80" s="86"/>
      <c r="AQ80" s="86"/>
      <c r="AR80" s="86"/>
      <c r="AS80" s="86"/>
      <c r="AT80" s="86"/>
      <c r="AU80" s="86"/>
      <c r="AV80" s="105"/>
      <c r="AW80" s="101"/>
      <c r="AX80" s="101"/>
      <c r="AY80" s="101"/>
    </row>
    <row r="81" spans="1:51" x14ac:dyDescent="0.25">
      <c r="B81" s="89"/>
      <c r="C81" s="116"/>
      <c r="D81" s="88"/>
      <c r="E81" s="110"/>
      <c r="F81" s="110"/>
      <c r="G81" s="110"/>
      <c r="H81" s="110"/>
      <c r="I81" s="88"/>
      <c r="J81" s="86"/>
      <c r="K81" s="86"/>
      <c r="L81" s="86"/>
      <c r="M81" s="86"/>
      <c r="N81" s="86"/>
      <c r="O81" s="86"/>
      <c r="P81" s="86"/>
      <c r="Q81" s="86"/>
      <c r="R81" s="86"/>
      <c r="S81" s="86"/>
      <c r="T81" s="86"/>
      <c r="U81" s="86"/>
      <c r="V81" s="86"/>
      <c r="W81" s="79"/>
      <c r="X81" s="79"/>
      <c r="Y81" s="79"/>
      <c r="Z81" s="106"/>
      <c r="AA81" s="79"/>
      <c r="AB81" s="79"/>
      <c r="AC81" s="79"/>
      <c r="AD81" s="79"/>
      <c r="AE81" s="79"/>
      <c r="AF81" s="79"/>
      <c r="AG81" s="79"/>
      <c r="AH81" s="79"/>
      <c r="AI81" s="79"/>
      <c r="AJ81" s="79"/>
      <c r="AK81" s="79"/>
      <c r="AL81" s="79"/>
      <c r="AM81" s="79"/>
      <c r="AN81" s="79"/>
      <c r="AO81" s="79"/>
      <c r="AP81" s="79"/>
      <c r="AQ81" s="79"/>
      <c r="AR81" s="79"/>
      <c r="AS81" s="79"/>
      <c r="AT81" s="79"/>
      <c r="AU81" s="79"/>
      <c r="AV81" s="105"/>
      <c r="AW81" s="101"/>
      <c r="AX81" s="101"/>
      <c r="AY81" s="101"/>
    </row>
    <row r="82" spans="1:51" x14ac:dyDescent="0.25">
      <c r="B82" s="89"/>
      <c r="C82" s="116"/>
      <c r="D82" s="110"/>
      <c r="E82" s="88"/>
      <c r="F82" s="110"/>
      <c r="G82" s="110"/>
      <c r="H82" s="110"/>
      <c r="I82" s="110"/>
      <c r="J82" s="86"/>
      <c r="K82" s="86"/>
      <c r="L82" s="86"/>
      <c r="M82" s="86"/>
      <c r="N82" s="86"/>
      <c r="O82" s="86"/>
      <c r="P82" s="86"/>
      <c r="Q82" s="86"/>
      <c r="R82" s="86"/>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88"/>
      <c r="F83" s="88"/>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126"/>
      <c r="C84" s="112"/>
      <c r="D84" s="110"/>
      <c r="E84" s="110"/>
      <c r="F84" s="88"/>
      <c r="G84" s="88"/>
      <c r="H84" s="88"/>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126"/>
      <c r="C85" s="86"/>
      <c r="D85" s="110"/>
      <c r="E85" s="110"/>
      <c r="F85" s="110"/>
      <c r="G85" s="88"/>
      <c r="H85" s="88"/>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129"/>
      <c r="C86" s="116"/>
      <c r="D86" s="86"/>
      <c r="E86" s="110"/>
      <c r="F86" s="110"/>
      <c r="G86" s="110"/>
      <c r="H86" s="110"/>
      <c r="I86" s="86"/>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9"/>
      <c r="C87" s="132"/>
      <c r="D87" s="79"/>
      <c r="E87" s="127"/>
      <c r="F87" s="127"/>
      <c r="G87" s="127"/>
      <c r="H87" s="127"/>
      <c r="I87" s="79"/>
      <c r="J87" s="128"/>
      <c r="K87" s="128"/>
      <c r="L87" s="128"/>
      <c r="M87" s="128"/>
      <c r="N87" s="128"/>
      <c r="O87" s="128"/>
      <c r="P87" s="128"/>
      <c r="Q87" s="128"/>
      <c r="R87" s="128"/>
      <c r="S87" s="128"/>
      <c r="T87" s="133"/>
      <c r="U87" s="134"/>
      <c r="V87" s="134"/>
      <c r="W87" s="106"/>
      <c r="X87" s="106"/>
      <c r="Y87" s="106"/>
      <c r="Z87" s="106"/>
      <c r="AA87" s="106"/>
      <c r="AB87" s="106"/>
      <c r="AC87" s="106"/>
      <c r="AD87" s="106"/>
      <c r="AE87" s="106"/>
      <c r="AM87" s="107"/>
      <c r="AN87" s="107"/>
      <c r="AO87" s="107"/>
      <c r="AP87" s="107"/>
      <c r="AQ87" s="107"/>
      <c r="AR87" s="107"/>
      <c r="AS87" s="108"/>
      <c r="AU87" s="101"/>
      <c r="AV87" s="105"/>
      <c r="AW87" s="101"/>
      <c r="AX87" s="101"/>
      <c r="AY87" s="131"/>
    </row>
    <row r="88" spans="1:51" s="131" customFormat="1" x14ac:dyDescent="0.25">
      <c r="B88" s="129"/>
      <c r="C88" s="135"/>
      <c r="D88" s="127"/>
      <c r="E88" s="79"/>
      <c r="F88" s="127"/>
      <c r="G88" s="127"/>
      <c r="H88" s="127"/>
      <c r="I88" s="127"/>
      <c r="J88" s="128"/>
      <c r="K88" s="128"/>
      <c r="L88" s="128"/>
      <c r="M88" s="128"/>
      <c r="N88" s="128"/>
      <c r="O88" s="128"/>
      <c r="P88" s="128"/>
      <c r="Q88" s="128"/>
      <c r="R88" s="128"/>
      <c r="S88" s="128"/>
      <c r="T88" s="133"/>
      <c r="U88" s="134"/>
      <c r="V88" s="134"/>
      <c r="W88" s="106"/>
      <c r="X88" s="106"/>
      <c r="Y88" s="106"/>
      <c r="Z88" s="106"/>
      <c r="AA88" s="106"/>
      <c r="AB88" s="106"/>
      <c r="AC88" s="106"/>
      <c r="AD88" s="106"/>
      <c r="AE88" s="106"/>
      <c r="AM88" s="107"/>
      <c r="AN88" s="107"/>
      <c r="AO88" s="107"/>
      <c r="AP88" s="107"/>
      <c r="AQ88" s="107"/>
      <c r="AR88" s="107"/>
      <c r="AS88" s="108"/>
      <c r="AT88" s="19"/>
      <c r="AV88" s="105"/>
      <c r="AY88" s="101"/>
    </row>
    <row r="89" spans="1:51" x14ac:dyDescent="0.25">
      <c r="A89" s="106"/>
      <c r="B89" s="129"/>
      <c r="C89" s="130"/>
      <c r="D89" s="127"/>
      <c r="E89" s="79"/>
      <c r="F89" s="79"/>
      <c r="G89" s="127"/>
      <c r="H89" s="127"/>
      <c r="I89" s="107"/>
      <c r="J89" s="107"/>
      <c r="K89" s="107"/>
      <c r="L89" s="107"/>
      <c r="M89" s="107"/>
      <c r="N89" s="107"/>
      <c r="O89" s="108"/>
      <c r="P89" s="103"/>
      <c r="R89" s="105"/>
      <c r="AS89" s="101"/>
      <c r="AT89" s="101"/>
      <c r="AU89" s="101"/>
      <c r="AV89" s="101"/>
      <c r="AW89" s="101"/>
      <c r="AX89" s="101"/>
      <c r="AY89" s="101"/>
    </row>
    <row r="90" spans="1:51" x14ac:dyDescent="0.25">
      <c r="A90" s="106"/>
      <c r="B90" s="79"/>
      <c r="C90" s="131"/>
      <c r="D90" s="131"/>
      <c r="E90" s="131"/>
      <c r="F90" s="131"/>
      <c r="G90" s="79"/>
      <c r="H90" s="79"/>
      <c r="I90" s="107"/>
      <c r="J90" s="107"/>
      <c r="K90" s="107"/>
      <c r="L90" s="107"/>
      <c r="M90" s="107"/>
      <c r="N90" s="107"/>
      <c r="O90" s="108"/>
      <c r="P90" s="103"/>
      <c r="R90" s="103"/>
      <c r="AS90" s="101"/>
      <c r="AT90" s="101"/>
      <c r="AU90" s="101"/>
      <c r="AV90" s="101"/>
      <c r="AW90" s="101"/>
      <c r="AX90" s="101"/>
      <c r="AY90" s="101"/>
    </row>
    <row r="91" spans="1:51" x14ac:dyDescent="0.25">
      <c r="A91" s="106"/>
      <c r="B91" s="79"/>
      <c r="C91" s="131"/>
      <c r="D91" s="131"/>
      <c r="E91" s="131"/>
      <c r="F91" s="131"/>
      <c r="G91" s="79"/>
      <c r="H91" s="79"/>
      <c r="I91" s="107"/>
      <c r="J91" s="107"/>
      <c r="K91" s="107"/>
      <c r="L91" s="107"/>
      <c r="M91" s="107"/>
      <c r="N91" s="107"/>
      <c r="O91" s="108"/>
      <c r="P91" s="103"/>
      <c r="R91" s="103"/>
      <c r="AS91" s="101"/>
      <c r="AT91" s="101"/>
      <c r="AU91" s="101"/>
      <c r="AV91" s="101"/>
      <c r="AW91" s="101"/>
      <c r="AX91" s="101"/>
      <c r="AY91" s="101"/>
    </row>
    <row r="92" spans="1:51" x14ac:dyDescent="0.25">
      <c r="A92" s="106"/>
      <c r="B92" s="129"/>
      <c r="C92" s="131"/>
      <c r="D92" s="131"/>
      <c r="E92" s="131"/>
      <c r="F92" s="131"/>
      <c r="G92" s="131"/>
      <c r="H92" s="131"/>
      <c r="I92" s="107"/>
      <c r="J92" s="107"/>
      <c r="K92" s="107"/>
      <c r="L92" s="107"/>
      <c r="M92" s="107"/>
      <c r="N92" s="107"/>
      <c r="O92" s="108"/>
      <c r="P92" s="103"/>
      <c r="R92" s="103"/>
      <c r="AS92" s="101"/>
      <c r="AT92" s="101"/>
      <c r="AU92" s="101"/>
      <c r="AV92" s="101"/>
      <c r="AW92" s="101"/>
      <c r="AX92" s="101"/>
      <c r="AY92" s="101"/>
    </row>
    <row r="93" spans="1:51" x14ac:dyDescent="0.25">
      <c r="A93" s="106"/>
      <c r="C93" s="131"/>
      <c r="D93" s="131"/>
      <c r="E93" s="131"/>
      <c r="F93" s="131"/>
      <c r="G93" s="131"/>
      <c r="H93" s="131"/>
      <c r="I93" s="107"/>
      <c r="J93" s="107"/>
      <c r="K93" s="107"/>
      <c r="L93" s="107"/>
      <c r="M93" s="107"/>
      <c r="N93" s="107"/>
      <c r="O93" s="108"/>
      <c r="P93" s="103"/>
      <c r="R93" s="103"/>
      <c r="AS93" s="101"/>
      <c r="AT93" s="101"/>
      <c r="AU93" s="101"/>
      <c r="AV93" s="101"/>
      <c r="AW93" s="101"/>
      <c r="AX93" s="101"/>
      <c r="AY93" s="101"/>
    </row>
    <row r="94" spans="1:51" x14ac:dyDescent="0.25">
      <c r="A94" s="106"/>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C95" s="131"/>
      <c r="D95" s="131"/>
      <c r="E95" s="131"/>
      <c r="F95" s="131"/>
      <c r="G95" s="131"/>
      <c r="H95" s="131"/>
      <c r="I95" s="107"/>
      <c r="J95" s="107"/>
      <c r="K95" s="107"/>
      <c r="L95" s="107"/>
      <c r="M95" s="107"/>
      <c r="N95" s="107"/>
      <c r="O95" s="108"/>
      <c r="P95" s="103"/>
      <c r="R95" s="79"/>
      <c r="AS95" s="101"/>
      <c r="AT95" s="101"/>
      <c r="AU95" s="101"/>
      <c r="AV95" s="101"/>
      <c r="AW95" s="101"/>
      <c r="AX95" s="101"/>
      <c r="AY95" s="101"/>
    </row>
    <row r="96" spans="1:51" x14ac:dyDescent="0.25">
      <c r="A96" s="106"/>
      <c r="I96" s="107"/>
      <c r="J96" s="107"/>
      <c r="K96" s="107"/>
      <c r="L96" s="107"/>
      <c r="M96" s="107"/>
      <c r="N96" s="107"/>
      <c r="O96" s="108"/>
      <c r="R96" s="103"/>
      <c r="AS96" s="101"/>
      <c r="AT96" s="101"/>
      <c r="AU96" s="101"/>
      <c r="AV96" s="101"/>
      <c r="AW96" s="101"/>
      <c r="AX96" s="101"/>
      <c r="AY96" s="101"/>
    </row>
    <row r="97" spans="15:51" x14ac:dyDescent="0.25">
      <c r="O97" s="108"/>
      <c r="R97" s="103"/>
      <c r="AS97" s="101"/>
      <c r="AT97" s="101"/>
      <c r="AU97" s="101"/>
      <c r="AV97" s="101"/>
      <c r="AW97" s="101"/>
      <c r="AX97" s="101"/>
      <c r="AY97" s="101"/>
    </row>
    <row r="98" spans="15:51" x14ac:dyDescent="0.25">
      <c r="O98" s="108"/>
      <c r="R98" s="103"/>
      <c r="AS98" s="101"/>
      <c r="AT98" s="101"/>
      <c r="AU98" s="101"/>
      <c r="AV98" s="101"/>
      <c r="AW98" s="101"/>
      <c r="AX98" s="101"/>
      <c r="AY98" s="101"/>
    </row>
    <row r="99" spans="15:51" x14ac:dyDescent="0.25">
      <c r="O99" s="108"/>
      <c r="R99" s="103"/>
      <c r="AS99" s="101"/>
      <c r="AT99" s="101"/>
      <c r="AU99" s="101"/>
      <c r="AV99" s="101"/>
      <c r="AW99" s="101"/>
      <c r="AX99" s="101"/>
      <c r="AY99" s="101"/>
    </row>
    <row r="100" spans="15:51" x14ac:dyDescent="0.25">
      <c r="O100" s="108"/>
      <c r="R100" s="103"/>
      <c r="AS100" s="101"/>
      <c r="AT100" s="101"/>
      <c r="AU100" s="101"/>
      <c r="AV100" s="101"/>
      <c r="AW100" s="101"/>
      <c r="AX100" s="101"/>
      <c r="AY100" s="101"/>
    </row>
    <row r="101" spans="15:51" x14ac:dyDescent="0.25">
      <c r="O101" s="108"/>
      <c r="AS101" s="101"/>
      <c r="AT101" s="101"/>
      <c r="AU101" s="101"/>
      <c r="AV101" s="101"/>
      <c r="AW101" s="101"/>
      <c r="AX101" s="101"/>
      <c r="AY101" s="101"/>
    </row>
    <row r="102" spans="15:51" x14ac:dyDescent="0.25">
      <c r="O102" s="108"/>
      <c r="AS102" s="101"/>
      <c r="AT102" s="101"/>
      <c r="AU102" s="101"/>
      <c r="AV102" s="101"/>
      <c r="AW102" s="101"/>
      <c r="AX102" s="101"/>
      <c r="AY102" s="101"/>
    </row>
    <row r="103" spans="15:51" x14ac:dyDescent="0.25">
      <c r="O103" s="108"/>
      <c r="AS103" s="101"/>
      <c r="AT103" s="101"/>
      <c r="AU103" s="101"/>
      <c r="AV103" s="101"/>
      <c r="AW103" s="101"/>
      <c r="AX103" s="101"/>
      <c r="AY103" s="101"/>
    </row>
    <row r="104" spans="15:51" x14ac:dyDescent="0.25">
      <c r="O104" s="108"/>
      <c r="AS104" s="101"/>
      <c r="AT104" s="101"/>
      <c r="AU104" s="101"/>
      <c r="AV104" s="101"/>
      <c r="AW104" s="101"/>
      <c r="AX104" s="101"/>
      <c r="AY104" s="101"/>
    </row>
    <row r="105" spans="15:51" x14ac:dyDescent="0.25">
      <c r="O105" s="108"/>
      <c r="AS105" s="101"/>
      <c r="AT105" s="101"/>
      <c r="AU105" s="101"/>
      <c r="AV105" s="101"/>
      <c r="AW105" s="101"/>
      <c r="AX105" s="101"/>
      <c r="AY105" s="101"/>
    </row>
    <row r="106" spans="15:51" x14ac:dyDescent="0.25">
      <c r="O106" s="108"/>
      <c r="AS106" s="101"/>
      <c r="AT106" s="101"/>
      <c r="AU106" s="101"/>
      <c r="AV106" s="101"/>
      <c r="AW106" s="101"/>
      <c r="AX106" s="101"/>
      <c r="AY106" s="101"/>
    </row>
    <row r="107" spans="15:51" x14ac:dyDescent="0.25">
      <c r="O107" s="108"/>
      <c r="Q107" s="103"/>
      <c r="AS107" s="101"/>
      <c r="AT107" s="101"/>
      <c r="AU107" s="101"/>
      <c r="AV107" s="101"/>
      <c r="AW107" s="101"/>
      <c r="AX107" s="101"/>
      <c r="AY107" s="101"/>
    </row>
    <row r="108" spans="15:51" x14ac:dyDescent="0.25">
      <c r="O108" s="11"/>
      <c r="P108" s="103"/>
      <c r="Q108" s="103"/>
      <c r="AS108" s="101"/>
      <c r="AT108" s="101"/>
      <c r="AU108" s="101"/>
      <c r="AV108" s="101"/>
      <c r="AW108" s="101"/>
      <c r="AX108" s="101"/>
      <c r="AY108" s="101"/>
    </row>
    <row r="109" spans="15:51" x14ac:dyDescent="0.25">
      <c r="O109" s="11"/>
      <c r="P109" s="103"/>
      <c r="Q109" s="103"/>
      <c r="AS109" s="101"/>
      <c r="AT109" s="101"/>
      <c r="AU109" s="101"/>
      <c r="AV109" s="101"/>
      <c r="AW109" s="101"/>
      <c r="AX109" s="101"/>
      <c r="AY109" s="101"/>
    </row>
    <row r="110" spans="15:51" x14ac:dyDescent="0.25">
      <c r="O110" s="11"/>
      <c r="P110" s="103"/>
      <c r="Q110" s="103"/>
      <c r="AS110" s="101"/>
      <c r="AT110" s="101"/>
      <c r="AU110" s="101"/>
      <c r="AV110" s="101"/>
      <c r="AW110" s="101"/>
      <c r="AX110" s="101"/>
      <c r="AY110" s="101"/>
    </row>
    <row r="111" spans="15:51" x14ac:dyDescent="0.25">
      <c r="O111" s="11"/>
      <c r="P111" s="103"/>
      <c r="Q111" s="103"/>
      <c r="AS111" s="101"/>
      <c r="AT111" s="101"/>
      <c r="AU111" s="101"/>
      <c r="AV111" s="101"/>
      <c r="AW111" s="101"/>
      <c r="AX111" s="101"/>
      <c r="AY111" s="101"/>
    </row>
    <row r="112" spans="15: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R117" s="103"/>
      <c r="S117" s="103"/>
      <c r="AS117" s="101"/>
      <c r="AT117" s="101"/>
      <c r="AU117" s="101"/>
      <c r="AV117" s="101"/>
      <c r="AW117" s="101"/>
      <c r="AX117" s="101"/>
      <c r="AY117" s="101"/>
    </row>
    <row r="118" spans="15:51" x14ac:dyDescent="0.25">
      <c r="O118" s="11"/>
      <c r="P118" s="103"/>
      <c r="Q118" s="103"/>
      <c r="R118" s="103"/>
      <c r="S118" s="103"/>
      <c r="T118" s="103"/>
      <c r="AS118" s="101"/>
      <c r="AT118" s="101"/>
      <c r="AU118" s="101"/>
      <c r="AV118" s="101"/>
      <c r="AW118" s="101"/>
      <c r="AX118" s="101"/>
      <c r="AY118" s="101"/>
    </row>
    <row r="119" spans="15:51" x14ac:dyDescent="0.25">
      <c r="O119" s="11"/>
      <c r="P119" s="103"/>
      <c r="Q119" s="103"/>
      <c r="R119" s="103"/>
      <c r="S119" s="103"/>
      <c r="T119" s="103"/>
      <c r="AS119" s="101"/>
      <c r="AT119" s="101"/>
      <c r="AU119" s="101"/>
      <c r="AV119" s="101"/>
      <c r="AW119" s="101"/>
      <c r="AX119" s="101"/>
      <c r="AY119" s="101"/>
    </row>
    <row r="120" spans="15:51" x14ac:dyDescent="0.25">
      <c r="O120" s="11"/>
      <c r="P120" s="103"/>
      <c r="T120" s="103"/>
      <c r="AS120" s="101"/>
      <c r="AT120" s="101"/>
      <c r="AU120" s="101"/>
      <c r="AV120" s="101"/>
      <c r="AW120" s="101"/>
      <c r="AX120" s="101"/>
      <c r="AY120" s="101"/>
    </row>
    <row r="121" spans="15:51" x14ac:dyDescent="0.25">
      <c r="O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U123" s="103"/>
      <c r="AS123" s="101"/>
      <c r="AT123" s="101"/>
      <c r="AU123" s="101"/>
      <c r="AV123" s="101"/>
      <c r="AW123" s="101"/>
      <c r="AX123" s="101"/>
      <c r="AY123" s="101"/>
    </row>
    <row r="124" spans="15:51" x14ac:dyDescent="0.25">
      <c r="O124" s="11"/>
      <c r="P124" s="103"/>
      <c r="T124" s="103"/>
      <c r="U124" s="103"/>
      <c r="AS124" s="101"/>
      <c r="AT124" s="101"/>
      <c r="AU124" s="101"/>
      <c r="AV124" s="101"/>
      <c r="AW124" s="101"/>
      <c r="AX124" s="101"/>
    </row>
    <row r="135" spans="45:51" x14ac:dyDescent="0.25">
      <c r="AY135" s="101"/>
    </row>
    <row r="136" spans="45:51" x14ac:dyDescent="0.25">
      <c r="AS136" s="101"/>
      <c r="AT136" s="101"/>
      <c r="AU136" s="101"/>
      <c r="AV136" s="101"/>
      <c r="AW136" s="101"/>
      <c r="AX136" s="101"/>
    </row>
  </sheetData>
  <protectedRanges>
    <protectedRange sqref="N80:R80 B92 S82:T88 B84:B89 S78:T79 N83:R88 T70:T77 T54:T61 T46:T51" name="Range2_12_5_1_1"/>
    <protectedRange sqref="N10 L10 L6 D6 D8 AD8 AF8 O8:U8 AJ8:AR8 AF10 AR11:AR34 L24:N31 N12:N23 N32:N34 N11:P11 O12:P34 E11:E34 R11:V34 G11:G34 AC17:AF34 X11:AF16" name="Range1_16_3_1_1"/>
    <protectedRange sqref="I85 J83:M88 J80:M80 I88"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89:H89 F88 E87" name="Range2_2_2_9_2_1_1"/>
    <protectedRange sqref="D85 D88:D89" name="Range2_1_1_1_1_1_9_2_1_1"/>
    <protectedRange sqref="AG11:AG34" name="Range1_18_1_1_1"/>
    <protectedRange sqref="C86 C88" name="Range2_4_1_1_1"/>
    <protectedRange sqref="AS16:AS34" name="Range1_1_1_1"/>
    <protectedRange sqref="P3:U5" name="Range1_16_1_1_1_1"/>
    <protectedRange sqref="C89 C87 C84" name="Range2_1_3_1_1"/>
    <protectedRange sqref="H11:H34" name="Range1_1_1_1_1_1_1"/>
    <protectedRange sqref="B90:B91 J81:R82 D86:D87 I86:I87 Z79:Z80 S80:Y81 AA80:AU81 E88:E89 G90:H91 F89" name="Range2_2_1_10_1_1_1_2"/>
    <protectedRange sqref="C85" name="Range2_2_1_10_2_1_1_1"/>
    <protectedRange sqref="N78:R79 G86:H86 D82 F85 E84" name="Range2_12_1_6_1_1"/>
    <protectedRange sqref="D77:D78 I82:I84 I78:M79 G87:H88 G80:H82 E85:E86 F86:F87 F79:F81 E78:E80" name="Range2_2_12_1_7_1_1"/>
    <protectedRange sqref="D83:D84" name="Range2_1_1_1_1_11_1_2_1_1"/>
    <protectedRange sqref="E81 G83:H83 F82" name="Range2_2_2_9_1_1_1_1"/>
    <protectedRange sqref="D79" name="Range2_1_1_1_1_1_9_1_1_1_1"/>
    <protectedRange sqref="C83 C78" name="Range2_1_1_2_1_1"/>
    <protectedRange sqref="C82" name="Range2_1_2_2_1_1"/>
    <protectedRange sqref="C81" name="Range2_3_2_1_1"/>
    <protectedRange sqref="F77:F78 E77 G79:H79" name="Range2_2_12_1_1_1_1_1"/>
    <protectedRange sqref="C77" name="Range2_1_4_2_1_1_1"/>
    <protectedRange sqref="C79:C80" name="Range2_5_1_1_1"/>
    <protectedRange sqref="E82:E83 F83:F84 G84:H85 I80:I81" name="Range2_2_1_1_1_1"/>
    <protectedRange sqref="D80:D81" name="Range2_1_1_1_1_1_1_1_1"/>
    <protectedRange sqref="AS11:AS15" name="Range1_4_1_1_1_1"/>
    <protectedRange sqref="J11:J15 J26:J34" name="Range1_1_2_1_10_1_1_1_1"/>
    <protectedRange sqref="R95"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7:T69" name="Range2_12_5_1_1_3"/>
    <protectedRange sqref="T63:T66" name="Range2_12_5_1_1_2_2"/>
    <protectedRange sqref="T62" name="Range2_12_5_1_1_2_1_1"/>
    <protectedRange sqref="S62" name="Range2_12_4_1_1_1_4_2_2_1_1"/>
    <protectedRange sqref="B81:B83" name="Range2_12_5_1_1_2"/>
    <protectedRange sqref="B80" name="Range2_12_5_1_1_2_1_4_1_1_1_2_1_1_1_1_1_1_1"/>
    <protectedRange sqref="F76 G78:H78" name="Range2_2_12_1_1_1_1_1_1"/>
    <protectedRange sqref="D76:E76" name="Range2_2_12_1_7_1_1_2_1"/>
    <protectedRange sqref="C76" name="Range2_1_1_2_1_1_1"/>
    <protectedRange sqref="B78:B79" name="Range2_12_5_1_1_2_1"/>
    <protectedRange sqref="B77" name="Range2_12_5_1_1_2_1_2_1"/>
    <protectedRange sqref="B76" name="Range2_12_5_1_1_2_1_2_2"/>
    <protectedRange sqref="S74:S77" name="Range2_12_5_1_1_5"/>
    <protectedRange sqref="N74:R77" name="Range2_12_1_6_1_1_1"/>
    <protectedRange sqref="J74:M77" name="Range2_2_12_1_7_1_1_2"/>
    <protectedRange sqref="S71:S73" name="Range2_12_2_1_1_1_2_1_1_1"/>
    <protectedRange sqref="Q72:R73" name="Range2_12_1_4_1_1_1_1_1_1_1_1_1_1_1_1_1_1_1"/>
    <protectedRange sqref="N72:P73" name="Range2_12_1_2_1_1_1_1_1_1_1_1_1_1_1_1_1_1_1_1"/>
    <protectedRange sqref="J72:M73" name="Range2_2_12_1_4_1_1_1_1_1_1_1_1_1_1_1_1_1_1_1_1"/>
    <protectedRange sqref="Q71:R71" name="Range2_12_1_6_1_1_1_2_3_1_1_3_1_1_1_1_1_1_1"/>
    <protectedRange sqref="N71:P71" name="Range2_12_1_2_3_1_1_1_2_3_1_1_3_1_1_1_1_1_1_1"/>
    <protectedRange sqref="J71:M71" name="Range2_2_12_1_4_3_1_1_1_3_3_1_1_3_1_1_1_1_1_1_1"/>
    <protectedRange sqref="S69:S70" name="Range2_12_4_1_1_1_4_2_2_2_1"/>
    <protectedRange sqref="Q69:R70" name="Range2_12_1_6_1_1_1_2_3_2_1_1_3_2"/>
    <protectedRange sqref="N69:P70" name="Range2_12_1_2_3_1_1_1_2_3_2_1_1_3_2"/>
    <protectedRange sqref="K69:M70" name="Range2_2_12_1_4_3_1_1_1_3_3_2_1_1_3_2"/>
    <protectedRange sqref="J69:J70" name="Range2_2_12_1_4_3_1_1_1_3_2_1_2_2_2"/>
    <protectedRange sqref="I69" name="Range2_2_12_1_4_3_1_1_1_3_3_1_1_3_1_1_1_1_1_1_2_2"/>
    <protectedRange sqref="I71:I77" name="Range2_2_12_1_7_1_1_2_2_1_1"/>
    <protectedRange sqref="I70" name="Range2_2_12_1_4_3_1_1_1_3_3_1_1_3_1_1_1_1_1_1_2_1_1"/>
    <protectedRange sqref="G77:H77" name="Range2_2_12_1_3_1_2_1_1_1_2_1_1_1_1_1_1_2_1_1_1_1_1_1_1_1_1"/>
    <protectedRange sqref="F75 G74:H76" name="Range2_2_12_1_3_3_1_1_1_2_1_1_1_1_1_1_1_1_1_1_1_1_1_1_1_1"/>
    <protectedRange sqref="G71:H71" name="Range2_2_12_1_3_1_2_1_1_1_2_1_1_1_1_1_1_2_1_1_1_1_1_2_1"/>
    <protectedRange sqref="F71:F74" name="Range2_2_12_1_3_1_2_1_1_1_3_1_1_1_1_1_3_1_1_1_1_1_1_1_1_1"/>
    <protectedRange sqref="G72:H73" name="Range2_2_12_1_3_1_2_1_1_1_1_2_1_1_1_1_1_1_1_1_1_1_1"/>
    <protectedRange sqref="D71:E72" name="Range2_2_12_1_3_1_2_1_1_1_3_1_1_1_1_1_1_1_2_1_1_1_1_1_1_1"/>
    <protectedRange sqref="B74" name="Range2_12_5_1_1_2_1_4_1_1_1_2_1_1_1_1_1_1_1_1_1_2_1_1_1_1_1"/>
    <protectedRange sqref="B75" name="Range2_12_5_1_1_2_1_2_2_1_1_1_1_1"/>
    <protectedRange sqref="D75:E75" name="Range2_2_12_1_7_1_1_2_1_1"/>
    <protectedRange sqref="C75" name="Range2_1_1_2_1_1_1_1"/>
    <protectedRange sqref="D74" name="Range2_2_12_1_7_1_1_2_1_1_1_1_1_1"/>
    <protectedRange sqref="E74" name="Range2_2_12_1_1_1_1_1_1_1_1_1_1_1_1"/>
    <protectedRange sqref="C74" name="Range2_1_4_2_1_1_1_1_1_1_1_1_1"/>
    <protectedRange sqref="D73:E73" name="Range2_2_12_1_3_1_2_1_1_1_3_1_1_1_1_1_1_1_2_1_1_1_1_1_1_1_1"/>
    <protectedRange sqref="B73" name="Range2_12_5_1_1_2_1_2_2_1_1_1_1"/>
    <protectedRange sqref="S63:S68" name="Range2_12_5_1_1_5_1"/>
    <protectedRange sqref="N65:R68" name="Range2_12_1_6_1_1_1_1"/>
    <protectedRange sqref="J67:M68 L65:M66" name="Range2_2_12_1_7_1_1_2_2"/>
    <protectedRange sqref="I67:I68" name="Range2_2_12_1_7_1_1_2_2_1_1_1"/>
    <protectedRange sqref="B72" name="Range2_12_5_1_1_2_1_2_2_1_1_1_1_2_1_1_1"/>
    <protectedRange sqref="B71" name="Range2_12_5_1_1_2_1_2_2_1_1_1_1_2_1_1_1_2"/>
    <protectedRange sqref="B70" name="Range2_12_5_1_1_2_1_2_2_1_1_1_1_2_1_1_1_2_1_1"/>
    <protectedRange sqref="G49:H50" name="Range2_2_12_1_3_1_1_1_1_1_4_1_1_2"/>
    <protectedRange sqref="E49:F50" name="Range2_2_12_1_7_1_1_3_1_1_2"/>
    <protectedRange sqref="S54:S61 S49:S51" name="Range2_12_5_1_1_2_3_1_1"/>
    <protectedRange sqref="Q49:R51" name="Range2_12_1_6_1_1_1_1_2_1_2"/>
    <protectedRange sqref="N49:P51" name="Range2_12_1_2_3_1_1_1_1_2_1_2"/>
    <protectedRange sqref="I49:M50 L51:M51" name="Range2_2_12_1_4_3_1_1_1_1_2_1_2"/>
    <protectedRange sqref="D49:D50" name="Range2_2_12_1_3_1_2_1_1_1_2_1_2_1_2"/>
    <protectedRange sqref="Q54:R57" name="Range2_12_1_6_1_1_1_1_2_1_1_1"/>
    <protectedRange sqref="N54:P57" name="Range2_12_1_2_3_1_1_1_1_2_1_1_1"/>
    <protectedRange sqref="L54:M57" name="Range2_2_12_1_4_3_1_1_1_1_2_1_1_1"/>
    <protectedRange sqref="B69" name="Range2_12_5_1_1_2_1_2_2_1_1_1_1_2_1_1_1_2_1_1_1_2"/>
    <protectedRange sqref="N58:R64" name="Range2_12_1_6_1_1_1_1_1"/>
    <protectedRange sqref="J60:M61 L62:M64 L58:M59" name="Range2_2_12_1_7_1_1_2_2_1"/>
    <protectedRange sqref="G60:H61" name="Range2_2_12_1_3_1_2_1_1_1_2_1_1_1_1_1_1_2_1_1_1_1"/>
    <protectedRange sqref="I60:I61" name="Range2_2_12_1_4_3_1_1_1_2_1_2_1_1_3_1_1_1_1_1_1_1_1"/>
    <protectedRange sqref="D60:E61" name="Range2_2_12_1_3_1_2_1_1_1_2_1_1_1_1_3_1_1_1_1_1_1_1"/>
    <protectedRange sqref="F60:F61" name="Range2_2_12_1_3_1_2_1_1_1_3_1_1_1_1_1_3_1_1_1_1_1_1_1"/>
    <protectedRange sqref="G70:H70" name="Range2_2_12_1_3_1_2_1_1_1_1_2_1_1_1_1_1_1_2_1_1_2"/>
    <protectedRange sqref="F70" name="Range2_2_12_1_3_1_2_1_1_1_1_2_1_1_1_1_1_1_1_1_1_1_1_2"/>
    <protectedRange sqref="D70:E70" name="Range2_2_12_1_3_1_2_1_1_1_2_1_1_1_1_3_1_1_1_1_1_1_1_1_1_1_2"/>
    <protectedRange sqref="G69:H69" name="Range2_2_12_1_3_1_2_1_1_1_1_2_1_1_1_1_1_1_2_1_1_1_1"/>
    <protectedRange sqref="F69" name="Range2_2_12_1_3_1_2_1_1_1_1_2_1_1_1_1_1_1_1_1_1_1_1_1_1"/>
    <protectedRange sqref="D69:E69" name="Range2_2_12_1_3_1_2_1_1_1_2_1_1_1_1_3_1_1_1_1_1_1_1_1_1_1_1_1"/>
    <protectedRange sqref="D68" name="Range2_2_12_1_7_1_1_1_1"/>
    <protectedRange sqref="E68:F68" name="Range2_2_12_1_1_1_1_1_2_1"/>
    <protectedRange sqref="C68" name="Range2_1_4_2_1_1_1_1_1"/>
    <protectedRange sqref="G68:H68" name="Range2_2_12_1_3_1_2_1_1_1_2_1_1_1_1_1_1_2_1_1_1_1_1_1_1_1_1_1_1"/>
    <protectedRange sqref="F67:H67" name="Range2_2_12_1_3_3_1_1_1_2_1_1_1_1_1_1_1_1_1_1_1_1_1_1_1_1_1_2"/>
    <protectedRange sqref="D67:E67" name="Range2_2_12_1_7_1_1_2_1_1_1_2"/>
    <protectedRange sqref="C67" name="Range2_1_1_2_1_1_1_1_1_2"/>
    <protectedRange sqref="B67" name="Range2_12_5_1_1_2_1_4_1_1_1_2_1_1_1_1_1_1_1_1_1_2_1_1_1_1_2_1_1_1_2_1_1_1_2_2_2_1"/>
    <protectedRange sqref="B68" name="Range2_12_5_1_1_2_1_2_2_1_1_1_1_2_1_1_1_2_1_1_1_2_2_2_1"/>
    <protectedRange sqref="J66:K66" name="Range2_2_12_1_4_3_1_1_1_3_3_1_1_3_1_1_1_1_1_1_1_1"/>
    <protectedRange sqref="K64:K65" name="Range2_2_12_1_4_3_1_1_1_3_3_2_1_1_3_2_1"/>
    <protectedRange sqref="J64:J65" name="Range2_2_12_1_4_3_1_1_1_3_2_1_2_2_2_1"/>
    <protectedRange sqref="I64" name="Range2_2_12_1_4_3_1_1_1_3_3_1_1_3_1_1_1_1_1_1_2_2_2"/>
    <protectedRange sqref="I66" name="Range2_2_12_1_7_1_1_2_2_1_1_2"/>
    <protectedRange sqref="I65" name="Range2_2_12_1_4_3_1_1_1_3_3_1_1_3_1_1_1_1_1_1_2_1_1_1"/>
    <protectedRange sqref="G66:H66" name="Range2_2_12_1_3_1_2_1_1_1_2_1_1_1_1_1_1_2_1_1_1_1_1_2_1_1"/>
    <protectedRange sqref="F66" name="Range2_2_12_1_3_1_2_1_1_1_3_1_1_1_1_1_3_1_1_1_1_1_1_1_1_1_2"/>
    <protectedRange sqref="D66:E66" name="Range2_2_12_1_3_1_2_1_1_1_3_1_1_1_1_1_1_1_2_1_1_1_1_1_1_1_2"/>
    <protectedRange sqref="J62:K63" name="Range2_2_12_1_7_1_1_2_2_2"/>
    <protectedRange sqref="I62:I63" name="Range2_2_12_1_7_1_1_2_2_1_1_1_2"/>
    <protectedRange sqref="G65:H65" name="Range2_2_12_1_3_1_2_1_1_1_1_2_1_1_1_1_1_1_2_1_1_2_1"/>
    <protectedRange sqref="F65" name="Range2_2_12_1_3_1_2_1_1_1_1_2_1_1_1_1_1_1_1_1_1_1_1_2_1"/>
    <protectedRange sqref="D65:E65" name="Range2_2_12_1_3_1_2_1_1_1_2_1_1_1_1_3_1_1_1_1_1_1_1_1_1_1_2_1"/>
    <protectedRange sqref="G64:H64" name="Range2_2_12_1_3_1_2_1_1_1_1_2_1_1_1_1_1_1_2_1_1_1_1_1"/>
    <protectedRange sqref="F64" name="Range2_2_12_1_3_1_2_1_1_1_1_2_1_1_1_1_1_1_1_1_1_1_1_1_1_1"/>
    <protectedRange sqref="D64:E64" name="Range2_2_12_1_3_1_2_1_1_1_2_1_1_1_1_3_1_1_1_1_1_1_1_1_1_1_1_1_1"/>
    <protectedRange sqref="D63" name="Range2_2_12_1_7_1_1_1_1_1"/>
    <protectedRange sqref="E63:F63" name="Range2_2_12_1_1_1_1_1_2_1_1"/>
    <protectedRange sqref="C63" name="Range2_1_4_2_1_1_1_1_1_1"/>
    <protectedRange sqref="G63:H63" name="Range2_2_12_1_3_1_2_1_1_1_2_1_1_1_1_1_1_2_1_1_1_1_1_1_1_1_1_1_1_1"/>
    <protectedRange sqref="F62:H62" name="Range2_2_12_1_3_3_1_1_1_2_1_1_1_1_1_1_1_1_1_1_1_1_1_1_1_1_1_2_1"/>
    <protectedRange sqref="D62:E62" name="Range2_2_12_1_7_1_1_2_1_1_1_2_1"/>
    <protectedRange sqref="C62" name="Range2_1_1_2_1_1_1_1_1_2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C42" name="Range2_1_2_1_1_1_1_1_1_2"/>
    <protectedRange sqref="Q11:Q34" name="Range1_16_3_1_1_1"/>
    <protectedRange sqref="T52:T53" name="Range2_12_5_1_1_1"/>
    <protectedRange sqref="S52:S53" name="Range2_12_5_1_1_2_3_1_1_1"/>
    <protectedRange sqref="Q52:R53" name="Range2_12_1_6_1_1_1_1_2_1_1_1_1"/>
    <protectedRange sqref="N52:P53" name="Range2_12_1_2_3_1_1_1_1_2_1_1_1_1"/>
    <protectedRange sqref="L52:M53" name="Range2_2_12_1_4_3_1_1_1_1_2_1_1_1_1"/>
    <protectedRange sqref="J51:K51" name="Range2_2_12_1_7_1_1_2_2_3"/>
    <protectedRange sqref="G51:H51" name="Range2_2_12_1_3_1_2_1_1_1_2_1_1_1_1_1_1_2_1_1_1"/>
    <protectedRange sqref="I51" name="Range2_2_12_1_4_3_1_1_1_2_1_2_1_1_3_1_1_1_1_1_1_1"/>
    <protectedRange sqref="D51:E51" name="Range2_2_12_1_3_1_2_1_1_1_2_1_1_1_1_3_1_1_1_1_1_1"/>
    <protectedRange sqref="F51"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52" name="Range2_12_5_1_1_1_2_1_1_1"/>
    <protectedRange sqref="B49" name="Range2_12_5_1_1_1_2_2_1_1_1_1_1_1_1_1_1_1_1_2_2_1_1"/>
    <protectedRange sqref="B50" name="Range2_12_5_1_1_1_2_2_1_1_1_1_1_1_1_1_1_1_1_1_1_1_1_1"/>
    <protectedRange sqref="G52:H58" name="Range2_2_12_1_3_1_1_1_1_1_4_1_1_1_1_2"/>
    <protectedRange sqref="E52:F58" name="Range2_2_12_1_7_1_1_3_1_1_1_1_2"/>
    <protectedRange sqref="I52:K58" name="Range2_2_12_1_4_3_1_1_1_1_2_1_1_1_2"/>
    <protectedRange sqref="D52:D58" name="Range2_2_12_1_3_1_2_1_1_1_2_1_2_1_1_1_2"/>
    <protectedRange sqref="J59:K59" name="Range2_2_12_1_7_1_1_2_2_1_2"/>
    <protectedRange sqref="I59" name="Range2_2_12_1_7_1_1_2_2_1_1_1_1_1"/>
    <protectedRange sqref="G59:H59" name="Range2_2_12_1_3_3_1_1_1_2_1_1_1_1_1_1_1_1_1_1_1_1_1_1_1_1_1_1_1"/>
    <protectedRange sqref="F59" name="Range2_2_12_1_3_1_2_1_1_1_3_1_1_1_1_1_3_1_1_1_1_1_1_1_1_1_1_1"/>
    <protectedRange sqref="D59" name="Range2_2_12_1_7_1_1_2_1_1_1_1_1_1_1_1"/>
    <protectedRange sqref="E59" name="Range2_2_12_1_1_1_1_1_1_1_1_1_1_1_1_1_1"/>
    <protectedRange sqref="C59" name="Range2_1_4_2_1_1_1_1_1_1_1_1_1_1_1"/>
    <protectedRange sqref="B41" name="Range2_12_5_1_1_1_1_1_2_2"/>
    <protectedRange sqref="B42" name="Range2_12_5_1_1_1_1_1_2_1_1"/>
    <protectedRange sqref="B43" name="Range2_12_5_1_1_1_2_1_1_1_1_1_1_1_1_1"/>
    <protectedRange sqref="B44" name="Range2_12_5_1_1_1_2_2_1_1_1_1_1_1"/>
    <protectedRange sqref="B45" name="Range2_12_5_1_1_1_2_2_1_1_1_1_1_1_1_1_1_1_1_2_1_1_1_1_1_1_1_1_1"/>
    <protectedRange sqref="B46:B48 B51 B56" name="Range2_12_5_1_1_1_2_2_1_1_1_1_1_1_1_1_1_1_1_2_1_1_1_1_1_1_1_1"/>
    <protectedRange sqref="B53" name="Range2_12_5_1_1_1_2_2_1_1_1_1_1_1_1_1_1_1_1_2_1_1_1_2_1_1_1_2_1_1_1"/>
    <protectedRange sqref="B54" name="Range2_12_5_1_1_1_2_2_1_1_1_1_1_1_1_1_1_1_1_2_1_1_1_2_1_2_1_1_1_1"/>
    <protectedRange sqref="B57" name="Range2_12_5_1_1_1_2_2_1_1_1_1_1_1_1_1_1_1_1_2_1_1_1_2_1_1_2_1_1_1_1_2"/>
    <protectedRange sqref="B58" name="Range2_12_5_1_1_1_2_2_1_1_1_1_1_1_1_1_1_1_1_2_1_1_1_3_1_1_1_2"/>
    <protectedRange sqref="B60" name="Range2_12_5_1_1_1_2_2_1_1_1_1_1_1_1_1_1_1_1_2_1_1_1_1_1_1_1_1_3"/>
    <protectedRange sqref="B59" name="Range2_12_5_1_1_1_2_2_1_1_1_1_1_1_1_1_1_1_1_2_1_1_1_3_3_1_1_1"/>
    <protectedRange sqref="B62" name="Range2_12_5_1_1_1_2_2_1_1_1_1_1_1_1_1_1_1_1_2_1_1_1_1_1_1_1_1_3_1"/>
    <protectedRange sqref="B64" name="Range2_12_5_1_1_2_1_4_1_1_1_2_1_1_1_1_1_1_1_1_1_2_1_1_1_1_2_1_1_1_2_1_1_1_2_2_2_1_1_1_1_1_1_1_1_1_1_1"/>
    <protectedRange sqref="B65" name="Range2_12_5_1_1_2_1_4_1_1_1_2_1_1_1_1_1_1_1_1_1_2_1_1_1_1_2_1_1_1_2_1_1_1_2_2_2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314" priority="17" operator="containsText" text="N/A">
      <formula>NOT(ISERROR(SEARCH("N/A",X11)))</formula>
    </cfRule>
    <cfRule type="cellIs" dxfId="313" priority="35" operator="equal">
      <formula>0</formula>
    </cfRule>
  </conditionalFormatting>
  <conditionalFormatting sqref="AC17:AE34 X11:AE16">
    <cfRule type="cellIs" dxfId="312" priority="34" operator="greaterThanOrEqual">
      <formula>1185</formula>
    </cfRule>
  </conditionalFormatting>
  <conditionalFormatting sqref="AC17:AE34 X11:AE16">
    <cfRule type="cellIs" dxfId="311" priority="33" operator="between">
      <formula>0.1</formula>
      <formula>1184</formula>
    </cfRule>
  </conditionalFormatting>
  <conditionalFormatting sqref="X8 AJ16:AJ34 AJ11:AO15 AO12:AO34 AK16 AM16 AN16:AN34 AL16:AL34">
    <cfRule type="cellIs" dxfId="310" priority="32" operator="equal">
      <formula>0</formula>
    </cfRule>
  </conditionalFormatting>
  <conditionalFormatting sqref="X8 AJ16:AJ34 AJ11:AO15 AO12:AO34 AK16 AM16 AN16:AN34 AL16:AL34">
    <cfRule type="cellIs" dxfId="309" priority="31" operator="greaterThan">
      <formula>1179</formula>
    </cfRule>
  </conditionalFormatting>
  <conditionalFormatting sqref="X8 AJ16:AJ34 AJ11:AO15 AO12:AO34 AK16 AM16 AN16:AN34 AL16:AL34">
    <cfRule type="cellIs" dxfId="308" priority="30" operator="greaterThan">
      <formula>99</formula>
    </cfRule>
  </conditionalFormatting>
  <conditionalFormatting sqref="X8 AJ16:AJ34 AJ11:AO15 AO12:AO34 AK16 AM16 AN16:AN34 AL16:AL34">
    <cfRule type="cellIs" dxfId="307" priority="29" operator="greaterThan">
      <formula>0.99</formula>
    </cfRule>
  </conditionalFormatting>
  <conditionalFormatting sqref="AB8">
    <cfRule type="cellIs" dxfId="306" priority="28" operator="equal">
      <formula>0</formula>
    </cfRule>
  </conditionalFormatting>
  <conditionalFormatting sqref="AB8">
    <cfRule type="cellIs" dxfId="305" priority="27" operator="greaterThan">
      <formula>1179</formula>
    </cfRule>
  </conditionalFormatting>
  <conditionalFormatting sqref="AB8">
    <cfRule type="cellIs" dxfId="304" priority="26" operator="greaterThan">
      <formula>99</formula>
    </cfRule>
  </conditionalFormatting>
  <conditionalFormatting sqref="AB8">
    <cfRule type="cellIs" dxfId="303" priority="25" operator="greaterThan">
      <formula>0.99</formula>
    </cfRule>
  </conditionalFormatting>
  <conditionalFormatting sqref="AQ11:AQ34">
    <cfRule type="cellIs" dxfId="302" priority="24" operator="equal">
      <formula>0</formula>
    </cfRule>
  </conditionalFormatting>
  <conditionalFormatting sqref="AQ11:AQ34">
    <cfRule type="cellIs" dxfId="301" priority="23" operator="greaterThan">
      <formula>1179</formula>
    </cfRule>
  </conditionalFormatting>
  <conditionalFormatting sqref="AQ11:AQ34">
    <cfRule type="cellIs" dxfId="300" priority="22" operator="greaterThan">
      <formula>99</formula>
    </cfRule>
  </conditionalFormatting>
  <conditionalFormatting sqref="AQ11:AQ34">
    <cfRule type="cellIs" dxfId="299" priority="21" operator="greaterThan">
      <formula>0.99</formula>
    </cfRule>
  </conditionalFormatting>
  <conditionalFormatting sqref="AI11:AI34">
    <cfRule type="cellIs" dxfId="298" priority="20" operator="greaterThan">
      <formula>$AI$8</formula>
    </cfRule>
  </conditionalFormatting>
  <conditionalFormatting sqref="AH11:AH34">
    <cfRule type="cellIs" dxfId="297" priority="18" operator="greaterThan">
      <formula>$AH$8</formula>
    </cfRule>
    <cfRule type="cellIs" dxfId="296" priority="19" operator="greaterThan">
      <formula>$AH$8</formula>
    </cfRule>
  </conditionalFormatting>
  <conditionalFormatting sqref="AP11:AP34">
    <cfRule type="cellIs" dxfId="295" priority="16" operator="equal">
      <formula>0</formula>
    </cfRule>
  </conditionalFormatting>
  <conditionalFormatting sqref="AP11:AP34">
    <cfRule type="cellIs" dxfId="294" priority="15" operator="greaterThan">
      <formula>1179</formula>
    </cfRule>
  </conditionalFormatting>
  <conditionalFormatting sqref="AP11:AP34">
    <cfRule type="cellIs" dxfId="293" priority="14" operator="greaterThan">
      <formula>99</formula>
    </cfRule>
  </conditionalFormatting>
  <conditionalFormatting sqref="AP11:AP34">
    <cfRule type="cellIs" dxfId="292" priority="13" operator="greaterThan">
      <formula>0.99</formula>
    </cfRule>
  </conditionalFormatting>
  <conditionalFormatting sqref="X17:AB34">
    <cfRule type="containsText" dxfId="291" priority="9" operator="containsText" text="N/A">
      <formula>NOT(ISERROR(SEARCH("N/A",X17)))</formula>
    </cfRule>
    <cfRule type="cellIs" dxfId="290" priority="12" operator="equal">
      <formula>0</formula>
    </cfRule>
  </conditionalFormatting>
  <conditionalFormatting sqref="X17:AB34">
    <cfRule type="cellIs" dxfId="289" priority="11" operator="greaterThanOrEqual">
      <formula>1185</formula>
    </cfRule>
  </conditionalFormatting>
  <conditionalFormatting sqref="X17:AB34">
    <cfRule type="cellIs" dxfId="288" priority="10" operator="between">
      <formula>0.1</formula>
      <formula>1184</formula>
    </cfRule>
  </conditionalFormatting>
  <conditionalFormatting sqref="AK33:AK34 AM17:AM34">
    <cfRule type="cellIs" dxfId="287" priority="8" operator="equal">
      <formula>0</formula>
    </cfRule>
  </conditionalFormatting>
  <conditionalFormatting sqref="AK33:AK34 AM17:AM34">
    <cfRule type="cellIs" dxfId="286" priority="7" operator="greaterThan">
      <formula>1179</formula>
    </cfRule>
  </conditionalFormatting>
  <conditionalFormatting sqref="AK33:AK34 AM17:AM34">
    <cfRule type="cellIs" dxfId="285" priority="6" operator="greaterThan">
      <formula>99</formula>
    </cfRule>
  </conditionalFormatting>
  <conditionalFormatting sqref="AK33:AK34 AM17:AM34">
    <cfRule type="cellIs" dxfId="284" priority="5" operator="greaterThan">
      <formula>0.99</formula>
    </cfRule>
  </conditionalFormatting>
  <conditionalFormatting sqref="AK17:AK32">
    <cfRule type="cellIs" dxfId="283" priority="4" operator="equal">
      <formula>0</formula>
    </cfRule>
  </conditionalFormatting>
  <conditionalFormatting sqref="AK17:AK32">
    <cfRule type="cellIs" dxfId="282" priority="3" operator="greaterThan">
      <formula>1179</formula>
    </cfRule>
  </conditionalFormatting>
  <conditionalFormatting sqref="AK17:AK32">
    <cfRule type="cellIs" dxfId="281" priority="2" operator="greaterThan">
      <formula>99</formula>
    </cfRule>
  </conditionalFormatting>
  <conditionalFormatting sqref="AK17:AK32">
    <cfRule type="cellIs" dxfId="280"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3"/>
  <sheetViews>
    <sheetView showGridLines="0" topLeftCell="A37" zoomScaleNormal="100" workbookViewId="0">
      <selection activeCell="A35" sqref="A35"/>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42117</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26160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22'!$Q$34</f>
        <v>33798002</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22'!$AG$34</f>
        <v>36441916</v>
      </c>
      <c r="AH10" s="190"/>
      <c r="AI10" s="206"/>
      <c r="AJ10" s="173" t="s">
        <v>84</v>
      </c>
      <c r="AK10" s="173" t="s">
        <v>84</v>
      </c>
      <c r="AL10" s="173" t="s">
        <v>84</v>
      </c>
      <c r="AM10" s="173" t="s">
        <v>84</v>
      </c>
      <c r="AN10" s="173" t="s">
        <v>84</v>
      </c>
      <c r="AO10" s="173" t="s">
        <v>84</v>
      </c>
      <c r="AP10" s="145">
        <f>'APR 22'!AP34</f>
        <v>8157687</v>
      </c>
      <c r="AQ10" s="208"/>
      <c r="AR10" s="174"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120</v>
      </c>
      <c r="P11" s="119">
        <v>89</v>
      </c>
      <c r="Q11" s="119">
        <v>33801591</v>
      </c>
      <c r="R11" s="45">
        <f>Q11-Q10</f>
        <v>3589</v>
      </c>
      <c r="S11" s="46">
        <f>R11*24/1000</f>
        <v>86.135999999999996</v>
      </c>
      <c r="T11" s="46">
        <f>R11/1000</f>
        <v>3.589</v>
      </c>
      <c r="U11" s="120">
        <v>6.9</v>
      </c>
      <c r="V11" s="120">
        <f>U11</f>
        <v>6.9</v>
      </c>
      <c r="W11" s="121" t="s">
        <v>125</v>
      </c>
      <c r="X11" s="123">
        <v>0</v>
      </c>
      <c r="Y11" s="123">
        <v>0</v>
      </c>
      <c r="Z11" s="123">
        <v>1028</v>
      </c>
      <c r="AA11" s="123">
        <v>0</v>
      </c>
      <c r="AB11" s="123">
        <v>1109</v>
      </c>
      <c r="AC11" s="47" t="s">
        <v>90</v>
      </c>
      <c r="AD11" s="47" t="s">
        <v>90</v>
      </c>
      <c r="AE11" s="47" t="s">
        <v>90</v>
      </c>
      <c r="AF11" s="122" t="s">
        <v>90</v>
      </c>
      <c r="AG11" s="136">
        <v>36442551</v>
      </c>
      <c r="AH11" s="48">
        <f>IF(ISBLANK(AG11),"-",AG11-AG10)</f>
        <v>635</v>
      </c>
      <c r="AI11" s="49">
        <f>AH11/T11</f>
        <v>176.92950682641404</v>
      </c>
      <c r="AJ11" s="102">
        <v>0</v>
      </c>
      <c r="AK11" s="102">
        <v>0</v>
      </c>
      <c r="AL11" s="102">
        <v>1</v>
      </c>
      <c r="AM11" s="102">
        <v>0</v>
      </c>
      <c r="AN11" s="102">
        <v>1</v>
      </c>
      <c r="AO11" s="102">
        <v>0.55000000000000004</v>
      </c>
      <c r="AP11" s="123">
        <v>8159240</v>
      </c>
      <c r="AQ11" s="123">
        <f>AP11-AP10</f>
        <v>1553</v>
      </c>
      <c r="AR11" s="50"/>
      <c r="AS11" s="51" t="s">
        <v>113</v>
      </c>
      <c r="AV11" s="38" t="s">
        <v>88</v>
      </c>
      <c r="AW11" s="38" t="s">
        <v>91</v>
      </c>
      <c r="AY11" s="80" t="s">
        <v>126</v>
      </c>
    </row>
    <row r="12" spans="2:51" x14ac:dyDescent="0.25">
      <c r="B12" s="39">
        <v>2.0416666666666701</v>
      </c>
      <c r="C12" s="39">
        <v>8.3333333333333329E-2</v>
      </c>
      <c r="D12" s="118">
        <v>12</v>
      </c>
      <c r="E12" s="40">
        <f t="shared" ref="E12:E34" si="0">D12/1.42</f>
        <v>8.4507042253521139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122</v>
      </c>
      <c r="P12" s="119">
        <v>90</v>
      </c>
      <c r="Q12" s="119">
        <v>33805180</v>
      </c>
      <c r="R12" s="45">
        <f t="shared" ref="R12:R34" si="3">Q12-Q11</f>
        <v>3589</v>
      </c>
      <c r="S12" s="46">
        <f t="shared" ref="S12:S34" si="4">R12*24/1000</f>
        <v>86.135999999999996</v>
      </c>
      <c r="T12" s="46">
        <f t="shared" ref="T12:T34" si="5">R12/1000</f>
        <v>3.589</v>
      </c>
      <c r="U12" s="120">
        <v>8.8000000000000007</v>
      </c>
      <c r="V12" s="120">
        <f t="shared" ref="V12:V34" si="6">U12</f>
        <v>8.8000000000000007</v>
      </c>
      <c r="W12" s="121" t="s">
        <v>125</v>
      </c>
      <c r="X12" s="123">
        <v>0</v>
      </c>
      <c r="Y12" s="123">
        <v>0</v>
      </c>
      <c r="Z12" s="123">
        <v>1011</v>
      </c>
      <c r="AA12" s="123">
        <v>0</v>
      </c>
      <c r="AB12" s="123">
        <v>1110</v>
      </c>
      <c r="AC12" s="47" t="s">
        <v>90</v>
      </c>
      <c r="AD12" s="47" t="s">
        <v>90</v>
      </c>
      <c r="AE12" s="47" t="s">
        <v>90</v>
      </c>
      <c r="AF12" s="122" t="s">
        <v>90</v>
      </c>
      <c r="AG12" s="136">
        <v>36443186</v>
      </c>
      <c r="AH12" s="48">
        <f>IF(ISBLANK(AG12),"-",AG12-AG11)</f>
        <v>635</v>
      </c>
      <c r="AI12" s="49">
        <f t="shared" ref="AI12:AI34" si="7">AH12/T12</f>
        <v>176.92950682641404</v>
      </c>
      <c r="AJ12" s="102">
        <v>0</v>
      </c>
      <c r="AK12" s="102">
        <v>0</v>
      </c>
      <c r="AL12" s="102">
        <v>1</v>
      </c>
      <c r="AM12" s="102">
        <v>0</v>
      </c>
      <c r="AN12" s="102">
        <v>1</v>
      </c>
      <c r="AO12" s="102">
        <v>0.55000000000000004</v>
      </c>
      <c r="AP12" s="123">
        <v>8160803</v>
      </c>
      <c r="AQ12" s="123">
        <f>AP12-AP11</f>
        <v>1563</v>
      </c>
      <c r="AR12" s="52">
        <v>0.89</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118</v>
      </c>
      <c r="P13" s="119">
        <v>85</v>
      </c>
      <c r="Q13" s="119">
        <v>33808770</v>
      </c>
      <c r="R13" s="45">
        <f t="shared" si="3"/>
        <v>3590</v>
      </c>
      <c r="S13" s="46">
        <f t="shared" si="4"/>
        <v>86.16</v>
      </c>
      <c r="T13" s="46">
        <f t="shared" si="5"/>
        <v>3.59</v>
      </c>
      <c r="U13" s="120">
        <v>9.4</v>
      </c>
      <c r="V13" s="120">
        <f t="shared" si="6"/>
        <v>9.4</v>
      </c>
      <c r="W13" s="121" t="s">
        <v>125</v>
      </c>
      <c r="X13" s="123">
        <v>0</v>
      </c>
      <c r="Y13" s="123">
        <v>0</v>
      </c>
      <c r="Z13" s="123">
        <v>993</v>
      </c>
      <c r="AA13" s="123">
        <v>0</v>
      </c>
      <c r="AB13" s="123">
        <v>1088</v>
      </c>
      <c r="AC13" s="47" t="s">
        <v>90</v>
      </c>
      <c r="AD13" s="47" t="s">
        <v>90</v>
      </c>
      <c r="AE13" s="47" t="s">
        <v>90</v>
      </c>
      <c r="AF13" s="122" t="s">
        <v>90</v>
      </c>
      <c r="AG13" s="136">
        <v>36443836</v>
      </c>
      <c r="AH13" s="48">
        <f>IF(ISBLANK(AG13),"-",AG13-AG12)</f>
        <v>650</v>
      </c>
      <c r="AI13" s="49">
        <f t="shared" si="7"/>
        <v>181.05849582172704</v>
      </c>
      <c r="AJ13" s="102">
        <v>0</v>
      </c>
      <c r="AK13" s="102">
        <v>0</v>
      </c>
      <c r="AL13" s="102">
        <v>1</v>
      </c>
      <c r="AM13" s="102">
        <v>0</v>
      </c>
      <c r="AN13" s="102">
        <v>1</v>
      </c>
      <c r="AO13" s="102">
        <v>0.55000000000000004</v>
      </c>
      <c r="AP13" s="123">
        <v>8162347</v>
      </c>
      <c r="AQ13" s="123">
        <f>AP13-AP12</f>
        <v>1544</v>
      </c>
      <c r="AR13" s="50"/>
      <c r="AS13" s="51" t="s">
        <v>113</v>
      </c>
      <c r="AV13" s="38" t="s">
        <v>94</v>
      </c>
      <c r="AW13" s="38" t="s">
        <v>95</v>
      </c>
      <c r="AY13" s="80" t="s">
        <v>127</v>
      </c>
    </row>
    <row r="14" spans="2:51" x14ac:dyDescent="0.25">
      <c r="B14" s="39">
        <v>2.125</v>
      </c>
      <c r="C14" s="39">
        <v>0.16666666666666666</v>
      </c>
      <c r="D14" s="118">
        <v>17</v>
      </c>
      <c r="E14" s="40">
        <f t="shared" si="0"/>
        <v>11.971830985915494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103</v>
      </c>
      <c r="P14" s="119">
        <v>91</v>
      </c>
      <c r="Q14" s="119">
        <v>33812413</v>
      </c>
      <c r="R14" s="45">
        <f t="shared" si="3"/>
        <v>3643</v>
      </c>
      <c r="S14" s="46">
        <f t="shared" si="4"/>
        <v>87.432000000000002</v>
      </c>
      <c r="T14" s="46">
        <f t="shared" si="5"/>
        <v>3.6429999999999998</v>
      </c>
      <c r="U14" s="120">
        <v>9.5</v>
      </c>
      <c r="V14" s="120">
        <f t="shared" si="6"/>
        <v>9.5</v>
      </c>
      <c r="W14" s="121" t="s">
        <v>125</v>
      </c>
      <c r="X14" s="123">
        <v>0</v>
      </c>
      <c r="Y14" s="123">
        <v>0</v>
      </c>
      <c r="Z14" s="123">
        <v>950</v>
      </c>
      <c r="AA14" s="123">
        <v>0</v>
      </c>
      <c r="AB14" s="123">
        <v>1088</v>
      </c>
      <c r="AC14" s="47" t="s">
        <v>90</v>
      </c>
      <c r="AD14" s="47" t="s">
        <v>90</v>
      </c>
      <c r="AE14" s="47" t="s">
        <v>90</v>
      </c>
      <c r="AF14" s="122" t="s">
        <v>90</v>
      </c>
      <c r="AG14" s="136">
        <v>36444384</v>
      </c>
      <c r="AH14" s="48">
        <f t="shared" ref="AH14:AH34" si="8">IF(ISBLANK(AG14),"-",AG14-AG13)</f>
        <v>548</v>
      </c>
      <c r="AI14" s="49">
        <f t="shared" si="7"/>
        <v>150.42547351084272</v>
      </c>
      <c r="AJ14" s="102">
        <v>0</v>
      </c>
      <c r="AK14" s="102">
        <v>0</v>
      </c>
      <c r="AL14" s="102">
        <v>1</v>
      </c>
      <c r="AM14" s="102">
        <v>0</v>
      </c>
      <c r="AN14" s="102">
        <v>1</v>
      </c>
      <c r="AO14" s="102">
        <v>0.55000000000000004</v>
      </c>
      <c r="AP14" s="123">
        <v>8162508</v>
      </c>
      <c r="AQ14" s="123">
        <f>AP14-AP13</f>
        <v>161</v>
      </c>
      <c r="AR14" s="50"/>
      <c r="AS14" s="51" t="s">
        <v>113</v>
      </c>
      <c r="AT14" s="53"/>
      <c r="AV14" s="38" t="s">
        <v>96</v>
      </c>
      <c r="AW14" s="38" t="s">
        <v>97</v>
      </c>
      <c r="AY14" s="80" t="s">
        <v>130</v>
      </c>
    </row>
    <row r="15" spans="2:51" x14ac:dyDescent="0.25">
      <c r="B15" s="39">
        <v>2.1666666666666701</v>
      </c>
      <c r="C15" s="39">
        <v>0.20833333333333301</v>
      </c>
      <c r="D15" s="118">
        <v>25</v>
      </c>
      <c r="E15" s="40">
        <f t="shared" si="0"/>
        <v>17.605633802816904</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96</v>
      </c>
      <c r="Q15" s="119">
        <v>33816055</v>
      </c>
      <c r="R15" s="45">
        <f t="shared" si="3"/>
        <v>3642</v>
      </c>
      <c r="S15" s="46">
        <f t="shared" si="4"/>
        <v>87.408000000000001</v>
      </c>
      <c r="T15" s="46">
        <f t="shared" si="5"/>
        <v>3.6419999999999999</v>
      </c>
      <c r="U15" s="120">
        <v>9.5</v>
      </c>
      <c r="V15" s="120">
        <f t="shared" si="6"/>
        <v>9.5</v>
      </c>
      <c r="W15" s="121" t="s">
        <v>125</v>
      </c>
      <c r="X15" s="123">
        <v>0</v>
      </c>
      <c r="Y15" s="123">
        <v>0</v>
      </c>
      <c r="Z15" s="123">
        <v>918</v>
      </c>
      <c r="AA15" s="123">
        <v>0</v>
      </c>
      <c r="AB15" s="123">
        <v>1089</v>
      </c>
      <c r="AC15" s="47" t="s">
        <v>90</v>
      </c>
      <c r="AD15" s="47" t="s">
        <v>90</v>
      </c>
      <c r="AE15" s="47" t="s">
        <v>90</v>
      </c>
      <c r="AF15" s="122" t="s">
        <v>90</v>
      </c>
      <c r="AG15" s="136">
        <v>36444932</v>
      </c>
      <c r="AH15" s="48">
        <f t="shared" si="8"/>
        <v>548</v>
      </c>
      <c r="AI15" s="49">
        <f t="shared" si="7"/>
        <v>150.46677649643053</v>
      </c>
      <c r="AJ15" s="102">
        <v>0</v>
      </c>
      <c r="AK15" s="102">
        <v>0</v>
      </c>
      <c r="AL15" s="102">
        <v>1</v>
      </c>
      <c r="AM15" s="102">
        <v>0</v>
      </c>
      <c r="AN15" s="102">
        <v>1</v>
      </c>
      <c r="AO15" s="102">
        <v>0</v>
      </c>
      <c r="AP15" s="123">
        <v>8162508</v>
      </c>
      <c r="AQ15" s="123">
        <f>AP15-AP14</f>
        <v>0</v>
      </c>
      <c r="AR15" s="50"/>
      <c r="AS15" s="51" t="s">
        <v>113</v>
      </c>
      <c r="AV15" s="38" t="s">
        <v>98</v>
      </c>
      <c r="AW15" s="38" t="s">
        <v>99</v>
      </c>
      <c r="AY15" s="80" t="s">
        <v>131</v>
      </c>
    </row>
    <row r="16" spans="2:51" x14ac:dyDescent="0.25">
      <c r="B16" s="39">
        <v>2.2083333333333299</v>
      </c>
      <c r="C16" s="39">
        <v>0.25</v>
      </c>
      <c r="D16" s="118">
        <v>15</v>
      </c>
      <c r="E16" s="40">
        <f t="shared" si="0"/>
        <v>10.563380281690142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126</v>
      </c>
      <c r="P16" s="119">
        <v>118</v>
      </c>
      <c r="Q16" s="119">
        <v>33820721</v>
      </c>
      <c r="R16" s="45">
        <f t="shared" si="3"/>
        <v>4666</v>
      </c>
      <c r="S16" s="46">
        <f t="shared" si="4"/>
        <v>111.98399999999999</v>
      </c>
      <c r="T16" s="46">
        <f t="shared" si="5"/>
        <v>4.6660000000000004</v>
      </c>
      <c r="U16" s="120">
        <v>9.5</v>
      </c>
      <c r="V16" s="120">
        <f t="shared" si="6"/>
        <v>9.5</v>
      </c>
      <c r="W16" s="121" t="s">
        <v>125</v>
      </c>
      <c r="X16" s="123">
        <v>0</v>
      </c>
      <c r="Y16" s="123">
        <v>0</v>
      </c>
      <c r="Z16" s="123">
        <v>1171</v>
      </c>
      <c r="AA16" s="123">
        <v>0</v>
      </c>
      <c r="AB16" s="123">
        <v>1191</v>
      </c>
      <c r="AC16" s="47" t="s">
        <v>90</v>
      </c>
      <c r="AD16" s="47" t="s">
        <v>90</v>
      </c>
      <c r="AE16" s="47" t="s">
        <v>90</v>
      </c>
      <c r="AF16" s="122" t="s">
        <v>90</v>
      </c>
      <c r="AG16" s="136">
        <v>36445684</v>
      </c>
      <c r="AH16" s="48">
        <f t="shared" si="8"/>
        <v>752</v>
      </c>
      <c r="AI16" s="49">
        <f t="shared" si="7"/>
        <v>161.16588084012</v>
      </c>
      <c r="AJ16" s="102">
        <v>0</v>
      </c>
      <c r="AK16" s="102">
        <v>0</v>
      </c>
      <c r="AL16" s="102">
        <v>1</v>
      </c>
      <c r="AM16" s="102">
        <v>0</v>
      </c>
      <c r="AN16" s="102">
        <v>1</v>
      </c>
      <c r="AO16" s="102">
        <v>0</v>
      </c>
      <c r="AP16" s="123">
        <v>8162508</v>
      </c>
      <c r="AQ16" s="123">
        <f t="shared" ref="AQ16:AQ34" si="10">AP16-AP15</f>
        <v>0</v>
      </c>
      <c r="AR16" s="52">
        <v>0.92</v>
      </c>
      <c r="AS16" s="51" t="s">
        <v>101</v>
      </c>
      <c r="AV16" s="38" t="s">
        <v>102</v>
      </c>
      <c r="AW16" s="38" t="s">
        <v>103</v>
      </c>
      <c r="AY16" s="80" t="s">
        <v>132</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140</v>
      </c>
      <c r="P17" s="119">
        <v>150</v>
      </c>
      <c r="Q17" s="119">
        <v>33826991</v>
      </c>
      <c r="R17" s="45">
        <f t="shared" si="3"/>
        <v>6270</v>
      </c>
      <c r="S17" s="46">
        <f t="shared" si="4"/>
        <v>150.47999999999999</v>
      </c>
      <c r="T17" s="46">
        <f t="shared" si="5"/>
        <v>6.27</v>
      </c>
      <c r="U17" s="120">
        <v>8.8000000000000007</v>
      </c>
      <c r="V17" s="120">
        <f t="shared" si="6"/>
        <v>8.8000000000000007</v>
      </c>
      <c r="W17" s="121" t="s">
        <v>140</v>
      </c>
      <c r="X17" s="123">
        <v>0</v>
      </c>
      <c r="Y17" s="123">
        <v>1151</v>
      </c>
      <c r="Z17" s="123">
        <v>1195</v>
      </c>
      <c r="AA17" s="123">
        <v>1185</v>
      </c>
      <c r="AB17" s="123">
        <v>1198</v>
      </c>
      <c r="AC17" s="47" t="s">
        <v>90</v>
      </c>
      <c r="AD17" s="47" t="s">
        <v>90</v>
      </c>
      <c r="AE17" s="47" t="s">
        <v>90</v>
      </c>
      <c r="AF17" s="122" t="s">
        <v>90</v>
      </c>
      <c r="AG17" s="136">
        <v>36447068</v>
      </c>
      <c r="AH17" s="48">
        <f t="shared" si="8"/>
        <v>1384</v>
      </c>
      <c r="AI17" s="49">
        <f t="shared" si="7"/>
        <v>220.7336523125997</v>
      </c>
      <c r="AJ17" s="102">
        <v>0</v>
      </c>
      <c r="AK17" s="102">
        <v>1</v>
      </c>
      <c r="AL17" s="102">
        <v>1</v>
      </c>
      <c r="AM17" s="102">
        <v>1</v>
      </c>
      <c r="AN17" s="102">
        <v>1</v>
      </c>
      <c r="AO17" s="102">
        <v>0</v>
      </c>
      <c r="AP17" s="123">
        <v>8162508</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155</v>
      </c>
      <c r="Q18" s="119">
        <v>33833280</v>
      </c>
      <c r="R18" s="45">
        <f t="shared" si="3"/>
        <v>6289</v>
      </c>
      <c r="S18" s="46">
        <f t="shared" si="4"/>
        <v>150.93600000000001</v>
      </c>
      <c r="T18" s="46">
        <f t="shared" si="5"/>
        <v>6.2889999999999997</v>
      </c>
      <c r="U18" s="120">
        <v>8.1</v>
      </c>
      <c r="V18" s="120">
        <f t="shared" si="6"/>
        <v>8.1</v>
      </c>
      <c r="W18" s="121" t="s">
        <v>140</v>
      </c>
      <c r="X18" s="123">
        <v>0</v>
      </c>
      <c r="Y18" s="123">
        <v>1120</v>
      </c>
      <c r="Z18" s="123">
        <v>1195</v>
      </c>
      <c r="AA18" s="123">
        <v>1185</v>
      </c>
      <c r="AB18" s="123">
        <v>1198</v>
      </c>
      <c r="AC18" s="47" t="s">
        <v>90</v>
      </c>
      <c r="AD18" s="47" t="s">
        <v>90</v>
      </c>
      <c r="AE18" s="47" t="s">
        <v>90</v>
      </c>
      <c r="AF18" s="122" t="s">
        <v>90</v>
      </c>
      <c r="AG18" s="136">
        <v>36448452</v>
      </c>
      <c r="AH18" s="48">
        <f t="shared" si="8"/>
        <v>1384</v>
      </c>
      <c r="AI18" s="49">
        <f t="shared" si="7"/>
        <v>220.06678327238035</v>
      </c>
      <c r="AJ18" s="102">
        <v>0</v>
      </c>
      <c r="AK18" s="102">
        <v>1</v>
      </c>
      <c r="AL18" s="102">
        <v>1</v>
      </c>
      <c r="AM18" s="102">
        <v>1</v>
      </c>
      <c r="AN18" s="102">
        <v>1</v>
      </c>
      <c r="AO18" s="102">
        <v>0</v>
      </c>
      <c r="AP18" s="123">
        <v>8162508</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137</v>
      </c>
      <c r="P19" s="119">
        <v>153</v>
      </c>
      <c r="Q19" s="119">
        <v>33839525</v>
      </c>
      <c r="R19" s="45">
        <f t="shared" si="3"/>
        <v>6245</v>
      </c>
      <c r="S19" s="46">
        <f t="shared" si="4"/>
        <v>149.88</v>
      </c>
      <c r="T19" s="46">
        <f t="shared" si="5"/>
        <v>6.2450000000000001</v>
      </c>
      <c r="U19" s="120">
        <v>7.3</v>
      </c>
      <c r="V19" s="120">
        <f t="shared" si="6"/>
        <v>7.3</v>
      </c>
      <c r="W19" s="121" t="s">
        <v>140</v>
      </c>
      <c r="X19" s="123">
        <v>0</v>
      </c>
      <c r="Y19" s="123">
        <v>1113</v>
      </c>
      <c r="Z19" s="123">
        <v>1195</v>
      </c>
      <c r="AA19" s="123">
        <v>1185</v>
      </c>
      <c r="AB19" s="123">
        <v>1198</v>
      </c>
      <c r="AC19" s="47" t="s">
        <v>90</v>
      </c>
      <c r="AD19" s="47" t="s">
        <v>90</v>
      </c>
      <c r="AE19" s="47" t="s">
        <v>90</v>
      </c>
      <c r="AF19" s="122" t="s">
        <v>90</v>
      </c>
      <c r="AG19" s="136">
        <v>36449880</v>
      </c>
      <c r="AH19" s="48">
        <f t="shared" si="8"/>
        <v>1428</v>
      </c>
      <c r="AI19" s="49">
        <f t="shared" si="7"/>
        <v>228.66293034427542</v>
      </c>
      <c r="AJ19" s="102">
        <v>0</v>
      </c>
      <c r="AK19" s="102">
        <v>1</v>
      </c>
      <c r="AL19" s="102">
        <v>1</v>
      </c>
      <c r="AM19" s="102">
        <v>1</v>
      </c>
      <c r="AN19" s="102">
        <v>1</v>
      </c>
      <c r="AO19" s="102">
        <v>0</v>
      </c>
      <c r="AP19" s="123">
        <v>8162508</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140</v>
      </c>
      <c r="P20" s="119">
        <v>151</v>
      </c>
      <c r="Q20" s="119">
        <v>33845753</v>
      </c>
      <c r="R20" s="45">
        <f t="shared" si="3"/>
        <v>6228</v>
      </c>
      <c r="S20" s="46">
        <f t="shared" si="4"/>
        <v>149.47200000000001</v>
      </c>
      <c r="T20" s="46">
        <f t="shared" si="5"/>
        <v>6.2279999999999998</v>
      </c>
      <c r="U20" s="120">
        <v>6.5</v>
      </c>
      <c r="V20" s="120">
        <f t="shared" si="6"/>
        <v>6.5</v>
      </c>
      <c r="W20" s="121" t="s">
        <v>140</v>
      </c>
      <c r="X20" s="123">
        <v>0</v>
      </c>
      <c r="Y20" s="123">
        <v>1089</v>
      </c>
      <c r="Z20" s="123">
        <v>1195</v>
      </c>
      <c r="AA20" s="123">
        <v>1185</v>
      </c>
      <c r="AB20" s="123">
        <v>1198</v>
      </c>
      <c r="AC20" s="47" t="s">
        <v>90</v>
      </c>
      <c r="AD20" s="47" t="s">
        <v>90</v>
      </c>
      <c r="AE20" s="47" t="s">
        <v>90</v>
      </c>
      <c r="AF20" s="122" t="s">
        <v>90</v>
      </c>
      <c r="AG20" s="136">
        <v>36451268</v>
      </c>
      <c r="AH20" s="48">
        <f>IF(ISBLANK(AG20),"-",AG20-AG19)</f>
        <v>1388</v>
      </c>
      <c r="AI20" s="49">
        <f t="shared" si="7"/>
        <v>222.86448298008992</v>
      </c>
      <c r="AJ20" s="102">
        <v>0</v>
      </c>
      <c r="AK20" s="102">
        <v>1</v>
      </c>
      <c r="AL20" s="102">
        <v>1</v>
      </c>
      <c r="AM20" s="102">
        <v>1</v>
      </c>
      <c r="AN20" s="102">
        <v>1</v>
      </c>
      <c r="AO20" s="102">
        <v>0</v>
      </c>
      <c r="AP20" s="123">
        <v>8162508</v>
      </c>
      <c r="AQ20" s="123">
        <f t="shared" si="10"/>
        <v>0</v>
      </c>
      <c r="AR20" s="52">
        <v>1.03</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139</v>
      </c>
      <c r="P21" s="119">
        <v>152</v>
      </c>
      <c r="Q21" s="119">
        <v>33852042</v>
      </c>
      <c r="R21" s="45">
        <f>Q21-Q20</f>
        <v>6289</v>
      </c>
      <c r="S21" s="46">
        <f t="shared" si="4"/>
        <v>150.93600000000001</v>
      </c>
      <c r="T21" s="46">
        <f t="shared" si="5"/>
        <v>6.2889999999999997</v>
      </c>
      <c r="U21" s="120">
        <v>5.9</v>
      </c>
      <c r="V21" s="120">
        <f t="shared" si="6"/>
        <v>5.9</v>
      </c>
      <c r="W21" s="121" t="s">
        <v>140</v>
      </c>
      <c r="X21" s="123">
        <v>0</v>
      </c>
      <c r="Y21" s="123">
        <v>1046</v>
      </c>
      <c r="Z21" s="123">
        <v>1195</v>
      </c>
      <c r="AA21" s="123">
        <v>1185</v>
      </c>
      <c r="AB21" s="123">
        <v>1198</v>
      </c>
      <c r="AC21" s="47" t="s">
        <v>90</v>
      </c>
      <c r="AD21" s="47" t="s">
        <v>90</v>
      </c>
      <c r="AE21" s="47" t="s">
        <v>90</v>
      </c>
      <c r="AF21" s="122" t="s">
        <v>90</v>
      </c>
      <c r="AG21" s="136">
        <v>36452688</v>
      </c>
      <c r="AH21" s="48">
        <f t="shared" si="8"/>
        <v>1420</v>
      </c>
      <c r="AI21" s="49">
        <f t="shared" si="7"/>
        <v>225.79106376212437</v>
      </c>
      <c r="AJ21" s="102">
        <v>0</v>
      </c>
      <c r="AK21" s="102">
        <v>1</v>
      </c>
      <c r="AL21" s="102">
        <v>1</v>
      </c>
      <c r="AM21" s="102">
        <v>1</v>
      </c>
      <c r="AN21" s="102">
        <v>1</v>
      </c>
      <c r="AO21" s="102">
        <v>0</v>
      </c>
      <c r="AP21" s="123">
        <v>8162508</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151</v>
      </c>
      <c r="Q22" s="119">
        <v>33858263</v>
      </c>
      <c r="R22" s="45">
        <f t="shared" si="3"/>
        <v>6221</v>
      </c>
      <c r="S22" s="46">
        <f t="shared" si="4"/>
        <v>149.304</v>
      </c>
      <c r="T22" s="46">
        <f t="shared" si="5"/>
        <v>6.2210000000000001</v>
      </c>
      <c r="U22" s="120">
        <v>5.5</v>
      </c>
      <c r="V22" s="120">
        <f t="shared" si="6"/>
        <v>5.5</v>
      </c>
      <c r="W22" s="121" t="s">
        <v>140</v>
      </c>
      <c r="X22" s="123">
        <v>0</v>
      </c>
      <c r="Y22" s="123">
        <v>1022</v>
      </c>
      <c r="Z22" s="123">
        <v>1195</v>
      </c>
      <c r="AA22" s="123">
        <v>1185</v>
      </c>
      <c r="AB22" s="123">
        <v>1198</v>
      </c>
      <c r="AC22" s="47" t="s">
        <v>90</v>
      </c>
      <c r="AD22" s="47" t="s">
        <v>90</v>
      </c>
      <c r="AE22" s="47" t="s">
        <v>90</v>
      </c>
      <c r="AF22" s="122" t="s">
        <v>90</v>
      </c>
      <c r="AG22" s="136">
        <v>36454020</v>
      </c>
      <c r="AH22" s="48">
        <f t="shared" si="8"/>
        <v>1332</v>
      </c>
      <c r="AI22" s="49">
        <f t="shared" si="7"/>
        <v>214.11348657772061</v>
      </c>
      <c r="AJ22" s="102">
        <v>0</v>
      </c>
      <c r="AK22" s="102">
        <v>1</v>
      </c>
      <c r="AL22" s="102">
        <v>1</v>
      </c>
      <c r="AM22" s="102">
        <v>1</v>
      </c>
      <c r="AN22" s="102">
        <v>1</v>
      </c>
      <c r="AO22" s="102">
        <v>0</v>
      </c>
      <c r="AP22" s="123">
        <v>8162508</v>
      </c>
      <c r="AQ22" s="123">
        <f t="shared" si="10"/>
        <v>0</v>
      </c>
      <c r="AR22" s="50"/>
      <c r="AS22" s="51" t="s">
        <v>101</v>
      </c>
      <c r="AV22" s="54" t="s">
        <v>110</v>
      </c>
      <c r="AY22" s="105"/>
    </row>
    <row r="23" spans="1:51" x14ac:dyDescent="0.25">
      <c r="A23" s="101" t="s">
        <v>129</v>
      </c>
      <c r="B23" s="39">
        <v>2.5</v>
      </c>
      <c r="C23" s="39">
        <v>0.54166666666666696</v>
      </c>
      <c r="D23" s="118">
        <v>8</v>
      </c>
      <c r="E23" s="40">
        <f t="shared" si="0"/>
        <v>5.6338028169014089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138</v>
      </c>
      <c r="P23" s="119">
        <v>145</v>
      </c>
      <c r="Q23" s="119">
        <v>33864360</v>
      </c>
      <c r="R23" s="45">
        <f t="shared" si="3"/>
        <v>6097</v>
      </c>
      <c r="S23" s="46">
        <f t="shared" si="4"/>
        <v>146.328</v>
      </c>
      <c r="T23" s="46">
        <f t="shared" si="5"/>
        <v>6.0970000000000004</v>
      </c>
      <c r="U23" s="120">
        <v>5.2</v>
      </c>
      <c r="V23" s="120">
        <f t="shared" si="6"/>
        <v>5.2</v>
      </c>
      <c r="W23" s="121" t="s">
        <v>140</v>
      </c>
      <c r="X23" s="123">
        <v>0</v>
      </c>
      <c r="Y23" s="123">
        <v>1028</v>
      </c>
      <c r="Z23" s="123">
        <v>1195</v>
      </c>
      <c r="AA23" s="123">
        <v>1185</v>
      </c>
      <c r="AB23" s="123">
        <v>1198</v>
      </c>
      <c r="AC23" s="47" t="s">
        <v>90</v>
      </c>
      <c r="AD23" s="47" t="s">
        <v>90</v>
      </c>
      <c r="AE23" s="47" t="s">
        <v>90</v>
      </c>
      <c r="AF23" s="122" t="s">
        <v>90</v>
      </c>
      <c r="AG23" s="136">
        <v>36455280</v>
      </c>
      <c r="AH23" s="48">
        <f t="shared" si="8"/>
        <v>1260</v>
      </c>
      <c r="AI23" s="49">
        <f t="shared" si="7"/>
        <v>206.65901262916188</v>
      </c>
      <c r="AJ23" s="102">
        <v>0</v>
      </c>
      <c r="AK23" s="102">
        <v>1</v>
      </c>
      <c r="AL23" s="102">
        <v>1</v>
      </c>
      <c r="AM23" s="102">
        <v>1</v>
      </c>
      <c r="AN23" s="102">
        <v>1</v>
      </c>
      <c r="AO23" s="102">
        <v>0</v>
      </c>
      <c r="AP23" s="123">
        <v>8162508</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134</v>
      </c>
      <c r="P24" s="119">
        <v>145</v>
      </c>
      <c r="Q24" s="119">
        <v>33869920</v>
      </c>
      <c r="R24" s="45">
        <f t="shared" si="3"/>
        <v>5560</v>
      </c>
      <c r="S24" s="46">
        <f t="shared" si="4"/>
        <v>133.44</v>
      </c>
      <c r="T24" s="46">
        <f t="shared" si="5"/>
        <v>5.56</v>
      </c>
      <c r="U24" s="120">
        <v>5.0999999999999996</v>
      </c>
      <c r="V24" s="120">
        <f t="shared" si="6"/>
        <v>5.0999999999999996</v>
      </c>
      <c r="W24" s="121" t="s">
        <v>140</v>
      </c>
      <c r="X24" s="123">
        <v>0</v>
      </c>
      <c r="Y24" s="123">
        <v>1050</v>
      </c>
      <c r="Z24" s="123">
        <v>1196</v>
      </c>
      <c r="AA24" s="123">
        <v>1185</v>
      </c>
      <c r="AB24" s="123">
        <v>1198</v>
      </c>
      <c r="AC24" s="47" t="s">
        <v>90</v>
      </c>
      <c r="AD24" s="47" t="s">
        <v>90</v>
      </c>
      <c r="AE24" s="47" t="s">
        <v>90</v>
      </c>
      <c r="AF24" s="122" t="s">
        <v>90</v>
      </c>
      <c r="AG24" s="136">
        <v>36456559</v>
      </c>
      <c r="AH24" s="48">
        <f t="shared" si="8"/>
        <v>1279</v>
      </c>
      <c r="AI24" s="49">
        <f t="shared" si="7"/>
        <v>230.03597122302159</v>
      </c>
      <c r="AJ24" s="102">
        <v>0</v>
      </c>
      <c r="AK24" s="102">
        <v>1</v>
      </c>
      <c r="AL24" s="102">
        <v>1</v>
      </c>
      <c r="AM24" s="102">
        <v>1</v>
      </c>
      <c r="AN24" s="102">
        <v>1</v>
      </c>
      <c r="AO24" s="102">
        <v>0</v>
      </c>
      <c r="AP24" s="123">
        <v>8162508</v>
      </c>
      <c r="AQ24" s="123">
        <f t="shared" si="10"/>
        <v>0</v>
      </c>
      <c r="AR24" s="52">
        <v>0.99</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132</v>
      </c>
      <c r="P25" s="119">
        <v>134</v>
      </c>
      <c r="Q25" s="119">
        <v>33875804</v>
      </c>
      <c r="R25" s="45">
        <f t="shared" si="3"/>
        <v>5884</v>
      </c>
      <c r="S25" s="46">
        <f t="shared" si="4"/>
        <v>141.21600000000001</v>
      </c>
      <c r="T25" s="46">
        <f t="shared" si="5"/>
        <v>5.8840000000000003</v>
      </c>
      <c r="U25" s="120">
        <v>4.8</v>
      </c>
      <c r="V25" s="120">
        <f t="shared" si="6"/>
        <v>4.8</v>
      </c>
      <c r="W25" s="121" t="s">
        <v>140</v>
      </c>
      <c r="X25" s="123">
        <v>0</v>
      </c>
      <c r="Y25" s="123">
        <v>1015</v>
      </c>
      <c r="Z25" s="123">
        <v>1196</v>
      </c>
      <c r="AA25" s="123">
        <v>1185</v>
      </c>
      <c r="AB25" s="123">
        <v>1198</v>
      </c>
      <c r="AC25" s="47" t="s">
        <v>90</v>
      </c>
      <c r="AD25" s="47" t="s">
        <v>90</v>
      </c>
      <c r="AE25" s="47" t="s">
        <v>90</v>
      </c>
      <c r="AF25" s="122" t="s">
        <v>90</v>
      </c>
      <c r="AG25" s="136">
        <v>36458029</v>
      </c>
      <c r="AH25" s="48">
        <f t="shared" si="8"/>
        <v>1470</v>
      </c>
      <c r="AI25" s="49">
        <f t="shared" si="7"/>
        <v>249.8300475866757</v>
      </c>
      <c r="AJ25" s="102">
        <v>0</v>
      </c>
      <c r="AK25" s="102">
        <v>1</v>
      </c>
      <c r="AL25" s="102">
        <v>1</v>
      </c>
      <c r="AM25" s="102">
        <v>1</v>
      </c>
      <c r="AN25" s="102">
        <v>1</v>
      </c>
      <c r="AO25" s="102">
        <v>0</v>
      </c>
      <c r="AP25" s="123">
        <v>8162508</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128</v>
      </c>
      <c r="P26" s="119">
        <v>138</v>
      </c>
      <c r="Q26" s="119">
        <v>33881345</v>
      </c>
      <c r="R26" s="45">
        <f t="shared" si="3"/>
        <v>5541</v>
      </c>
      <c r="S26" s="46">
        <f t="shared" si="4"/>
        <v>132.98400000000001</v>
      </c>
      <c r="T26" s="46">
        <f t="shared" si="5"/>
        <v>5.5410000000000004</v>
      </c>
      <c r="U26" s="120">
        <v>4.7</v>
      </c>
      <c r="V26" s="120">
        <f t="shared" si="6"/>
        <v>4.7</v>
      </c>
      <c r="W26" s="121" t="s">
        <v>140</v>
      </c>
      <c r="X26" s="123">
        <v>0</v>
      </c>
      <c r="Y26" s="123">
        <v>1020</v>
      </c>
      <c r="Z26" s="123">
        <v>1195</v>
      </c>
      <c r="AA26" s="123">
        <v>1185</v>
      </c>
      <c r="AB26" s="123">
        <v>1190</v>
      </c>
      <c r="AC26" s="47" t="s">
        <v>90</v>
      </c>
      <c r="AD26" s="47" t="s">
        <v>90</v>
      </c>
      <c r="AE26" s="47" t="s">
        <v>90</v>
      </c>
      <c r="AF26" s="122" t="s">
        <v>90</v>
      </c>
      <c r="AG26" s="136">
        <v>36459316</v>
      </c>
      <c r="AH26" s="48">
        <f t="shared" si="8"/>
        <v>1287</v>
      </c>
      <c r="AI26" s="49">
        <f t="shared" si="7"/>
        <v>232.26854358419055</v>
      </c>
      <c r="AJ26" s="102">
        <v>0</v>
      </c>
      <c r="AK26" s="102">
        <v>1</v>
      </c>
      <c r="AL26" s="102">
        <v>1</v>
      </c>
      <c r="AM26" s="102">
        <v>1</v>
      </c>
      <c r="AN26" s="102">
        <v>1</v>
      </c>
      <c r="AO26" s="102">
        <v>0</v>
      </c>
      <c r="AP26" s="123">
        <v>8162508</v>
      </c>
      <c r="AQ26" s="123">
        <f t="shared" si="10"/>
        <v>0</v>
      </c>
      <c r="AR26" s="50"/>
      <c r="AS26" s="51" t="s">
        <v>113</v>
      </c>
      <c r="AV26" s="57" t="s">
        <v>114</v>
      </c>
      <c r="AW26" s="57">
        <v>1.01325</v>
      </c>
      <c r="AY26" s="105"/>
    </row>
    <row r="27" spans="1:51" x14ac:dyDescent="0.25">
      <c r="B27" s="39">
        <v>2.6666666666666701</v>
      </c>
      <c r="C27" s="39">
        <v>0.70833333333333404</v>
      </c>
      <c r="D27" s="118">
        <v>6</v>
      </c>
      <c r="E27" s="40">
        <f t="shared" si="0"/>
        <v>4.2253521126760569</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123</v>
      </c>
      <c r="P27" s="119">
        <v>141</v>
      </c>
      <c r="Q27" s="119">
        <v>33887012</v>
      </c>
      <c r="R27" s="45">
        <f t="shared" si="3"/>
        <v>5667</v>
      </c>
      <c r="S27" s="46">
        <f t="shared" si="4"/>
        <v>136.00800000000001</v>
      </c>
      <c r="T27" s="46">
        <f t="shared" si="5"/>
        <v>5.6669999999999998</v>
      </c>
      <c r="U27" s="120">
        <v>4.2</v>
      </c>
      <c r="V27" s="120">
        <f t="shared" si="6"/>
        <v>4.2</v>
      </c>
      <c r="W27" s="121" t="s">
        <v>140</v>
      </c>
      <c r="X27" s="123">
        <v>0</v>
      </c>
      <c r="Y27" s="123">
        <v>1072</v>
      </c>
      <c r="Z27" s="123">
        <v>1196</v>
      </c>
      <c r="AA27" s="123">
        <v>1185</v>
      </c>
      <c r="AB27" s="123">
        <v>1189</v>
      </c>
      <c r="AC27" s="47" t="s">
        <v>90</v>
      </c>
      <c r="AD27" s="47" t="s">
        <v>90</v>
      </c>
      <c r="AE27" s="47" t="s">
        <v>90</v>
      </c>
      <c r="AF27" s="122" t="s">
        <v>90</v>
      </c>
      <c r="AG27" s="136">
        <v>36460644</v>
      </c>
      <c r="AH27" s="48">
        <f t="shared" si="8"/>
        <v>1328</v>
      </c>
      <c r="AI27" s="49">
        <f t="shared" si="7"/>
        <v>234.33915652020471</v>
      </c>
      <c r="AJ27" s="102">
        <v>0</v>
      </c>
      <c r="AK27" s="102">
        <v>1</v>
      </c>
      <c r="AL27" s="102">
        <v>1</v>
      </c>
      <c r="AM27" s="102">
        <v>1</v>
      </c>
      <c r="AN27" s="102">
        <v>1</v>
      </c>
      <c r="AO27" s="102">
        <v>0</v>
      </c>
      <c r="AP27" s="123">
        <v>8162508</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129</v>
      </c>
      <c r="P28" s="119">
        <v>140</v>
      </c>
      <c r="Q28" s="119">
        <v>33892815</v>
      </c>
      <c r="R28" s="45">
        <f t="shared" si="3"/>
        <v>5803</v>
      </c>
      <c r="S28" s="46">
        <f t="shared" si="4"/>
        <v>139.27199999999999</v>
      </c>
      <c r="T28" s="46">
        <f t="shared" si="5"/>
        <v>5.8029999999999999</v>
      </c>
      <c r="U28" s="120">
        <v>3.8</v>
      </c>
      <c r="V28" s="120">
        <f t="shared" si="6"/>
        <v>3.8</v>
      </c>
      <c r="W28" s="121" t="s">
        <v>140</v>
      </c>
      <c r="X28" s="123">
        <v>0</v>
      </c>
      <c r="Y28" s="123">
        <v>1051</v>
      </c>
      <c r="Z28" s="123">
        <v>1195</v>
      </c>
      <c r="AA28" s="123">
        <v>1185</v>
      </c>
      <c r="AB28" s="123">
        <v>1169</v>
      </c>
      <c r="AC28" s="47" t="s">
        <v>90</v>
      </c>
      <c r="AD28" s="47" t="s">
        <v>90</v>
      </c>
      <c r="AE28" s="47" t="s">
        <v>90</v>
      </c>
      <c r="AF28" s="122" t="s">
        <v>90</v>
      </c>
      <c r="AG28" s="136">
        <v>36461972</v>
      </c>
      <c r="AH28" s="48">
        <f t="shared" si="8"/>
        <v>1328</v>
      </c>
      <c r="AI28" s="49">
        <f t="shared" si="7"/>
        <v>228.84714802688265</v>
      </c>
      <c r="AJ28" s="102">
        <v>0</v>
      </c>
      <c r="AK28" s="102">
        <v>1</v>
      </c>
      <c r="AL28" s="102">
        <v>1</v>
      </c>
      <c r="AM28" s="102">
        <v>1</v>
      </c>
      <c r="AN28" s="102">
        <v>1</v>
      </c>
      <c r="AO28" s="102">
        <v>0</v>
      </c>
      <c r="AP28" s="123">
        <v>8162508</v>
      </c>
      <c r="AQ28" s="123">
        <f t="shared" si="10"/>
        <v>0</v>
      </c>
      <c r="AR28" s="52">
        <v>0.83</v>
      </c>
      <c r="AS28" s="51" t="s">
        <v>113</v>
      </c>
      <c r="AV28" s="57" t="s">
        <v>116</v>
      </c>
      <c r="AW28" s="57">
        <v>101.325</v>
      </c>
      <c r="AY28" s="105"/>
    </row>
    <row r="29" spans="1:51" x14ac:dyDescent="0.25">
      <c r="B29" s="39">
        <v>2.75</v>
      </c>
      <c r="C29" s="39">
        <v>0.79166666666666896</v>
      </c>
      <c r="D29" s="118">
        <v>6</v>
      </c>
      <c r="E29" s="40">
        <f t="shared" si="0"/>
        <v>4.2253521126760569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130</v>
      </c>
      <c r="P29" s="119">
        <v>136</v>
      </c>
      <c r="Q29" s="119">
        <v>33898497</v>
      </c>
      <c r="R29" s="45">
        <f t="shared" si="3"/>
        <v>5682</v>
      </c>
      <c r="S29" s="46">
        <f t="shared" si="4"/>
        <v>136.36799999999999</v>
      </c>
      <c r="T29" s="46">
        <f t="shared" si="5"/>
        <v>5.6820000000000004</v>
      </c>
      <c r="U29" s="120">
        <v>3.4</v>
      </c>
      <c r="V29" s="120">
        <f t="shared" si="6"/>
        <v>3.4</v>
      </c>
      <c r="W29" s="121" t="s">
        <v>140</v>
      </c>
      <c r="X29" s="123">
        <v>0</v>
      </c>
      <c r="Y29" s="123">
        <v>997</v>
      </c>
      <c r="Z29" s="123">
        <v>1196</v>
      </c>
      <c r="AA29" s="123">
        <v>1185</v>
      </c>
      <c r="AB29" s="123">
        <v>1169</v>
      </c>
      <c r="AC29" s="47" t="s">
        <v>90</v>
      </c>
      <c r="AD29" s="47" t="s">
        <v>90</v>
      </c>
      <c r="AE29" s="47" t="s">
        <v>90</v>
      </c>
      <c r="AF29" s="122" t="s">
        <v>90</v>
      </c>
      <c r="AG29" s="136">
        <v>36463268</v>
      </c>
      <c r="AH29" s="48">
        <f t="shared" si="8"/>
        <v>1296</v>
      </c>
      <c r="AI29" s="49">
        <f t="shared" si="7"/>
        <v>228.08870116156282</v>
      </c>
      <c r="AJ29" s="102">
        <v>0</v>
      </c>
      <c r="AK29" s="102">
        <v>1</v>
      </c>
      <c r="AL29" s="102">
        <v>1</v>
      </c>
      <c r="AM29" s="102">
        <v>1</v>
      </c>
      <c r="AN29" s="102">
        <v>1</v>
      </c>
      <c r="AO29" s="102">
        <v>0</v>
      </c>
      <c r="AP29" s="123">
        <v>8162508</v>
      </c>
      <c r="AQ29" s="123">
        <f t="shared" si="10"/>
        <v>0</v>
      </c>
      <c r="AR29" s="50"/>
      <c r="AS29" s="51" t="s">
        <v>113</v>
      </c>
      <c r="AY29" s="105"/>
    </row>
    <row r="30" spans="1:51" x14ac:dyDescent="0.25">
      <c r="B30" s="39">
        <v>2.7916666666666701</v>
      </c>
      <c r="C30" s="39">
        <v>0.83333333333333703</v>
      </c>
      <c r="D30" s="118">
        <v>7</v>
      </c>
      <c r="E30" s="40">
        <f t="shared" si="0"/>
        <v>4.9295774647887329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103</v>
      </c>
      <c r="P30" s="119">
        <v>120</v>
      </c>
      <c r="Q30" s="119">
        <v>33904185</v>
      </c>
      <c r="R30" s="45">
        <f t="shared" si="3"/>
        <v>5688</v>
      </c>
      <c r="S30" s="46">
        <f t="shared" si="4"/>
        <v>136.512</v>
      </c>
      <c r="T30" s="46">
        <f t="shared" si="5"/>
        <v>5.6879999999999997</v>
      </c>
      <c r="U30" s="120">
        <v>3.3</v>
      </c>
      <c r="V30" s="120">
        <f t="shared" si="6"/>
        <v>3.3</v>
      </c>
      <c r="W30" s="121" t="s">
        <v>140</v>
      </c>
      <c r="X30" s="123">
        <v>0</v>
      </c>
      <c r="Y30" s="123">
        <v>1090</v>
      </c>
      <c r="Z30" s="123">
        <v>1005</v>
      </c>
      <c r="AA30" s="123">
        <v>1185</v>
      </c>
      <c r="AB30" s="123">
        <v>1030</v>
      </c>
      <c r="AC30" s="47" t="s">
        <v>90</v>
      </c>
      <c r="AD30" s="47" t="s">
        <v>90</v>
      </c>
      <c r="AE30" s="47" t="s">
        <v>90</v>
      </c>
      <c r="AF30" s="122" t="s">
        <v>90</v>
      </c>
      <c r="AG30" s="136">
        <v>36464520</v>
      </c>
      <c r="AH30" s="48">
        <f t="shared" si="8"/>
        <v>1252</v>
      </c>
      <c r="AI30" s="49">
        <f t="shared" si="7"/>
        <v>220.11251758087201</v>
      </c>
      <c r="AJ30" s="102">
        <v>0</v>
      </c>
      <c r="AK30" s="102">
        <v>1</v>
      </c>
      <c r="AL30" s="102">
        <v>1</v>
      </c>
      <c r="AM30" s="102">
        <v>1</v>
      </c>
      <c r="AN30" s="102">
        <v>1</v>
      </c>
      <c r="AO30" s="102">
        <v>0</v>
      </c>
      <c r="AP30" s="123">
        <v>8162508</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108</v>
      </c>
      <c r="P31" s="119">
        <v>124</v>
      </c>
      <c r="Q31" s="119">
        <v>33909320</v>
      </c>
      <c r="R31" s="45">
        <f t="shared" si="3"/>
        <v>5135</v>
      </c>
      <c r="S31" s="46">
        <f t="shared" si="4"/>
        <v>123.24</v>
      </c>
      <c r="T31" s="46">
        <f t="shared" si="5"/>
        <v>5.1349999999999998</v>
      </c>
      <c r="U31" s="120">
        <v>2.4</v>
      </c>
      <c r="V31" s="120">
        <f t="shared" si="6"/>
        <v>2.4</v>
      </c>
      <c r="W31" s="121" t="s">
        <v>152</v>
      </c>
      <c r="X31" s="123">
        <v>0</v>
      </c>
      <c r="Y31" s="123">
        <v>1110</v>
      </c>
      <c r="Z31" s="123">
        <v>1196</v>
      </c>
      <c r="AA31" s="123">
        <v>0</v>
      </c>
      <c r="AB31" s="123">
        <v>1198</v>
      </c>
      <c r="AC31" s="47" t="s">
        <v>90</v>
      </c>
      <c r="AD31" s="47" t="s">
        <v>90</v>
      </c>
      <c r="AE31" s="47" t="s">
        <v>90</v>
      </c>
      <c r="AF31" s="122" t="s">
        <v>90</v>
      </c>
      <c r="AG31" s="136">
        <v>36465588</v>
      </c>
      <c r="AH31" s="48">
        <f t="shared" si="8"/>
        <v>1068</v>
      </c>
      <c r="AI31" s="49">
        <f t="shared" si="7"/>
        <v>207.9844206426485</v>
      </c>
      <c r="AJ31" s="102">
        <v>0</v>
      </c>
      <c r="AK31" s="102">
        <v>1</v>
      </c>
      <c r="AL31" s="102">
        <v>1</v>
      </c>
      <c r="AM31" s="102">
        <v>0</v>
      </c>
      <c r="AN31" s="102">
        <v>1</v>
      </c>
      <c r="AO31" s="102">
        <v>0</v>
      </c>
      <c r="AP31" s="123">
        <v>8162508</v>
      </c>
      <c r="AQ31" s="123">
        <f t="shared" si="10"/>
        <v>0</v>
      </c>
      <c r="AR31" s="50"/>
      <c r="AS31" s="51" t="s">
        <v>113</v>
      </c>
      <c r="AV31" s="58" t="s">
        <v>29</v>
      </c>
      <c r="AW31" s="58" t="s">
        <v>74</v>
      </c>
      <c r="AY31" s="105"/>
    </row>
    <row r="32" spans="1:51" x14ac:dyDescent="0.25">
      <c r="B32" s="39">
        <v>2.875</v>
      </c>
      <c r="C32" s="39">
        <v>0.91666666666667096</v>
      </c>
      <c r="D32" s="118">
        <v>13</v>
      </c>
      <c r="E32" s="40">
        <f t="shared" si="0"/>
        <v>9.1549295774647899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107</v>
      </c>
      <c r="P32" s="119">
        <v>118</v>
      </c>
      <c r="Q32" s="119">
        <v>33914443</v>
      </c>
      <c r="R32" s="45">
        <f t="shared" si="3"/>
        <v>5123</v>
      </c>
      <c r="S32" s="46">
        <f t="shared" si="4"/>
        <v>122.952</v>
      </c>
      <c r="T32" s="46">
        <f t="shared" si="5"/>
        <v>5.1230000000000002</v>
      </c>
      <c r="U32" s="120">
        <v>1.9</v>
      </c>
      <c r="V32" s="120">
        <f t="shared" si="6"/>
        <v>1.9</v>
      </c>
      <c r="W32" s="121" t="s">
        <v>152</v>
      </c>
      <c r="X32" s="123">
        <v>0</v>
      </c>
      <c r="Y32" s="123">
        <v>1065</v>
      </c>
      <c r="Z32" s="123">
        <v>1186</v>
      </c>
      <c r="AA32" s="123">
        <v>0</v>
      </c>
      <c r="AB32" s="123">
        <v>1170</v>
      </c>
      <c r="AC32" s="47" t="s">
        <v>90</v>
      </c>
      <c r="AD32" s="47" t="s">
        <v>90</v>
      </c>
      <c r="AE32" s="47" t="s">
        <v>90</v>
      </c>
      <c r="AF32" s="122" t="s">
        <v>90</v>
      </c>
      <c r="AG32" s="136">
        <v>36466620</v>
      </c>
      <c r="AH32" s="48">
        <f t="shared" si="8"/>
        <v>1032</v>
      </c>
      <c r="AI32" s="49">
        <f t="shared" si="7"/>
        <v>201.4444661331251</v>
      </c>
      <c r="AJ32" s="102">
        <v>0</v>
      </c>
      <c r="AK32" s="102">
        <v>1</v>
      </c>
      <c r="AL32" s="102">
        <v>1</v>
      </c>
      <c r="AM32" s="102">
        <v>0</v>
      </c>
      <c r="AN32" s="102">
        <v>1</v>
      </c>
      <c r="AO32" s="102">
        <v>0</v>
      </c>
      <c r="AP32" s="123">
        <v>8162508</v>
      </c>
      <c r="AQ32" s="123">
        <f t="shared" si="10"/>
        <v>0</v>
      </c>
      <c r="AR32" s="52">
        <v>0.79</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8</v>
      </c>
      <c r="E33" s="40">
        <f t="shared" si="0"/>
        <v>5.6338028169014089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120</v>
      </c>
      <c r="P33" s="119">
        <v>99</v>
      </c>
      <c r="Q33" s="119">
        <v>33918637</v>
      </c>
      <c r="R33" s="45">
        <f t="shared" si="3"/>
        <v>4194</v>
      </c>
      <c r="S33" s="46">
        <f t="shared" si="4"/>
        <v>100.65600000000001</v>
      </c>
      <c r="T33" s="46">
        <f t="shared" si="5"/>
        <v>4.194</v>
      </c>
      <c r="U33" s="120">
        <v>2.5</v>
      </c>
      <c r="V33" s="120">
        <f t="shared" si="6"/>
        <v>2.5</v>
      </c>
      <c r="W33" s="121" t="s">
        <v>125</v>
      </c>
      <c r="X33" s="123">
        <v>0</v>
      </c>
      <c r="Y33" s="123">
        <v>0</v>
      </c>
      <c r="Z33" s="123">
        <v>1123</v>
      </c>
      <c r="AA33" s="123">
        <v>0</v>
      </c>
      <c r="AB33" s="123">
        <v>1109</v>
      </c>
      <c r="AC33" s="47" t="s">
        <v>90</v>
      </c>
      <c r="AD33" s="47" t="s">
        <v>90</v>
      </c>
      <c r="AE33" s="47" t="s">
        <v>90</v>
      </c>
      <c r="AF33" s="122" t="s">
        <v>90</v>
      </c>
      <c r="AG33" s="136">
        <v>36467388</v>
      </c>
      <c r="AH33" s="48">
        <f t="shared" si="8"/>
        <v>768</v>
      </c>
      <c r="AI33" s="49">
        <f t="shared" si="7"/>
        <v>183.11874105865522</v>
      </c>
      <c r="AJ33" s="102">
        <v>0</v>
      </c>
      <c r="AK33" s="102">
        <v>0</v>
      </c>
      <c r="AL33" s="102">
        <v>1</v>
      </c>
      <c r="AM33" s="102">
        <v>0</v>
      </c>
      <c r="AN33" s="102">
        <v>1</v>
      </c>
      <c r="AO33" s="102">
        <v>0.3</v>
      </c>
      <c r="AP33" s="123">
        <v>8163270</v>
      </c>
      <c r="AQ33" s="123">
        <f t="shared" si="10"/>
        <v>762</v>
      </c>
      <c r="AR33" s="50"/>
      <c r="AS33" s="51" t="s">
        <v>113</v>
      </c>
      <c r="AY33" s="105"/>
    </row>
    <row r="34" spans="2:51" x14ac:dyDescent="0.25">
      <c r="B34" s="39">
        <v>2.9583333333333299</v>
      </c>
      <c r="C34" s="39">
        <v>1</v>
      </c>
      <c r="D34" s="118">
        <v>13</v>
      </c>
      <c r="E34" s="40">
        <f t="shared" si="0"/>
        <v>9.1549295774647899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119</v>
      </c>
      <c r="P34" s="119">
        <v>92</v>
      </c>
      <c r="Q34" s="119">
        <v>33922592</v>
      </c>
      <c r="R34" s="45">
        <f t="shared" si="3"/>
        <v>3955</v>
      </c>
      <c r="S34" s="46">
        <f t="shared" si="4"/>
        <v>94.92</v>
      </c>
      <c r="T34" s="46">
        <f t="shared" si="5"/>
        <v>3.9550000000000001</v>
      </c>
      <c r="U34" s="120">
        <v>3.4</v>
      </c>
      <c r="V34" s="120">
        <f t="shared" si="6"/>
        <v>3.4</v>
      </c>
      <c r="W34" s="121" t="s">
        <v>125</v>
      </c>
      <c r="X34" s="123">
        <v>0</v>
      </c>
      <c r="Y34" s="123">
        <v>0</v>
      </c>
      <c r="Z34" s="123">
        <v>1029</v>
      </c>
      <c r="AA34" s="123">
        <v>0</v>
      </c>
      <c r="AB34" s="123">
        <v>1109</v>
      </c>
      <c r="AC34" s="47" t="s">
        <v>90</v>
      </c>
      <c r="AD34" s="47" t="s">
        <v>90</v>
      </c>
      <c r="AE34" s="47" t="s">
        <v>90</v>
      </c>
      <c r="AF34" s="122" t="s">
        <v>90</v>
      </c>
      <c r="AG34" s="136">
        <v>36468076</v>
      </c>
      <c r="AH34" s="48">
        <f t="shared" si="8"/>
        <v>688</v>
      </c>
      <c r="AI34" s="49">
        <f t="shared" si="7"/>
        <v>173.95701643489255</v>
      </c>
      <c r="AJ34" s="102">
        <v>0</v>
      </c>
      <c r="AK34" s="102">
        <v>0</v>
      </c>
      <c r="AL34" s="102">
        <v>1</v>
      </c>
      <c r="AM34" s="102">
        <v>0</v>
      </c>
      <c r="AN34" s="102">
        <v>1</v>
      </c>
      <c r="AO34" s="102">
        <v>0.3</v>
      </c>
      <c r="AP34" s="123">
        <v>8164135</v>
      </c>
      <c r="AQ34" s="123">
        <f t="shared" si="10"/>
        <v>865</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125.54166666666667</v>
      </c>
      <c r="Q35" s="63">
        <f>Q34-Q10</f>
        <v>124590</v>
      </c>
      <c r="R35" s="64">
        <f>SUM(R11:R34)</f>
        <v>124590</v>
      </c>
      <c r="S35" s="124">
        <f>AVERAGE(S11:S34)</f>
        <v>124.58999999999999</v>
      </c>
      <c r="T35" s="124">
        <f>SUM(T11:T34)</f>
        <v>124.59</v>
      </c>
      <c r="U35" s="98"/>
      <c r="V35" s="98"/>
      <c r="W35" s="56"/>
      <c r="X35" s="90"/>
      <c r="Y35" s="91"/>
      <c r="Z35" s="91"/>
      <c r="AA35" s="91"/>
      <c r="AB35" s="92"/>
      <c r="AC35" s="90"/>
      <c r="AD35" s="91"/>
      <c r="AE35" s="92"/>
      <c r="AF35" s="93"/>
      <c r="AG35" s="65">
        <f>AG34-AG10</f>
        <v>26160</v>
      </c>
      <c r="AH35" s="66">
        <f>SUM(AH11:AH34)</f>
        <v>26160</v>
      </c>
      <c r="AI35" s="67">
        <f>$AH$35/$T35</f>
        <v>209.96869732723331</v>
      </c>
      <c r="AJ35" s="93"/>
      <c r="AK35" s="94"/>
      <c r="AL35" s="94"/>
      <c r="AM35" s="94"/>
      <c r="AN35" s="95"/>
      <c r="AO35" s="68"/>
      <c r="AP35" s="69">
        <f>AP34-AP10</f>
        <v>6448</v>
      </c>
      <c r="AQ35" s="70">
        <f>SUM(AQ11:AQ34)</f>
        <v>6448</v>
      </c>
      <c r="AR35" s="71">
        <f>AVERAGE(AR11:AR34)</f>
        <v>0.90833333333333333</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425</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426</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345</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205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70" t="s">
        <v>427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428</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2" t="s">
        <v>429</v>
      </c>
      <c r="C49" s="110"/>
      <c r="D49" s="110"/>
      <c r="E49" s="110"/>
      <c r="F49" s="110"/>
      <c r="G49" s="110"/>
      <c r="H49" s="110"/>
      <c r="I49" s="125"/>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2" t="s">
        <v>430</v>
      </c>
      <c r="C50" s="110"/>
      <c r="D50" s="110"/>
      <c r="E50" s="110"/>
      <c r="F50" s="110"/>
      <c r="G50" s="110"/>
      <c r="H50" s="110"/>
      <c r="I50" s="125"/>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421</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198</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431</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166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156</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432</v>
      </c>
      <c r="C56" s="112"/>
      <c r="D56" s="110"/>
      <c r="E56" s="88"/>
      <c r="F56" s="110"/>
      <c r="G56" s="110"/>
      <c r="H56" s="110"/>
      <c r="I56" s="110"/>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212</v>
      </c>
      <c r="C57" s="110"/>
      <c r="D57" s="110"/>
      <c r="E57" s="110"/>
      <c r="F57" s="110"/>
      <c r="G57" s="110"/>
      <c r="H57" s="110"/>
      <c r="I57" s="125"/>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0"/>
      <c r="F58" s="110"/>
      <c r="G58" s="110"/>
      <c r="H58" s="110"/>
      <c r="I58" s="125"/>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357</v>
      </c>
      <c r="C59" s="112"/>
      <c r="D59" s="110"/>
      <c r="E59" s="110"/>
      <c r="F59" s="110"/>
      <c r="G59" s="110"/>
      <c r="H59" s="110"/>
      <c r="I59" s="110"/>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262</v>
      </c>
      <c r="C60" s="112"/>
      <c r="D60" s="110"/>
      <c r="E60" s="88"/>
      <c r="F60" s="110"/>
      <c r="G60" s="110"/>
      <c r="H60" s="110"/>
      <c r="I60" s="110"/>
      <c r="J60" s="111"/>
      <c r="K60" s="111"/>
      <c r="L60" s="111"/>
      <c r="M60" s="111"/>
      <c r="N60" s="111"/>
      <c r="O60" s="111"/>
      <c r="P60" s="111"/>
      <c r="Q60" s="111"/>
      <c r="R60" s="111"/>
      <c r="S60" s="111"/>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433</v>
      </c>
      <c r="C61" s="110"/>
      <c r="D61" s="110"/>
      <c r="E61" s="110"/>
      <c r="F61" s="110"/>
      <c r="G61" s="88"/>
      <c r="H61" s="88"/>
      <c r="I61" s="125"/>
      <c r="J61" s="111"/>
      <c r="K61" s="111"/>
      <c r="L61" s="111"/>
      <c r="M61" s="111"/>
      <c r="N61" s="111"/>
      <c r="O61" s="111"/>
      <c r="P61" s="111"/>
      <c r="Q61" s="111"/>
      <c r="R61" s="111"/>
      <c r="S61" s="111"/>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154</v>
      </c>
      <c r="C62" s="110"/>
      <c r="D62" s="110"/>
      <c r="E62" s="110"/>
      <c r="F62" s="110"/>
      <c r="G62" s="88"/>
      <c r="H62" s="88"/>
      <c r="I62" s="117"/>
      <c r="J62" s="111"/>
      <c r="K62" s="111"/>
      <c r="L62" s="111"/>
      <c r="M62" s="111"/>
      <c r="N62" s="111"/>
      <c r="O62" s="111"/>
      <c r="P62" s="111"/>
      <c r="Q62" s="111"/>
      <c r="R62" s="111"/>
      <c r="S62" s="111"/>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c r="C63" s="116"/>
      <c r="D63" s="110"/>
      <c r="E63" s="88"/>
      <c r="F63" s="110"/>
      <c r="G63" s="110"/>
      <c r="H63" s="110"/>
      <c r="I63" s="110"/>
      <c r="J63" s="111"/>
      <c r="K63" s="111"/>
      <c r="L63" s="111"/>
      <c r="M63" s="111"/>
      <c r="N63" s="111"/>
      <c r="O63" s="111"/>
      <c r="P63" s="111"/>
      <c r="Q63" s="111"/>
      <c r="R63" s="111"/>
      <c r="S63" s="111"/>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2"/>
      <c r="D64" s="110"/>
      <c r="E64" s="110"/>
      <c r="F64" s="110"/>
      <c r="G64" s="110"/>
      <c r="H64" s="110"/>
      <c r="I64" s="110"/>
      <c r="J64" s="111"/>
      <c r="K64" s="111"/>
      <c r="L64" s="111"/>
      <c r="M64" s="111"/>
      <c r="N64" s="111"/>
      <c r="O64" s="111"/>
      <c r="P64" s="111"/>
      <c r="Q64" s="111"/>
      <c r="R64" s="111"/>
      <c r="S64" s="111"/>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17"/>
      <c r="J67" s="111"/>
      <c r="K67" s="111"/>
      <c r="L67" s="111"/>
      <c r="M67" s="111"/>
      <c r="N67" s="111"/>
      <c r="O67" s="111"/>
      <c r="P67" s="111"/>
      <c r="Q67" s="111"/>
      <c r="R67" s="111"/>
      <c r="S67" s="114"/>
      <c r="T67" s="114"/>
      <c r="U67" s="114"/>
      <c r="V67" s="114"/>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6"/>
      <c r="D68" s="110"/>
      <c r="E68" s="88"/>
      <c r="F68" s="110"/>
      <c r="G68" s="110"/>
      <c r="H68" s="110"/>
      <c r="I68" s="110"/>
      <c r="J68" s="111"/>
      <c r="K68" s="111"/>
      <c r="L68" s="111"/>
      <c r="M68" s="111"/>
      <c r="N68" s="111"/>
      <c r="O68" s="111"/>
      <c r="P68" s="111"/>
      <c r="Q68" s="111"/>
      <c r="R68" s="111"/>
      <c r="S68" s="111"/>
      <c r="T68" s="114"/>
      <c r="U68" s="114"/>
      <c r="V68" s="114"/>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6"/>
      <c r="D69" s="110"/>
      <c r="E69" s="88"/>
      <c r="F69" s="110"/>
      <c r="G69" s="110"/>
      <c r="H69" s="110"/>
      <c r="I69" s="110"/>
      <c r="J69" s="111"/>
      <c r="K69" s="111"/>
      <c r="L69" s="111"/>
      <c r="M69" s="111"/>
      <c r="N69" s="111"/>
      <c r="O69" s="111"/>
      <c r="P69" s="111"/>
      <c r="Q69" s="111"/>
      <c r="R69" s="111"/>
      <c r="S69" s="111"/>
      <c r="T69" s="114"/>
      <c r="U69" s="78"/>
      <c r="V69" s="78"/>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6"/>
      <c r="D70" s="110"/>
      <c r="E70" s="88"/>
      <c r="F70" s="110"/>
      <c r="G70" s="110"/>
      <c r="H70" s="110"/>
      <c r="I70" s="110"/>
      <c r="J70" s="111"/>
      <c r="K70" s="111"/>
      <c r="L70" s="111"/>
      <c r="M70" s="111"/>
      <c r="N70" s="111"/>
      <c r="O70" s="111"/>
      <c r="P70" s="111"/>
      <c r="Q70" s="111"/>
      <c r="R70" s="111"/>
      <c r="S70" s="111"/>
      <c r="T70" s="114"/>
      <c r="U70" s="78"/>
      <c r="V70" s="78"/>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4"/>
      <c r="U71" s="78"/>
      <c r="V71" s="78"/>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110"/>
      <c r="F72" s="110"/>
      <c r="G72" s="110"/>
      <c r="H72" s="110"/>
      <c r="I72" s="110"/>
      <c r="J72" s="111"/>
      <c r="K72" s="111"/>
      <c r="L72" s="111"/>
      <c r="M72" s="111"/>
      <c r="N72" s="111"/>
      <c r="O72" s="111"/>
      <c r="P72" s="111"/>
      <c r="Q72" s="111"/>
      <c r="R72" s="111"/>
      <c r="S72" s="111"/>
      <c r="T72" s="114"/>
      <c r="U72" s="78"/>
      <c r="V72" s="78"/>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2"/>
      <c r="D73" s="110"/>
      <c r="E73" s="110"/>
      <c r="F73" s="110"/>
      <c r="G73" s="110"/>
      <c r="H73" s="110"/>
      <c r="I73" s="110"/>
      <c r="J73" s="111"/>
      <c r="K73" s="111"/>
      <c r="L73" s="111"/>
      <c r="M73" s="111"/>
      <c r="N73" s="111"/>
      <c r="O73" s="111"/>
      <c r="P73" s="111"/>
      <c r="Q73" s="111"/>
      <c r="R73" s="111"/>
      <c r="S73" s="111"/>
      <c r="T73" s="114"/>
      <c r="U73" s="78"/>
      <c r="V73" s="78"/>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2"/>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2"/>
      <c r="D75" s="110"/>
      <c r="E75" s="110"/>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09"/>
      <c r="D76" s="110"/>
      <c r="E76" s="110"/>
      <c r="F76" s="110"/>
      <c r="G76" s="110"/>
      <c r="H76" s="110"/>
      <c r="I76" s="110"/>
      <c r="J76" s="111"/>
      <c r="K76" s="111"/>
      <c r="L76" s="111"/>
      <c r="M76" s="111"/>
      <c r="N76" s="111"/>
      <c r="O76" s="111"/>
      <c r="P76" s="111"/>
      <c r="Q76" s="111"/>
      <c r="R76" s="111"/>
      <c r="S76" s="111"/>
      <c r="T76" s="114"/>
      <c r="U76" s="78"/>
      <c r="V76" s="78"/>
      <c r="W76" s="106"/>
      <c r="X76" s="106"/>
      <c r="Y76" s="106"/>
      <c r="Z76" s="86"/>
      <c r="AA76" s="106"/>
      <c r="AB76" s="106"/>
      <c r="AC76" s="106"/>
      <c r="AD76" s="106"/>
      <c r="AE76" s="106"/>
      <c r="AM76" s="107"/>
      <c r="AN76" s="107"/>
      <c r="AO76" s="107"/>
      <c r="AP76" s="107"/>
      <c r="AQ76" s="107"/>
      <c r="AR76" s="107"/>
      <c r="AS76" s="108"/>
      <c r="AV76" s="105"/>
      <c r="AW76" s="101"/>
      <c r="AX76" s="101"/>
      <c r="AY76" s="101"/>
    </row>
    <row r="77" spans="2:51" x14ac:dyDescent="0.25">
      <c r="B77" s="89"/>
      <c r="C77" s="109"/>
      <c r="D77" s="88"/>
      <c r="E77" s="110"/>
      <c r="F77" s="110"/>
      <c r="G77" s="110"/>
      <c r="H77" s="110"/>
      <c r="I77" s="88"/>
      <c r="J77" s="111"/>
      <c r="K77" s="111"/>
      <c r="L77" s="111"/>
      <c r="M77" s="111"/>
      <c r="N77" s="111"/>
      <c r="O77" s="111"/>
      <c r="P77" s="111"/>
      <c r="Q77" s="111"/>
      <c r="R77" s="111"/>
      <c r="S77" s="86"/>
      <c r="T77" s="86"/>
      <c r="U77" s="86"/>
      <c r="V77" s="86"/>
      <c r="W77" s="86"/>
      <c r="X77" s="86"/>
      <c r="Y77" s="86"/>
      <c r="Z77" s="79"/>
      <c r="AA77" s="86"/>
      <c r="AB77" s="86"/>
      <c r="AC77" s="86"/>
      <c r="AD77" s="86"/>
      <c r="AE77" s="86"/>
      <c r="AF77" s="86"/>
      <c r="AG77" s="86"/>
      <c r="AH77" s="86"/>
      <c r="AI77" s="86"/>
      <c r="AJ77" s="86"/>
      <c r="AK77" s="86"/>
      <c r="AL77" s="86"/>
      <c r="AM77" s="86"/>
      <c r="AN77" s="86"/>
      <c r="AO77" s="86"/>
      <c r="AP77" s="86"/>
      <c r="AQ77" s="86"/>
      <c r="AR77" s="86"/>
      <c r="AS77" s="86"/>
      <c r="AT77" s="86"/>
      <c r="AU77" s="86"/>
      <c r="AV77" s="105"/>
      <c r="AW77" s="101"/>
      <c r="AX77" s="101"/>
      <c r="AY77" s="101"/>
    </row>
    <row r="78" spans="2:51" x14ac:dyDescent="0.25">
      <c r="B78" s="89"/>
      <c r="C78" s="116"/>
      <c r="D78" s="88"/>
      <c r="E78" s="110"/>
      <c r="F78" s="110"/>
      <c r="G78" s="110"/>
      <c r="H78" s="110"/>
      <c r="I78" s="88"/>
      <c r="J78" s="86"/>
      <c r="K78" s="86"/>
      <c r="L78" s="86"/>
      <c r="M78" s="86"/>
      <c r="N78" s="86"/>
      <c r="O78" s="86"/>
      <c r="P78" s="86"/>
      <c r="Q78" s="86"/>
      <c r="R78" s="86"/>
      <c r="S78" s="86"/>
      <c r="T78" s="86"/>
      <c r="U78" s="86"/>
      <c r="V78" s="86"/>
      <c r="W78" s="79"/>
      <c r="X78" s="79"/>
      <c r="Y78" s="79"/>
      <c r="Z78" s="106"/>
      <c r="AA78" s="79"/>
      <c r="AB78" s="79"/>
      <c r="AC78" s="79"/>
      <c r="AD78" s="79"/>
      <c r="AE78" s="79"/>
      <c r="AF78" s="79"/>
      <c r="AG78" s="79"/>
      <c r="AH78" s="79"/>
      <c r="AI78" s="79"/>
      <c r="AJ78" s="79"/>
      <c r="AK78" s="79"/>
      <c r="AL78" s="79"/>
      <c r="AM78" s="79"/>
      <c r="AN78" s="79"/>
      <c r="AO78" s="79"/>
      <c r="AP78" s="79"/>
      <c r="AQ78" s="79"/>
      <c r="AR78" s="79"/>
      <c r="AS78" s="79"/>
      <c r="AT78" s="79"/>
      <c r="AU78" s="79"/>
      <c r="AV78" s="105"/>
      <c r="AW78" s="101"/>
      <c r="AX78" s="101"/>
      <c r="AY78" s="101"/>
    </row>
    <row r="79" spans="2:51" x14ac:dyDescent="0.25">
      <c r="B79" s="89"/>
      <c r="C79" s="116"/>
      <c r="D79" s="110"/>
      <c r="E79" s="88"/>
      <c r="F79" s="110"/>
      <c r="G79" s="110"/>
      <c r="H79" s="110"/>
      <c r="I79" s="110"/>
      <c r="J79" s="86"/>
      <c r="K79" s="86"/>
      <c r="L79" s="86"/>
      <c r="M79" s="86"/>
      <c r="N79" s="86"/>
      <c r="O79" s="86"/>
      <c r="P79" s="86"/>
      <c r="Q79" s="86"/>
      <c r="R79" s="86"/>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88"/>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88"/>
      <c r="G81" s="88"/>
      <c r="H81" s="88"/>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126"/>
      <c r="C82" s="86"/>
      <c r="D82" s="110"/>
      <c r="E82" s="110"/>
      <c r="F82" s="110"/>
      <c r="G82" s="88"/>
      <c r="H82" s="88"/>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126"/>
      <c r="C83" s="116"/>
      <c r="D83" s="86"/>
      <c r="E83" s="110"/>
      <c r="F83" s="110"/>
      <c r="G83" s="110"/>
      <c r="H83" s="110"/>
      <c r="I83" s="86"/>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129"/>
      <c r="C84" s="132"/>
      <c r="D84" s="79"/>
      <c r="E84" s="127"/>
      <c r="F84" s="127"/>
      <c r="G84" s="127"/>
      <c r="H84" s="127"/>
      <c r="I84" s="79"/>
      <c r="J84" s="128"/>
      <c r="K84" s="128"/>
      <c r="L84" s="128"/>
      <c r="M84" s="128"/>
      <c r="N84" s="128"/>
      <c r="O84" s="128"/>
      <c r="P84" s="128"/>
      <c r="Q84" s="128"/>
      <c r="R84" s="128"/>
      <c r="S84" s="128"/>
      <c r="T84" s="133"/>
      <c r="U84" s="134"/>
      <c r="V84" s="134"/>
      <c r="W84" s="106"/>
      <c r="X84" s="106"/>
      <c r="Y84" s="106"/>
      <c r="Z84" s="106"/>
      <c r="AA84" s="106"/>
      <c r="AB84" s="106"/>
      <c r="AC84" s="106"/>
      <c r="AD84" s="106"/>
      <c r="AE84" s="106"/>
      <c r="AM84" s="107"/>
      <c r="AN84" s="107"/>
      <c r="AO84" s="107"/>
      <c r="AP84" s="107"/>
      <c r="AQ84" s="107"/>
      <c r="AR84" s="107"/>
      <c r="AS84" s="108"/>
      <c r="AU84" s="101"/>
      <c r="AV84" s="105"/>
      <c r="AW84" s="101"/>
      <c r="AX84" s="101"/>
      <c r="AY84" s="131"/>
    </row>
    <row r="85" spans="1:51" s="131" customFormat="1" x14ac:dyDescent="0.25">
      <c r="B85" s="129"/>
      <c r="C85" s="135"/>
      <c r="D85" s="127"/>
      <c r="E85" s="79"/>
      <c r="F85" s="127"/>
      <c r="G85" s="127"/>
      <c r="H85" s="127"/>
      <c r="I85" s="127"/>
      <c r="J85" s="128"/>
      <c r="K85" s="128"/>
      <c r="L85" s="128"/>
      <c r="M85" s="128"/>
      <c r="N85" s="128"/>
      <c r="O85" s="128"/>
      <c r="P85" s="128"/>
      <c r="Q85" s="128"/>
      <c r="R85" s="128"/>
      <c r="S85" s="128"/>
      <c r="T85" s="133"/>
      <c r="U85" s="134"/>
      <c r="V85" s="134"/>
      <c r="W85" s="106"/>
      <c r="X85" s="106"/>
      <c r="Y85" s="106"/>
      <c r="Z85" s="106"/>
      <c r="AA85" s="106"/>
      <c r="AB85" s="106"/>
      <c r="AC85" s="106"/>
      <c r="AD85" s="106"/>
      <c r="AE85" s="106"/>
      <c r="AM85" s="107"/>
      <c r="AN85" s="107"/>
      <c r="AO85" s="107"/>
      <c r="AP85" s="107"/>
      <c r="AQ85" s="107"/>
      <c r="AR85" s="107"/>
      <c r="AS85" s="108"/>
      <c r="AT85" s="19"/>
      <c r="AV85" s="105"/>
      <c r="AY85" s="101"/>
    </row>
    <row r="86" spans="1:51" x14ac:dyDescent="0.25">
      <c r="A86" s="106"/>
      <c r="B86" s="129"/>
      <c r="C86" s="130"/>
      <c r="D86" s="127"/>
      <c r="E86" s="79"/>
      <c r="F86" s="79"/>
      <c r="G86" s="127"/>
      <c r="H86" s="127"/>
      <c r="I86" s="107"/>
      <c r="J86" s="107"/>
      <c r="K86" s="107"/>
      <c r="L86" s="107"/>
      <c r="M86" s="107"/>
      <c r="N86" s="107"/>
      <c r="O86" s="108"/>
      <c r="P86" s="103"/>
      <c r="R86" s="105"/>
      <c r="AS86" s="101"/>
      <c r="AT86" s="101"/>
      <c r="AU86" s="101"/>
      <c r="AV86" s="101"/>
      <c r="AW86" s="101"/>
      <c r="AX86" s="101"/>
      <c r="AY86" s="101"/>
    </row>
    <row r="87" spans="1:51" x14ac:dyDescent="0.25">
      <c r="A87" s="106"/>
      <c r="B87" s="129"/>
      <c r="C87" s="131"/>
      <c r="D87" s="131"/>
      <c r="E87" s="131"/>
      <c r="F87" s="131"/>
      <c r="G87" s="79"/>
      <c r="H87" s="79"/>
      <c r="I87" s="107"/>
      <c r="J87" s="107"/>
      <c r="K87" s="107"/>
      <c r="L87" s="107"/>
      <c r="M87" s="107"/>
      <c r="N87" s="107"/>
      <c r="O87" s="108"/>
      <c r="P87" s="103"/>
      <c r="R87" s="103"/>
      <c r="AS87" s="101"/>
      <c r="AT87" s="101"/>
      <c r="AU87" s="101"/>
      <c r="AV87" s="101"/>
      <c r="AW87" s="101"/>
      <c r="AX87" s="101"/>
      <c r="AY87" s="101"/>
    </row>
    <row r="88" spans="1:51" x14ac:dyDescent="0.25">
      <c r="A88" s="106"/>
      <c r="B88" s="79"/>
      <c r="C88" s="131"/>
      <c r="D88" s="131"/>
      <c r="E88" s="131"/>
      <c r="F88" s="131"/>
      <c r="G88" s="79"/>
      <c r="H88" s="79"/>
      <c r="I88" s="107"/>
      <c r="J88" s="107"/>
      <c r="K88" s="107"/>
      <c r="L88" s="107"/>
      <c r="M88" s="107"/>
      <c r="N88" s="107"/>
      <c r="O88" s="108"/>
      <c r="P88" s="103"/>
      <c r="R88" s="103"/>
      <c r="AS88" s="101"/>
      <c r="AT88" s="101"/>
      <c r="AU88" s="101"/>
      <c r="AV88" s="101"/>
      <c r="AW88" s="101"/>
      <c r="AX88" s="101"/>
      <c r="AY88" s="101"/>
    </row>
    <row r="89" spans="1:51" x14ac:dyDescent="0.25">
      <c r="A89" s="106"/>
      <c r="B89" s="79"/>
      <c r="C89" s="131"/>
      <c r="D89" s="131"/>
      <c r="E89" s="131"/>
      <c r="F89" s="131"/>
      <c r="G89" s="131"/>
      <c r="H89" s="131"/>
      <c r="I89" s="107"/>
      <c r="J89" s="107"/>
      <c r="K89" s="107"/>
      <c r="L89" s="107"/>
      <c r="M89" s="107"/>
      <c r="N89" s="107"/>
      <c r="O89" s="108"/>
      <c r="P89" s="103"/>
      <c r="R89" s="103"/>
      <c r="AS89" s="101"/>
      <c r="AT89" s="101"/>
      <c r="AU89" s="101"/>
      <c r="AV89" s="101"/>
      <c r="AW89" s="101"/>
      <c r="AX89" s="101"/>
      <c r="AY89" s="101"/>
    </row>
    <row r="90" spans="1:51" x14ac:dyDescent="0.25">
      <c r="A90" s="106"/>
      <c r="B90" s="129"/>
      <c r="C90" s="131"/>
      <c r="D90" s="131"/>
      <c r="E90" s="131"/>
      <c r="F90" s="131"/>
      <c r="G90" s="131"/>
      <c r="H90" s="131"/>
      <c r="I90" s="107"/>
      <c r="J90" s="107"/>
      <c r="K90" s="107"/>
      <c r="L90" s="107"/>
      <c r="M90" s="107"/>
      <c r="N90" s="107"/>
      <c r="O90" s="108"/>
      <c r="P90" s="103"/>
      <c r="R90" s="103"/>
      <c r="AS90" s="101"/>
      <c r="AT90" s="101"/>
      <c r="AU90" s="101"/>
      <c r="AV90" s="101"/>
      <c r="AW90" s="101"/>
      <c r="AX90" s="101"/>
      <c r="AY90" s="101"/>
    </row>
    <row r="91" spans="1:51" x14ac:dyDescent="0.25">
      <c r="A91" s="106"/>
      <c r="C91" s="131"/>
      <c r="D91" s="131"/>
      <c r="E91" s="131"/>
      <c r="F91" s="131"/>
      <c r="G91" s="131"/>
      <c r="H91" s="131"/>
      <c r="I91" s="107"/>
      <c r="J91" s="107"/>
      <c r="K91" s="107"/>
      <c r="L91" s="107"/>
      <c r="M91" s="107"/>
      <c r="N91" s="107"/>
      <c r="O91" s="108"/>
      <c r="P91" s="103"/>
      <c r="R91" s="103"/>
      <c r="AS91" s="101"/>
      <c r="AT91" s="101"/>
      <c r="AU91" s="101"/>
      <c r="AV91" s="101"/>
      <c r="AW91" s="101"/>
      <c r="AX91" s="101"/>
      <c r="AY91" s="101"/>
    </row>
    <row r="92" spans="1:51" x14ac:dyDescent="0.25">
      <c r="A92" s="106"/>
      <c r="C92" s="131"/>
      <c r="D92" s="131"/>
      <c r="E92" s="131"/>
      <c r="F92" s="131"/>
      <c r="G92" s="131"/>
      <c r="H92" s="131"/>
      <c r="I92" s="107"/>
      <c r="J92" s="107"/>
      <c r="K92" s="107"/>
      <c r="L92" s="107"/>
      <c r="M92" s="107"/>
      <c r="N92" s="107"/>
      <c r="O92" s="108"/>
      <c r="P92" s="103"/>
      <c r="R92" s="79"/>
      <c r="AS92" s="101"/>
      <c r="AT92" s="101"/>
      <c r="AU92" s="101"/>
      <c r="AV92" s="101"/>
      <c r="AW92" s="101"/>
      <c r="AX92" s="101"/>
      <c r="AY92" s="101"/>
    </row>
    <row r="93" spans="1:51" x14ac:dyDescent="0.25">
      <c r="A93" s="106"/>
      <c r="I93" s="107"/>
      <c r="J93" s="107"/>
      <c r="K93" s="107"/>
      <c r="L93" s="107"/>
      <c r="M93" s="107"/>
      <c r="N93" s="107"/>
      <c r="O93" s="108"/>
      <c r="R93" s="103"/>
      <c r="AS93" s="101"/>
      <c r="AT93" s="101"/>
      <c r="AU93" s="101"/>
      <c r="AV93" s="101"/>
      <c r="AW93" s="101"/>
      <c r="AX93" s="101"/>
      <c r="AY93" s="101"/>
    </row>
    <row r="94" spans="1:51" x14ac:dyDescent="0.25">
      <c r="O94" s="108"/>
      <c r="R94" s="103"/>
      <c r="AS94" s="101"/>
      <c r="AT94" s="101"/>
      <c r="AU94" s="101"/>
      <c r="AV94" s="101"/>
      <c r="AW94" s="101"/>
      <c r="AX94" s="101"/>
      <c r="AY94" s="101"/>
    </row>
    <row r="95" spans="1:51" x14ac:dyDescent="0.25">
      <c r="O95" s="108"/>
      <c r="R95" s="103"/>
      <c r="AS95" s="101"/>
      <c r="AT95" s="101"/>
      <c r="AU95" s="101"/>
      <c r="AV95" s="101"/>
      <c r="AW95" s="101"/>
      <c r="AX95" s="101"/>
      <c r="AY95" s="101"/>
    </row>
    <row r="96" spans="1:51" x14ac:dyDescent="0.25">
      <c r="O96" s="108"/>
      <c r="R96" s="103"/>
      <c r="AS96" s="101"/>
      <c r="AT96" s="101"/>
      <c r="AU96" s="101"/>
      <c r="AV96" s="101"/>
      <c r="AW96" s="101"/>
      <c r="AX96" s="101"/>
      <c r="AY96" s="101"/>
    </row>
    <row r="97" spans="15:51" x14ac:dyDescent="0.25">
      <c r="O97" s="108"/>
      <c r="R97" s="103"/>
      <c r="AS97" s="101"/>
      <c r="AT97" s="101"/>
      <c r="AU97" s="101"/>
      <c r="AV97" s="101"/>
      <c r="AW97" s="101"/>
      <c r="AX97" s="101"/>
      <c r="AY97" s="101"/>
    </row>
    <row r="98" spans="15:51" x14ac:dyDescent="0.25">
      <c r="O98" s="108"/>
      <c r="AS98" s="101"/>
      <c r="AT98" s="101"/>
      <c r="AU98" s="101"/>
      <c r="AV98" s="101"/>
      <c r="AW98" s="101"/>
      <c r="AX98" s="101"/>
      <c r="AY98" s="101"/>
    </row>
    <row r="99" spans="15:51" x14ac:dyDescent="0.25">
      <c r="O99" s="108"/>
      <c r="AS99" s="101"/>
      <c r="AT99" s="101"/>
      <c r="AU99" s="101"/>
      <c r="AV99" s="101"/>
      <c r="AW99" s="101"/>
      <c r="AX99" s="101"/>
      <c r="AY99" s="101"/>
    </row>
    <row r="100" spans="15:51" x14ac:dyDescent="0.25">
      <c r="O100" s="108"/>
      <c r="AS100" s="101"/>
      <c r="AT100" s="101"/>
      <c r="AU100" s="101"/>
      <c r="AV100" s="101"/>
      <c r="AW100" s="101"/>
      <c r="AX100" s="101"/>
      <c r="AY100" s="101"/>
    </row>
    <row r="101" spans="15:51" x14ac:dyDescent="0.25">
      <c r="O101" s="108"/>
      <c r="AS101" s="101"/>
      <c r="AT101" s="101"/>
      <c r="AU101" s="101"/>
      <c r="AV101" s="101"/>
      <c r="AW101" s="101"/>
      <c r="AX101" s="101"/>
      <c r="AY101" s="101"/>
    </row>
    <row r="102" spans="15:51" x14ac:dyDescent="0.25">
      <c r="O102" s="108"/>
      <c r="AS102" s="101"/>
      <c r="AT102" s="101"/>
      <c r="AU102" s="101"/>
      <c r="AV102" s="101"/>
      <c r="AW102" s="101"/>
      <c r="AX102" s="101"/>
      <c r="AY102" s="101"/>
    </row>
    <row r="103" spans="15:51" x14ac:dyDescent="0.25">
      <c r="O103" s="108"/>
      <c r="AS103" s="101"/>
      <c r="AT103" s="101"/>
      <c r="AU103" s="101"/>
      <c r="AV103" s="101"/>
      <c r="AW103" s="101"/>
      <c r="AX103" s="101"/>
      <c r="AY103" s="101"/>
    </row>
    <row r="104" spans="15:51" x14ac:dyDescent="0.25">
      <c r="O104" s="108"/>
      <c r="Q104" s="103"/>
      <c r="AS104" s="101"/>
      <c r="AT104" s="101"/>
      <c r="AU104" s="101"/>
      <c r="AV104" s="101"/>
      <c r="AW104" s="101"/>
      <c r="AX104" s="101"/>
      <c r="AY104" s="101"/>
    </row>
    <row r="105" spans="15:51" x14ac:dyDescent="0.25">
      <c r="O105" s="11"/>
      <c r="P105" s="103"/>
      <c r="Q105" s="103"/>
      <c r="AS105" s="101"/>
      <c r="AT105" s="101"/>
      <c r="AU105" s="101"/>
      <c r="AV105" s="101"/>
      <c r="AW105" s="101"/>
      <c r="AX105" s="101"/>
      <c r="AY105" s="101"/>
    </row>
    <row r="106" spans="15:51" x14ac:dyDescent="0.25">
      <c r="O106" s="11"/>
      <c r="P106" s="103"/>
      <c r="Q106" s="103"/>
      <c r="AS106" s="101"/>
      <c r="AT106" s="101"/>
      <c r="AU106" s="101"/>
      <c r="AV106" s="101"/>
      <c r="AW106" s="101"/>
      <c r="AX106" s="101"/>
      <c r="AY106" s="101"/>
    </row>
    <row r="107" spans="15:51" x14ac:dyDescent="0.25">
      <c r="O107" s="11"/>
      <c r="P107" s="103"/>
      <c r="Q107" s="103"/>
      <c r="AS107" s="101"/>
      <c r="AT107" s="101"/>
      <c r="AU107" s="101"/>
      <c r="AV107" s="101"/>
      <c r="AW107" s="101"/>
      <c r="AX107" s="101"/>
      <c r="AY107" s="101"/>
    </row>
    <row r="108" spans="15:51" x14ac:dyDescent="0.25">
      <c r="O108" s="11"/>
      <c r="P108" s="103"/>
      <c r="Q108" s="103"/>
      <c r="AS108" s="101"/>
      <c r="AT108" s="101"/>
      <c r="AU108" s="101"/>
      <c r="AV108" s="101"/>
      <c r="AW108" s="101"/>
      <c r="AX108" s="101"/>
      <c r="AY108" s="101"/>
    </row>
    <row r="109" spans="15:51" x14ac:dyDescent="0.25">
      <c r="O109" s="11"/>
      <c r="P109" s="103"/>
      <c r="Q109" s="103"/>
      <c r="AS109" s="101"/>
      <c r="AT109" s="101"/>
      <c r="AU109" s="101"/>
      <c r="AV109" s="101"/>
      <c r="AW109" s="101"/>
      <c r="AX109" s="101"/>
      <c r="AY109" s="101"/>
    </row>
    <row r="110" spans="15:51" x14ac:dyDescent="0.25">
      <c r="O110" s="11"/>
      <c r="P110" s="103"/>
      <c r="Q110" s="103"/>
      <c r="AS110" s="101"/>
      <c r="AT110" s="101"/>
      <c r="AU110" s="101"/>
      <c r="AV110" s="101"/>
      <c r="AW110" s="101"/>
      <c r="AX110" s="101"/>
      <c r="AY110" s="101"/>
    </row>
    <row r="111" spans="15:51" x14ac:dyDescent="0.25">
      <c r="O111" s="11"/>
      <c r="P111" s="103"/>
      <c r="Q111" s="103"/>
      <c r="AS111" s="101"/>
      <c r="AT111" s="101"/>
      <c r="AU111" s="101"/>
      <c r="AV111" s="101"/>
      <c r="AW111" s="101"/>
      <c r="AX111" s="101"/>
      <c r="AY111" s="101"/>
    </row>
    <row r="112" spans="15: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R114" s="103"/>
      <c r="S114" s="103"/>
      <c r="AS114" s="101"/>
      <c r="AT114" s="101"/>
      <c r="AU114" s="101"/>
      <c r="AV114" s="101"/>
      <c r="AW114" s="101"/>
      <c r="AX114" s="101"/>
      <c r="AY114" s="101"/>
    </row>
    <row r="115" spans="15:51" x14ac:dyDescent="0.25">
      <c r="O115" s="11"/>
      <c r="P115" s="103"/>
      <c r="Q115" s="103"/>
      <c r="R115" s="103"/>
      <c r="S115" s="103"/>
      <c r="T115" s="103"/>
      <c r="AS115" s="101"/>
      <c r="AT115" s="101"/>
      <c r="AU115" s="101"/>
      <c r="AV115" s="101"/>
      <c r="AW115" s="101"/>
      <c r="AX115" s="101"/>
      <c r="AY115" s="101"/>
    </row>
    <row r="116" spans="15:51" x14ac:dyDescent="0.25">
      <c r="O116" s="11"/>
      <c r="P116" s="103"/>
      <c r="Q116" s="103"/>
      <c r="R116" s="103"/>
      <c r="S116" s="103"/>
      <c r="T116" s="103"/>
      <c r="AS116" s="101"/>
      <c r="AT116" s="101"/>
      <c r="AU116" s="101"/>
      <c r="AV116" s="101"/>
      <c r="AW116" s="101"/>
      <c r="AX116" s="101"/>
      <c r="AY116" s="101"/>
    </row>
    <row r="117" spans="15:51" x14ac:dyDescent="0.25">
      <c r="O117" s="11"/>
      <c r="P117" s="103"/>
      <c r="T117" s="103"/>
      <c r="AS117" s="101"/>
      <c r="AT117" s="101"/>
      <c r="AU117" s="101"/>
      <c r="AV117" s="101"/>
      <c r="AW117" s="101"/>
      <c r="AX117" s="101"/>
      <c r="AY117" s="101"/>
    </row>
    <row r="118" spans="15:51" x14ac:dyDescent="0.25">
      <c r="O118" s="103"/>
      <c r="Q118" s="103"/>
      <c r="R118" s="103"/>
      <c r="S118" s="103"/>
      <c r="AS118" s="101"/>
      <c r="AT118" s="101"/>
      <c r="AU118" s="101"/>
      <c r="AV118" s="101"/>
      <c r="AW118" s="101"/>
      <c r="AX118" s="101"/>
      <c r="AY118" s="101"/>
    </row>
    <row r="119" spans="15:51" x14ac:dyDescent="0.25">
      <c r="O119" s="11"/>
      <c r="P119" s="103"/>
      <c r="Q119" s="103"/>
      <c r="R119" s="103"/>
      <c r="S119" s="103"/>
      <c r="T119" s="103"/>
      <c r="AS119" s="101"/>
      <c r="AT119" s="101"/>
      <c r="AU119" s="101"/>
      <c r="AV119" s="101"/>
      <c r="AW119" s="101"/>
      <c r="AX119" s="101"/>
      <c r="AY119" s="101"/>
    </row>
    <row r="120" spans="15:51" x14ac:dyDescent="0.25">
      <c r="O120" s="11"/>
      <c r="P120" s="103"/>
      <c r="Q120" s="103"/>
      <c r="R120" s="103"/>
      <c r="S120" s="103"/>
      <c r="T120" s="103"/>
      <c r="U120" s="103"/>
      <c r="AS120" s="101"/>
      <c r="AT120" s="101"/>
      <c r="AU120" s="101"/>
      <c r="AV120" s="101"/>
      <c r="AW120" s="101"/>
      <c r="AX120" s="101"/>
      <c r="AY120" s="101"/>
    </row>
    <row r="121" spans="15:51" x14ac:dyDescent="0.25">
      <c r="O121" s="11"/>
      <c r="P121" s="103"/>
      <c r="T121" s="103"/>
      <c r="U121" s="103"/>
      <c r="AS121" s="101"/>
      <c r="AT121" s="101"/>
      <c r="AU121" s="101"/>
      <c r="AV121" s="101"/>
      <c r="AW121" s="101"/>
      <c r="AX121" s="101"/>
    </row>
    <row r="132" spans="45:51" x14ac:dyDescent="0.25">
      <c r="AY132" s="101"/>
    </row>
    <row r="133" spans="45:51" x14ac:dyDescent="0.25">
      <c r="AS133" s="101"/>
      <c r="AT133" s="101"/>
      <c r="AU133" s="101"/>
      <c r="AV133" s="101"/>
      <c r="AW133" s="101"/>
      <c r="AX133" s="101"/>
    </row>
  </sheetData>
  <protectedRanges>
    <protectedRange sqref="N77:R77 B90 S79:T85 B82:B87 S75:T76 N80:R85 T67:T74 T46:T58" name="Range2_12_5_1_1"/>
    <protectedRange sqref="N10 L10 L6 D6 D8 AD8 AF8 O8:U8 AJ8:AR8 AF10 AR11:AR34 L24:N31 N12:N23 N32:N34 N11:P11 E11:E34 R11:V34 G11:G34 AC17:AF34 X11:AF16 O12:P34" name="Range1_16_3_1_1"/>
    <protectedRange sqref="I82 J80:M85 J77:M77 I85"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86:H86 F85 E84" name="Range2_2_2_9_2_1_1"/>
    <protectedRange sqref="D82 D85:D86" name="Range2_1_1_1_1_1_9_2_1_1"/>
    <protectedRange sqref="AG11:AG34" name="Range1_18_1_1_1"/>
    <protectedRange sqref="C83 C85" name="Range2_4_1_1_1"/>
    <protectedRange sqref="AS16:AS34" name="Range1_1_1_1"/>
    <protectedRange sqref="P3:U5" name="Range1_16_1_1_1_1"/>
    <protectedRange sqref="C86 C84 C81" name="Range2_1_3_1_1"/>
    <protectedRange sqref="H11:H34" name="Range1_1_1_1_1_1_1"/>
    <protectedRange sqref="B88:B89 J78:R79 D83:D84 I83:I84 Z76:Z77 S77:Y78 AA77:AU78 E85:E86 G87:H88 F86" name="Range2_2_1_10_1_1_1_2"/>
    <protectedRange sqref="C82" name="Range2_2_1_10_2_1_1_1"/>
    <protectedRange sqref="N75:R76 G83:H83 D79 F82 E81" name="Range2_12_1_6_1_1"/>
    <protectedRange sqref="D74:D75 I79:I81 I75:M76 G84:H85 G77:H79 E82:E83 F83:F84 F76:F78 E75:E77" name="Range2_2_12_1_7_1_1"/>
    <protectedRange sqref="D80:D81" name="Range2_1_1_1_1_11_1_2_1_1"/>
    <protectedRange sqref="E78 G80:H80 F79" name="Range2_2_2_9_1_1_1_1"/>
    <protectedRange sqref="D76" name="Range2_1_1_1_1_1_9_1_1_1_1"/>
    <protectedRange sqref="C80 C75" name="Range2_1_1_2_1_1"/>
    <protectedRange sqref="C79" name="Range2_1_2_2_1_1"/>
    <protectedRange sqref="C78" name="Range2_3_2_1_1"/>
    <protectedRange sqref="F74:F75 E74 G76:H76" name="Range2_2_12_1_1_1_1_1"/>
    <protectedRange sqref="C74" name="Range2_1_4_2_1_1_1"/>
    <protectedRange sqref="C76:C77" name="Range2_5_1_1_1"/>
    <protectedRange sqref="E79:E80 F80:F81 G81:H82 I77:I78" name="Range2_2_1_1_1_1"/>
    <protectedRange sqref="D77:D78" name="Range2_1_1_1_1_1_1_1_1"/>
    <protectedRange sqref="AS11:AS15" name="Range1_4_1_1_1_1"/>
    <protectedRange sqref="J11:J15 J26:J34" name="Range1_1_2_1_10_1_1_1_1"/>
    <protectedRange sqref="R92"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4:T66" name="Range2_12_5_1_1_3"/>
    <protectedRange sqref="T60:T63" name="Range2_12_5_1_1_2_2"/>
    <protectedRange sqref="T59" name="Range2_12_5_1_1_2_1_1"/>
    <protectedRange sqref="S59" name="Range2_12_4_1_1_1_4_2_2_1_1"/>
    <protectedRange sqref="B79:B81" name="Range2_12_5_1_1_2"/>
    <protectedRange sqref="B78" name="Range2_12_5_1_1_2_1_4_1_1_1_2_1_1_1_1_1_1_1"/>
    <protectedRange sqref="F73 G75:H75" name="Range2_2_12_1_1_1_1_1_1"/>
    <protectedRange sqref="D73:E73" name="Range2_2_12_1_7_1_1_2_1"/>
    <protectedRange sqref="C73" name="Range2_1_1_2_1_1_1"/>
    <protectedRange sqref="B76:B77" name="Range2_12_5_1_1_2_1"/>
    <protectedRange sqref="B75" name="Range2_12_5_1_1_2_1_2_1"/>
    <protectedRange sqref="B74" name="Range2_12_5_1_1_2_1_2_2"/>
    <protectedRange sqref="S71:S74" name="Range2_12_5_1_1_5"/>
    <protectedRange sqref="N71:R74" name="Range2_12_1_6_1_1_1"/>
    <protectedRange sqref="J71:M74" name="Range2_2_12_1_7_1_1_2"/>
    <protectedRange sqref="S68:S70" name="Range2_12_2_1_1_1_2_1_1_1"/>
    <protectedRange sqref="Q69:R70" name="Range2_12_1_4_1_1_1_1_1_1_1_1_1_1_1_1_1_1_1"/>
    <protectedRange sqref="N69:P70" name="Range2_12_1_2_1_1_1_1_1_1_1_1_1_1_1_1_1_1_1_1"/>
    <protectedRange sqref="J69:M70" name="Range2_2_12_1_4_1_1_1_1_1_1_1_1_1_1_1_1_1_1_1_1"/>
    <protectedRange sqref="Q68:R68" name="Range2_12_1_6_1_1_1_2_3_1_1_3_1_1_1_1_1_1_1"/>
    <protectedRange sqref="N68:P68" name="Range2_12_1_2_3_1_1_1_2_3_1_1_3_1_1_1_1_1_1_1"/>
    <protectedRange sqref="J68:M68" name="Range2_2_12_1_4_3_1_1_1_3_3_1_1_3_1_1_1_1_1_1_1"/>
    <protectedRange sqref="S66:S67" name="Range2_12_4_1_1_1_4_2_2_2_1"/>
    <protectedRange sqref="Q66:R67" name="Range2_12_1_6_1_1_1_2_3_2_1_1_3_2"/>
    <protectedRange sqref="N66:P67" name="Range2_12_1_2_3_1_1_1_2_3_2_1_1_3_2"/>
    <protectedRange sqref="K66:M67" name="Range2_2_12_1_4_3_1_1_1_3_3_2_1_1_3_2"/>
    <protectedRange sqref="J66:J67" name="Range2_2_12_1_4_3_1_1_1_3_2_1_2_2_2"/>
    <protectedRange sqref="I66" name="Range2_2_12_1_4_3_1_1_1_3_3_1_1_3_1_1_1_1_1_1_2_2"/>
    <protectedRange sqref="I68:I74" name="Range2_2_12_1_7_1_1_2_2_1_1"/>
    <protectedRange sqref="I67" name="Range2_2_12_1_4_3_1_1_1_3_3_1_1_3_1_1_1_1_1_1_2_1_1"/>
    <protectedRange sqref="G74:H74" name="Range2_2_12_1_3_1_2_1_1_1_2_1_1_1_1_1_1_2_1_1_1_1_1_1_1_1_1"/>
    <protectedRange sqref="F72 G71:H73" name="Range2_2_12_1_3_3_1_1_1_2_1_1_1_1_1_1_1_1_1_1_1_1_1_1_1_1"/>
    <protectedRange sqref="G68:H68" name="Range2_2_12_1_3_1_2_1_1_1_2_1_1_1_1_1_1_2_1_1_1_1_1_2_1"/>
    <protectedRange sqref="F68:F71" name="Range2_2_12_1_3_1_2_1_1_1_3_1_1_1_1_1_3_1_1_1_1_1_1_1_1_1"/>
    <protectedRange sqref="G69:H70" name="Range2_2_12_1_3_1_2_1_1_1_1_2_1_1_1_1_1_1_1_1_1_1_1"/>
    <protectedRange sqref="D68:E69" name="Range2_2_12_1_3_1_2_1_1_1_3_1_1_1_1_1_1_1_2_1_1_1_1_1_1_1"/>
    <protectedRange sqref="B72" name="Range2_12_5_1_1_2_1_4_1_1_1_2_1_1_1_1_1_1_1_1_1_2_1_1_1_1_1"/>
    <protectedRange sqref="B73" name="Range2_12_5_1_1_2_1_2_2_1_1_1_1_1"/>
    <protectedRange sqref="D72:E72" name="Range2_2_12_1_7_1_1_2_1_1"/>
    <protectedRange sqref="C72" name="Range2_1_1_2_1_1_1_1"/>
    <protectedRange sqref="D71" name="Range2_2_12_1_7_1_1_2_1_1_1_1_1_1"/>
    <protectedRange sqref="E71" name="Range2_2_12_1_1_1_1_1_1_1_1_1_1_1_1"/>
    <protectedRange sqref="C71" name="Range2_1_4_2_1_1_1_1_1_1_1_1_1"/>
    <protectedRange sqref="D70:E70" name="Range2_2_12_1_3_1_2_1_1_1_3_1_1_1_1_1_1_1_2_1_1_1_1_1_1_1_1"/>
    <protectedRange sqref="B71" name="Range2_12_5_1_1_2_1_2_2_1_1_1_1"/>
    <protectedRange sqref="S60:S65" name="Range2_12_5_1_1_5_1"/>
    <protectedRange sqref="N62:R65" name="Range2_12_1_6_1_1_1_1"/>
    <protectedRange sqref="J64:M65 L62:M63" name="Range2_2_12_1_7_1_1_2_2"/>
    <protectedRange sqref="I64:I65" name="Range2_2_12_1_7_1_1_2_2_1_1_1"/>
    <protectedRange sqref="B70" name="Range2_12_5_1_1_2_1_2_2_1_1_1_1_2_1_1_1"/>
    <protectedRange sqref="B69" name="Range2_12_5_1_1_2_1_2_2_1_1_1_1_2_1_1_1_2"/>
    <protectedRange sqref="B68" name="Range2_12_5_1_1_2_1_2_2_1_1_1_1_2_1_1_1_2_1_1"/>
    <protectedRange sqref="G47:H48" name="Range2_2_12_1_3_1_1_1_1_1_4_1_1_2"/>
    <protectedRange sqref="E47:F48" name="Range2_2_12_1_7_1_1_3_1_1_2"/>
    <protectedRange sqref="S47:S58" name="Range2_12_5_1_1_2_3_1_1"/>
    <protectedRange sqref="Q47:R50" name="Range2_12_1_6_1_1_1_1_2_1_2"/>
    <protectedRange sqref="N47:P50" name="Range2_12_1_2_3_1_1_1_1_2_1_2"/>
    <protectedRange sqref="I47:M48 L49:M50" name="Range2_2_12_1_4_3_1_1_1_1_2_1_2"/>
    <protectedRange sqref="D47:D48" name="Range2_2_12_1_3_1_2_1_1_1_2_1_2_1_2"/>
    <protectedRange sqref="Q51:R54" name="Range2_12_1_6_1_1_1_1_2_1_1_1"/>
    <protectedRange sqref="N51:P54" name="Range2_12_1_2_3_1_1_1_1_2_1_1_1"/>
    <protectedRange sqref="L51:M54" name="Range2_2_12_1_4_3_1_1_1_1_2_1_1_1"/>
    <protectedRange sqref="B67" name="Range2_12_5_1_1_2_1_2_2_1_1_1_1_2_1_1_1_2_1_1_1_2"/>
    <protectedRange sqref="N55:R61" name="Range2_12_1_6_1_1_1_1_1"/>
    <protectedRange sqref="J57:M58 L59:M61 L55:M56" name="Range2_2_12_1_7_1_1_2_2_1"/>
    <protectedRange sqref="G57:H58" name="Range2_2_12_1_3_1_2_1_1_1_2_1_1_1_1_1_1_2_1_1_1_1"/>
    <protectedRange sqref="I57:I58" name="Range2_2_12_1_4_3_1_1_1_2_1_2_1_1_3_1_1_1_1_1_1_1_1"/>
    <protectedRange sqref="D57:E58" name="Range2_2_12_1_3_1_2_1_1_1_2_1_1_1_1_3_1_1_1_1_1_1_1"/>
    <protectedRange sqref="F57:F58" name="Range2_2_12_1_3_1_2_1_1_1_3_1_1_1_1_1_3_1_1_1_1_1_1_1"/>
    <protectedRange sqref="G67:H67" name="Range2_2_12_1_3_1_2_1_1_1_1_2_1_1_1_1_1_1_2_1_1_2"/>
    <protectedRange sqref="F67" name="Range2_2_12_1_3_1_2_1_1_1_1_2_1_1_1_1_1_1_1_1_1_1_1_2"/>
    <protectedRange sqref="D67:E67" name="Range2_2_12_1_3_1_2_1_1_1_2_1_1_1_1_3_1_1_1_1_1_1_1_1_1_1_2"/>
    <protectedRange sqref="G66:H66" name="Range2_2_12_1_3_1_2_1_1_1_1_2_1_1_1_1_1_1_2_1_1_1_1"/>
    <protectedRange sqref="F66" name="Range2_2_12_1_3_1_2_1_1_1_1_2_1_1_1_1_1_1_1_1_1_1_1_1_1"/>
    <protectedRange sqref="D66:E66" name="Range2_2_12_1_3_1_2_1_1_1_2_1_1_1_1_3_1_1_1_1_1_1_1_1_1_1_1_1"/>
    <protectedRange sqref="D65" name="Range2_2_12_1_7_1_1_1_1"/>
    <protectedRange sqref="E65:F65" name="Range2_2_12_1_1_1_1_1_2_1"/>
    <protectedRange sqref="C65" name="Range2_1_4_2_1_1_1_1_1"/>
    <protectedRange sqref="G65:H65" name="Range2_2_12_1_3_1_2_1_1_1_2_1_1_1_1_1_1_2_1_1_1_1_1_1_1_1_1_1_1"/>
    <protectedRange sqref="F64:H64" name="Range2_2_12_1_3_3_1_1_1_2_1_1_1_1_1_1_1_1_1_1_1_1_1_1_1_1_1_2"/>
    <protectedRange sqref="D64:E64" name="Range2_2_12_1_7_1_1_2_1_1_1_2"/>
    <protectedRange sqref="C64" name="Range2_1_1_2_1_1_1_1_1_2"/>
    <protectedRange sqref="B65" name="Range2_12_5_1_1_2_1_4_1_1_1_2_1_1_1_1_1_1_1_1_1_2_1_1_1_1_2_1_1_1_2_1_1_1_2_2_2_1"/>
    <protectedRange sqref="B66" name="Range2_12_5_1_1_2_1_2_2_1_1_1_1_2_1_1_1_2_1_1_1_2_2_2_1"/>
    <protectedRange sqref="J63:K63" name="Range2_2_12_1_4_3_1_1_1_3_3_1_1_3_1_1_1_1_1_1_1_1"/>
    <protectedRange sqref="K61:K62" name="Range2_2_12_1_4_3_1_1_1_3_3_2_1_1_3_2_1"/>
    <protectedRange sqref="J61:J62" name="Range2_2_12_1_4_3_1_1_1_3_2_1_2_2_2_1"/>
    <protectedRange sqref="I61" name="Range2_2_12_1_4_3_1_1_1_3_3_1_1_3_1_1_1_1_1_1_2_2_2"/>
    <protectedRange sqref="I63" name="Range2_2_12_1_7_1_1_2_2_1_1_2"/>
    <protectedRange sqref="I62" name="Range2_2_12_1_4_3_1_1_1_3_3_1_1_3_1_1_1_1_1_1_2_1_1_1"/>
    <protectedRange sqref="G63:H63" name="Range2_2_12_1_3_1_2_1_1_1_2_1_1_1_1_1_1_2_1_1_1_1_1_2_1_1"/>
    <protectedRange sqref="F63" name="Range2_2_12_1_3_1_2_1_1_1_3_1_1_1_1_1_3_1_1_1_1_1_1_1_1_1_2"/>
    <protectedRange sqref="D63:E63" name="Range2_2_12_1_3_1_2_1_1_1_3_1_1_1_1_1_1_1_2_1_1_1_1_1_1_1_2"/>
    <protectedRange sqref="J59:K60" name="Range2_2_12_1_7_1_1_2_2_2"/>
    <protectedRange sqref="I59:I60" name="Range2_2_12_1_7_1_1_2_2_1_1_1_2"/>
    <protectedRange sqref="G62:H62" name="Range2_2_12_1_3_1_2_1_1_1_1_2_1_1_1_1_1_1_2_1_1_2_1"/>
    <protectedRange sqref="F62" name="Range2_2_12_1_3_1_2_1_1_1_1_2_1_1_1_1_1_1_1_1_1_1_1_2_1"/>
    <protectedRange sqref="D62:E62" name="Range2_2_12_1_3_1_2_1_1_1_2_1_1_1_1_3_1_1_1_1_1_1_1_1_1_1_2_1"/>
    <protectedRange sqref="G61:H61" name="Range2_2_12_1_3_1_2_1_1_1_1_2_1_1_1_1_1_1_2_1_1_1_1_1"/>
    <protectedRange sqref="F61" name="Range2_2_12_1_3_1_2_1_1_1_1_2_1_1_1_1_1_1_1_1_1_1_1_1_1_1"/>
    <protectedRange sqref="D61:E61" name="Range2_2_12_1_3_1_2_1_1_1_2_1_1_1_1_3_1_1_1_1_1_1_1_1_1_1_1_1_1"/>
    <protectedRange sqref="D60" name="Range2_2_12_1_7_1_1_1_1_1"/>
    <protectedRange sqref="E60:F60" name="Range2_2_12_1_1_1_1_1_2_1_1"/>
    <protectedRange sqref="C60" name="Range2_1_4_2_1_1_1_1_1_1"/>
    <protectedRange sqref="G60:H60" name="Range2_2_12_1_3_1_2_1_1_1_2_1_1_1_1_1_1_2_1_1_1_1_1_1_1_1_1_1_1_1"/>
    <protectedRange sqref="F59:H59" name="Range2_2_12_1_3_3_1_1_1_2_1_1_1_1_1_1_1_1_1_1_1_1_1_1_1_1_1_2_1"/>
    <protectedRange sqref="D59:E59" name="Range2_2_12_1_7_1_1_2_1_1_1_2_1"/>
    <protectedRange sqref="C59" name="Range2_1_1_2_1_1_1_1_1_2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6"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G44:H46" name="Range2_2_12_1_3_1_1_1_1_1_4_1_1_1"/>
    <protectedRange sqref="E44:F46" name="Range2_2_12_1_7_1_1_3_1_1_1"/>
    <protectedRange sqref="Q44:R46" name="Range2_12_1_6_1_1_1_1_2_1_1"/>
    <protectedRange sqref="N44:P46" name="Range2_12_1_2_3_1_1_1_1_2_1_1"/>
    <protectedRange sqref="I44:M46" name="Range2_2_12_1_4_3_1_1_1_1_2_1_1"/>
    <protectedRange sqref="D44:D46" name="Range2_2_12_1_3_1_2_1_1_1_2_1_2_1_1"/>
    <protectedRange sqref="C42" name="Range2_1_2_1_1_1_1_1_1_2"/>
    <protectedRange sqref="Q11:Q34" name="Range1_16_3_1_1_1"/>
    <protectedRange sqref="J49:K50" name="Range2_2_12_1_7_1_1_2_2_3"/>
    <protectedRange sqref="G49:H50" name="Range2_2_12_1_3_1_2_1_1_1_2_1_1_1_1_1_1_2_1_1_1"/>
    <protectedRange sqref="I49:I50" name="Range2_2_12_1_4_3_1_1_1_2_1_2_1_1_3_1_1_1_1_1_1_1"/>
    <protectedRange sqref="D49:E50" name="Range2_2_12_1_3_1_2_1_1_1_2_1_1_1_1_3_1_1_1_1_1_1"/>
    <protectedRange sqref="F49:F50"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1:H55" name="Range2_2_12_1_3_1_1_1_1_1_4_1_1_1_1_2"/>
    <protectedRange sqref="E51:F55" name="Range2_2_12_1_7_1_1_3_1_1_1_1_2"/>
    <protectedRange sqref="I51:K55" name="Range2_2_12_1_4_3_1_1_1_1_2_1_1_1_2"/>
    <protectedRange sqref="D51:D55" name="Range2_2_12_1_3_1_2_1_1_1_2_1_2_1_1_1_2"/>
    <protectedRange sqref="J56:K56" name="Range2_2_12_1_7_1_1_2_2_1_2"/>
    <protectedRange sqref="I56" name="Range2_2_12_1_7_1_1_2_2_1_1_1_1_1"/>
    <protectedRange sqref="G56:H56" name="Range2_2_12_1_3_3_1_1_1_2_1_1_1_1_1_1_1_1_1_1_1_1_1_1_1_1_1_1_1"/>
    <protectedRange sqref="F56" name="Range2_2_12_1_3_1_2_1_1_1_3_1_1_1_1_1_3_1_1_1_1_1_1_1_1_1_1_1"/>
    <protectedRange sqref="D56" name="Range2_2_12_1_7_1_1_2_1_1_1_1_1_1_1_1"/>
    <protectedRange sqref="E56" name="Range2_2_12_1_1_1_1_1_1_1_1_1_1_1_1_1_1"/>
    <protectedRange sqref="C56" name="Range2_1_4_2_1_1_1_1_1_1_1_1_1_1_1"/>
    <protectedRange sqref="B41" name="Range2_12_5_1_1_1_1_1_2_2"/>
    <protectedRange sqref="B42" name="Range2_12_5_1_1_1_1_1_2_1_1_2"/>
    <protectedRange sqref="B43" name="Range2_12_5_1_1_1_2_1_1_1_1_1_1_1_1_1_1"/>
    <protectedRange sqref="B44" name="Range2_12_5_1_1_1_2_2_1_1_1_1_1_1_1"/>
    <protectedRange sqref="B45" name="Range2_12_5_1_1_1_2_2_1_1_1_1_1_1_1_1_1_1_1_2_1_1_1_1_1_1_1_1_1_1"/>
    <protectedRange sqref="B49:B50" name="Range2_12_5_1_1_1_2_2_1_1_1_1_1_1_1_1_1_1_1_1_1_1_1_1_1"/>
    <protectedRange sqref="B46:B48 B53 B56" name="Range2_12_5_1_1_1_2_2_1_1_1_1_1_1_1_1_1_1_1_2_1_1_1_1_1_1_1_1_1"/>
    <protectedRange sqref="B51" name="Range2_12_5_1_1_1_2_2_1_1_1_1_1_1_1_1_1_1_1_2_1_1_1_2_1_1_1_2_1_1_1_3"/>
    <protectedRange sqref="B52" name="Range2_12_5_1_1_1_2_2_1_1_1_1_1_1_1_1_1_1_1_2_1_1_1_2_1_2_1_1_1_1_3"/>
    <protectedRange sqref="B54" name="Range2_12_5_1_1_1_2_2_1_1_1_1_1_1_1_1_1_1_1_2_1_1_1_2_1_1_2_1_1_1"/>
    <protectedRange sqref="B55" name="Range2_12_5_1_1_1_2_2_1_1_1_1_1_1_1_1_1_1_1_2_1_1_1_3_1_1"/>
    <protectedRange sqref="B57" name="Range2_12_5_1_1_1_2_2_1_1_1_1_1_1_1_1_1_1_1_2_1_1_1_3_3_1_1"/>
    <protectedRange sqref="B61" name="Range2_12_5_1_1_1_2_2_1_1_1_1_1_1_1_1_1_1_1_2_1_1_1_1_1_1_1_1"/>
    <protectedRange sqref="B62" name="Range2_12_5_1_1_2_1_4_1_1_1_2_1_1_1_1_1_1_1_1_1_2_1_1_1_1_2_1_1_1_2_1_1_1_2_2_2_1_1_1_1"/>
    <protectedRange sqref="B60" name="Range2_12_5_1_1_2_1_4_1_1_1_2_1_1_1_1_1_1_1_1_1_2_1_1_1_1_2_1_1_1_2_1_1_1_2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279" priority="17" operator="containsText" text="N/A">
      <formula>NOT(ISERROR(SEARCH("N/A",X11)))</formula>
    </cfRule>
    <cfRule type="cellIs" dxfId="278" priority="35" operator="equal">
      <formula>0</formula>
    </cfRule>
  </conditionalFormatting>
  <conditionalFormatting sqref="AC17:AE34 X11:AE16">
    <cfRule type="cellIs" dxfId="277" priority="34" operator="greaterThanOrEqual">
      <formula>1185</formula>
    </cfRule>
  </conditionalFormatting>
  <conditionalFormatting sqref="AC17:AE34 X11:AE16">
    <cfRule type="cellIs" dxfId="276" priority="33" operator="between">
      <formula>0.1</formula>
      <formula>1184</formula>
    </cfRule>
  </conditionalFormatting>
  <conditionalFormatting sqref="X8 AJ16:AJ34 AJ11:AO15 AO16:AO34">
    <cfRule type="cellIs" dxfId="275" priority="32" operator="equal">
      <formula>0</formula>
    </cfRule>
  </conditionalFormatting>
  <conditionalFormatting sqref="X8 AJ16:AJ34 AJ11:AO15 AO16:AO34">
    <cfRule type="cellIs" dxfId="274" priority="31" operator="greaterThan">
      <formula>1179</formula>
    </cfRule>
  </conditionalFormatting>
  <conditionalFormatting sqref="X8 AJ16:AJ34 AJ11:AO15 AO16:AO34">
    <cfRule type="cellIs" dxfId="273" priority="30" operator="greaterThan">
      <formula>99</formula>
    </cfRule>
  </conditionalFormatting>
  <conditionalFormatting sqref="X8 AJ16:AJ34 AJ11:AO15 AO16:AO34">
    <cfRule type="cellIs" dxfId="272" priority="29" operator="greaterThan">
      <formula>0.99</formula>
    </cfRule>
  </conditionalFormatting>
  <conditionalFormatting sqref="AB8">
    <cfRule type="cellIs" dxfId="271" priority="28" operator="equal">
      <formula>0</formula>
    </cfRule>
  </conditionalFormatting>
  <conditionalFormatting sqref="AB8">
    <cfRule type="cellIs" dxfId="270" priority="27" operator="greaterThan">
      <formula>1179</formula>
    </cfRule>
  </conditionalFormatting>
  <conditionalFormatting sqref="AB8">
    <cfRule type="cellIs" dxfId="269" priority="26" operator="greaterThan">
      <formula>99</formula>
    </cfRule>
  </conditionalFormatting>
  <conditionalFormatting sqref="AB8">
    <cfRule type="cellIs" dxfId="268" priority="25" operator="greaterThan">
      <formula>0.99</formula>
    </cfRule>
  </conditionalFormatting>
  <conditionalFormatting sqref="AQ11:AQ34">
    <cfRule type="cellIs" dxfId="267" priority="24" operator="equal">
      <formula>0</formula>
    </cfRule>
  </conditionalFormatting>
  <conditionalFormatting sqref="AQ11:AQ34">
    <cfRule type="cellIs" dxfId="266" priority="23" operator="greaterThan">
      <formula>1179</formula>
    </cfRule>
  </conditionalFormatting>
  <conditionalFormatting sqref="AQ11:AQ34">
    <cfRule type="cellIs" dxfId="265" priority="22" operator="greaterThan">
      <formula>99</formula>
    </cfRule>
  </conditionalFormatting>
  <conditionalFormatting sqref="AQ11:AQ34">
    <cfRule type="cellIs" dxfId="264" priority="21" operator="greaterThan">
      <formula>0.99</formula>
    </cfRule>
  </conditionalFormatting>
  <conditionalFormatting sqref="AI11:AI34">
    <cfRule type="cellIs" dxfId="263" priority="20" operator="greaterThan">
      <formula>$AI$8</formula>
    </cfRule>
  </conditionalFormatting>
  <conditionalFormatting sqref="AH11:AH34">
    <cfRule type="cellIs" dxfId="262" priority="18" operator="greaterThan">
      <formula>$AH$8</formula>
    </cfRule>
    <cfRule type="cellIs" dxfId="261" priority="19" operator="greaterThan">
      <formula>$AH$8</formula>
    </cfRule>
  </conditionalFormatting>
  <conditionalFormatting sqref="AP11:AP34">
    <cfRule type="cellIs" dxfId="260" priority="16" operator="equal">
      <formula>0</formula>
    </cfRule>
  </conditionalFormatting>
  <conditionalFormatting sqref="AP11:AP34">
    <cfRule type="cellIs" dxfId="259" priority="15" operator="greaterThan">
      <formula>1179</formula>
    </cfRule>
  </conditionalFormatting>
  <conditionalFormatting sqref="AP11:AP34">
    <cfRule type="cellIs" dxfId="258" priority="14" operator="greaterThan">
      <formula>99</formula>
    </cfRule>
  </conditionalFormatting>
  <conditionalFormatting sqref="AP11:AP34">
    <cfRule type="cellIs" dxfId="257" priority="13" operator="greaterThan">
      <formula>0.99</formula>
    </cfRule>
  </conditionalFormatting>
  <conditionalFormatting sqref="X17:AB34">
    <cfRule type="containsText" dxfId="256" priority="9" operator="containsText" text="N/A">
      <formula>NOT(ISERROR(SEARCH("N/A",X17)))</formula>
    </cfRule>
    <cfRule type="cellIs" dxfId="255" priority="12" operator="equal">
      <formula>0</formula>
    </cfRule>
  </conditionalFormatting>
  <conditionalFormatting sqref="X17:AB34">
    <cfRule type="cellIs" dxfId="254" priority="11" operator="greaterThanOrEqual">
      <formula>1185</formula>
    </cfRule>
  </conditionalFormatting>
  <conditionalFormatting sqref="X17:AB34">
    <cfRule type="cellIs" dxfId="253" priority="10" operator="between">
      <formula>0.1</formula>
      <formula>1184</formula>
    </cfRule>
  </conditionalFormatting>
  <conditionalFormatting sqref="AK33:AK34 AL16:AN34">
    <cfRule type="cellIs" dxfId="252" priority="8" operator="equal">
      <formula>0</formula>
    </cfRule>
  </conditionalFormatting>
  <conditionalFormatting sqref="AK33:AK34 AL16:AN34">
    <cfRule type="cellIs" dxfId="251" priority="7" operator="greaterThan">
      <formula>1179</formula>
    </cfRule>
  </conditionalFormatting>
  <conditionalFormatting sqref="AK33:AK34 AL16:AN34">
    <cfRule type="cellIs" dxfId="250" priority="6" operator="greaterThan">
      <formula>99</formula>
    </cfRule>
  </conditionalFormatting>
  <conditionalFormatting sqref="AK33:AK34 AL16:AN34">
    <cfRule type="cellIs" dxfId="249" priority="5" operator="greaterThan">
      <formula>0.99</formula>
    </cfRule>
  </conditionalFormatting>
  <conditionalFormatting sqref="AK16:AK32">
    <cfRule type="cellIs" dxfId="248" priority="4" operator="equal">
      <formula>0</formula>
    </cfRule>
  </conditionalFormatting>
  <conditionalFormatting sqref="AK16:AK32">
    <cfRule type="cellIs" dxfId="247" priority="3" operator="greaterThan">
      <formula>1179</formula>
    </cfRule>
  </conditionalFormatting>
  <conditionalFormatting sqref="AK16:AK32">
    <cfRule type="cellIs" dxfId="246" priority="2" operator="greaterThan">
      <formula>99</formula>
    </cfRule>
  </conditionalFormatting>
  <conditionalFormatting sqref="AK16:AK32">
    <cfRule type="cellIs" dxfId="245"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topLeftCell="A45" zoomScaleNormal="100" workbookViewId="0">
      <selection activeCell="B62" sqref="B62"/>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439</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338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42118</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26080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23'!$Q$34</f>
        <v>33922592</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23'!$AG$34</f>
        <v>36468076</v>
      </c>
      <c r="AH10" s="190"/>
      <c r="AI10" s="206"/>
      <c r="AJ10" s="173" t="s">
        <v>84</v>
      </c>
      <c r="AK10" s="173" t="s">
        <v>84</v>
      </c>
      <c r="AL10" s="173" t="s">
        <v>84</v>
      </c>
      <c r="AM10" s="173" t="s">
        <v>84</v>
      </c>
      <c r="AN10" s="173" t="s">
        <v>84</v>
      </c>
      <c r="AO10" s="173" t="s">
        <v>84</v>
      </c>
      <c r="AP10" s="145">
        <f>'APR 23'!AP34</f>
        <v>8164135</v>
      </c>
      <c r="AQ10" s="208"/>
      <c r="AR10" s="174" t="s">
        <v>85</v>
      </c>
      <c r="AS10" s="190"/>
      <c r="AV10" s="38" t="s">
        <v>86</v>
      </c>
      <c r="AW10" s="38" t="s">
        <v>87</v>
      </c>
      <c r="AY10" s="80" t="s">
        <v>338</v>
      </c>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126</v>
      </c>
      <c r="P11" s="119">
        <v>86</v>
      </c>
      <c r="Q11" s="119">
        <v>33926377</v>
      </c>
      <c r="R11" s="45">
        <f>Q11-Q10</f>
        <v>3785</v>
      </c>
      <c r="S11" s="46">
        <f>R11*24/1000</f>
        <v>90.84</v>
      </c>
      <c r="T11" s="46">
        <f>R11/1000</f>
        <v>3.7850000000000001</v>
      </c>
      <c r="U11" s="120">
        <v>5</v>
      </c>
      <c r="V11" s="120">
        <f>U11</f>
        <v>5</v>
      </c>
      <c r="W11" s="121" t="s">
        <v>125</v>
      </c>
      <c r="X11" s="123">
        <v>0</v>
      </c>
      <c r="Y11" s="123">
        <v>0</v>
      </c>
      <c r="Z11" s="123">
        <v>1033</v>
      </c>
      <c r="AA11" s="123">
        <v>0</v>
      </c>
      <c r="AB11" s="123">
        <v>1109</v>
      </c>
      <c r="AC11" s="47" t="s">
        <v>90</v>
      </c>
      <c r="AD11" s="47" t="s">
        <v>90</v>
      </c>
      <c r="AE11" s="47" t="s">
        <v>90</v>
      </c>
      <c r="AF11" s="122" t="s">
        <v>90</v>
      </c>
      <c r="AG11" s="136">
        <v>36468756</v>
      </c>
      <c r="AH11" s="48">
        <f>IF(ISBLANK(AG11),"-",AG11-AG10)</f>
        <v>680</v>
      </c>
      <c r="AI11" s="49">
        <f>AH11/T11</f>
        <v>179.65653896961689</v>
      </c>
      <c r="AJ11" s="102">
        <v>0</v>
      </c>
      <c r="AK11" s="102">
        <v>0</v>
      </c>
      <c r="AL11" s="102">
        <v>1</v>
      </c>
      <c r="AM11" s="102">
        <v>0</v>
      </c>
      <c r="AN11" s="102">
        <v>1</v>
      </c>
      <c r="AO11" s="102">
        <v>0.46</v>
      </c>
      <c r="AP11" s="123">
        <v>8165641</v>
      </c>
      <c r="AQ11" s="123">
        <f>AP11-AP10</f>
        <v>1506</v>
      </c>
      <c r="AR11" s="50"/>
      <c r="AS11" s="51" t="s">
        <v>113</v>
      </c>
      <c r="AV11" s="38" t="s">
        <v>88</v>
      </c>
      <c r="AW11" s="38" t="s">
        <v>91</v>
      </c>
      <c r="AY11" s="80" t="s">
        <v>126</v>
      </c>
    </row>
    <row r="12" spans="2:51" x14ac:dyDescent="0.25">
      <c r="B12" s="39">
        <v>2.0416666666666701</v>
      </c>
      <c r="C12" s="39">
        <v>8.3333333333333329E-2</v>
      </c>
      <c r="D12" s="118">
        <v>12</v>
      </c>
      <c r="E12" s="40">
        <f t="shared" ref="E12:E34" si="0">D12/1.42</f>
        <v>8.4507042253521139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123</v>
      </c>
      <c r="P12" s="119">
        <v>84</v>
      </c>
      <c r="Q12" s="119">
        <v>33929849</v>
      </c>
      <c r="R12" s="45">
        <f t="shared" ref="R12:R34" si="3">Q12-Q11</f>
        <v>3472</v>
      </c>
      <c r="S12" s="46">
        <f t="shared" ref="S12:S34" si="4">R12*24/1000</f>
        <v>83.328000000000003</v>
      </c>
      <c r="T12" s="46">
        <f t="shared" ref="T12:T34" si="5">R12/1000</f>
        <v>3.472</v>
      </c>
      <c r="U12" s="120">
        <v>6.6</v>
      </c>
      <c r="V12" s="120">
        <f t="shared" ref="V12:V34" si="6">U12</f>
        <v>6.6</v>
      </c>
      <c r="W12" s="121" t="s">
        <v>125</v>
      </c>
      <c r="X12" s="123">
        <v>0</v>
      </c>
      <c r="Y12" s="123">
        <v>0</v>
      </c>
      <c r="Z12" s="123">
        <v>994</v>
      </c>
      <c r="AA12" s="123">
        <v>0</v>
      </c>
      <c r="AB12" s="123">
        <v>1110</v>
      </c>
      <c r="AC12" s="47" t="s">
        <v>90</v>
      </c>
      <c r="AD12" s="47" t="s">
        <v>90</v>
      </c>
      <c r="AE12" s="47" t="s">
        <v>90</v>
      </c>
      <c r="AF12" s="122" t="s">
        <v>90</v>
      </c>
      <c r="AG12" s="136">
        <v>36469364</v>
      </c>
      <c r="AH12" s="48">
        <f>IF(ISBLANK(AG12),"-",AG12-AG11)</f>
        <v>608</v>
      </c>
      <c r="AI12" s="49">
        <f t="shared" ref="AI12:AI34" si="7">AH12/T12</f>
        <v>175.11520737327189</v>
      </c>
      <c r="AJ12" s="102">
        <v>0</v>
      </c>
      <c r="AK12" s="102">
        <v>0</v>
      </c>
      <c r="AL12" s="102">
        <v>1</v>
      </c>
      <c r="AM12" s="102">
        <v>0</v>
      </c>
      <c r="AN12" s="102">
        <v>1</v>
      </c>
      <c r="AO12" s="102">
        <v>0.46</v>
      </c>
      <c r="AP12" s="123">
        <v>8167162</v>
      </c>
      <c r="AQ12" s="123">
        <f>AP12-AP11</f>
        <v>1521</v>
      </c>
      <c r="AR12" s="52">
        <v>1.17</v>
      </c>
      <c r="AS12" s="51" t="s">
        <v>113</v>
      </c>
      <c r="AV12" s="38" t="s">
        <v>92</v>
      </c>
      <c r="AW12" s="38" t="s">
        <v>93</v>
      </c>
      <c r="AY12" s="80" t="s">
        <v>128</v>
      </c>
    </row>
    <row r="13" spans="2:51" x14ac:dyDescent="0.25">
      <c r="B13" s="39">
        <v>2.0833333333333299</v>
      </c>
      <c r="C13" s="39">
        <v>0.125</v>
      </c>
      <c r="D13" s="118">
        <v>14</v>
      </c>
      <c r="E13" s="40">
        <f t="shared" si="0"/>
        <v>9.8591549295774659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121</v>
      </c>
      <c r="P13" s="119">
        <v>84</v>
      </c>
      <c r="Q13" s="119">
        <v>33933315</v>
      </c>
      <c r="R13" s="45">
        <f t="shared" si="3"/>
        <v>3466</v>
      </c>
      <c r="S13" s="46">
        <f t="shared" si="4"/>
        <v>83.183999999999997</v>
      </c>
      <c r="T13" s="46">
        <f t="shared" si="5"/>
        <v>3.4660000000000002</v>
      </c>
      <c r="U13" s="120">
        <v>8.1999999999999993</v>
      </c>
      <c r="V13" s="120">
        <f t="shared" si="6"/>
        <v>8.1999999999999993</v>
      </c>
      <c r="W13" s="121" t="s">
        <v>125</v>
      </c>
      <c r="X13" s="123">
        <v>0</v>
      </c>
      <c r="Y13" s="123">
        <v>0</v>
      </c>
      <c r="Z13" s="123">
        <v>952</v>
      </c>
      <c r="AA13" s="123">
        <v>0</v>
      </c>
      <c r="AB13" s="123">
        <v>1109</v>
      </c>
      <c r="AC13" s="47" t="s">
        <v>90</v>
      </c>
      <c r="AD13" s="47" t="s">
        <v>90</v>
      </c>
      <c r="AE13" s="47" t="s">
        <v>90</v>
      </c>
      <c r="AF13" s="122" t="s">
        <v>90</v>
      </c>
      <c r="AG13" s="136">
        <v>36469964</v>
      </c>
      <c r="AH13" s="48">
        <f>IF(ISBLANK(AG13),"-",AG13-AG12)</f>
        <v>600</v>
      </c>
      <c r="AI13" s="49">
        <f t="shared" si="7"/>
        <v>173.11021350259665</v>
      </c>
      <c r="AJ13" s="102">
        <v>0</v>
      </c>
      <c r="AK13" s="102">
        <v>0</v>
      </c>
      <c r="AL13" s="102">
        <v>1</v>
      </c>
      <c r="AM13" s="102">
        <v>0</v>
      </c>
      <c r="AN13" s="102">
        <v>1</v>
      </c>
      <c r="AO13" s="102">
        <v>0.46</v>
      </c>
      <c r="AP13" s="123">
        <v>8168738</v>
      </c>
      <c r="AQ13" s="123">
        <f>AP13-AP12</f>
        <v>1576</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120</v>
      </c>
      <c r="P14" s="119">
        <v>82</v>
      </c>
      <c r="Q14" s="119">
        <v>33936795</v>
      </c>
      <c r="R14" s="45">
        <f t="shared" si="3"/>
        <v>3480</v>
      </c>
      <c r="S14" s="46">
        <f t="shared" si="4"/>
        <v>83.52</v>
      </c>
      <c r="T14" s="46">
        <f t="shared" si="5"/>
        <v>3.48</v>
      </c>
      <c r="U14" s="120">
        <v>9.5</v>
      </c>
      <c r="V14" s="120">
        <f t="shared" si="6"/>
        <v>9.5</v>
      </c>
      <c r="W14" s="121" t="s">
        <v>125</v>
      </c>
      <c r="X14" s="123">
        <v>0</v>
      </c>
      <c r="Y14" s="123">
        <v>0</v>
      </c>
      <c r="Z14" s="123">
        <v>950</v>
      </c>
      <c r="AA14" s="123">
        <v>0</v>
      </c>
      <c r="AB14" s="123">
        <v>1110</v>
      </c>
      <c r="AC14" s="47" t="s">
        <v>90</v>
      </c>
      <c r="AD14" s="47" t="s">
        <v>90</v>
      </c>
      <c r="AE14" s="47" t="s">
        <v>90</v>
      </c>
      <c r="AF14" s="122" t="s">
        <v>90</v>
      </c>
      <c r="AG14" s="136">
        <v>36470532</v>
      </c>
      <c r="AH14" s="48">
        <f t="shared" ref="AH14:AH34" si="8">IF(ISBLANK(AG14),"-",AG14-AG13)</f>
        <v>568</v>
      </c>
      <c r="AI14" s="49">
        <f t="shared" si="7"/>
        <v>163.2183908045977</v>
      </c>
      <c r="AJ14" s="102">
        <v>0</v>
      </c>
      <c r="AK14" s="102">
        <v>0</v>
      </c>
      <c r="AL14" s="102">
        <v>1</v>
      </c>
      <c r="AM14" s="102">
        <v>0</v>
      </c>
      <c r="AN14" s="102">
        <v>1</v>
      </c>
      <c r="AO14" s="102">
        <v>0.46</v>
      </c>
      <c r="AP14" s="123">
        <v>8169717</v>
      </c>
      <c r="AQ14" s="123">
        <f>AP14-AP13</f>
        <v>979</v>
      </c>
      <c r="AR14" s="50"/>
      <c r="AS14" s="51" t="s">
        <v>113</v>
      </c>
      <c r="AT14" s="53"/>
      <c r="AV14" s="38" t="s">
        <v>96</v>
      </c>
      <c r="AW14" s="38" t="s">
        <v>97</v>
      </c>
      <c r="AY14" s="80" t="s">
        <v>130</v>
      </c>
    </row>
    <row r="15" spans="2:51" x14ac:dyDescent="0.25">
      <c r="B15" s="39">
        <v>2.1666666666666701</v>
      </c>
      <c r="C15" s="39">
        <v>0.20833333333333301</v>
      </c>
      <c r="D15" s="118">
        <v>25</v>
      </c>
      <c r="E15" s="40">
        <f t="shared" si="0"/>
        <v>17.605633802816904</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95</v>
      </c>
      <c r="Q15" s="119">
        <v>33940588</v>
      </c>
      <c r="R15" s="45">
        <f t="shared" si="3"/>
        <v>3793</v>
      </c>
      <c r="S15" s="46">
        <f t="shared" si="4"/>
        <v>91.031999999999996</v>
      </c>
      <c r="T15" s="46">
        <f t="shared" si="5"/>
        <v>3.7930000000000001</v>
      </c>
      <c r="U15" s="120">
        <v>9.5</v>
      </c>
      <c r="V15" s="120">
        <f t="shared" si="6"/>
        <v>9.5</v>
      </c>
      <c r="W15" s="121" t="s">
        <v>125</v>
      </c>
      <c r="X15" s="123">
        <v>0</v>
      </c>
      <c r="Y15" s="123">
        <v>0</v>
      </c>
      <c r="Z15" s="123">
        <v>900</v>
      </c>
      <c r="AA15" s="123">
        <v>0</v>
      </c>
      <c r="AB15" s="123">
        <v>1120</v>
      </c>
      <c r="AC15" s="47" t="s">
        <v>90</v>
      </c>
      <c r="AD15" s="47" t="s">
        <v>90</v>
      </c>
      <c r="AE15" s="47" t="s">
        <v>90</v>
      </c>
      <c r="AF15" s="122" t="s">
        <v>90</v>
      </c>
      <c r="AG15" s="136">
        <v>36471108</v>
      </c>
      <c r="AH15" s="48">
        <f t="shared" si="8"/>
        <v>576</v>
      </c>
      <c r="AI15" s="49">
        <f t="shared" si="7"/>
        <v>151.85868705510148</v>
      </c>
      <c r="AJ15" s="102">
        <v>0</v>
      </c>
      <c r="AK15" s="102">
        <v>0</v>
      </c>
      <c r="AL15" s="102">
        <v>1</v>
      </c>
      <c r="AM15" s="102">
        <v>0</v>
      </c>
      <c r="AN15" s="102">
        <v>1</v>
      </c>
      <c r="AO15" s="102">
        <v>0</v>
      </c>
      <c r="AP15" s="123">
        <v>8169717</v>
      </c>
      <c r="AQ15" s="123">
        <f>AP15-AP14</f>
        <v>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126</v>
      </c>
      <c r="P16" s="119">
        <v>124</v>
      </c>
      <c r="Q16" s="119">
        <v>33945188</v>
      </c>
      <c r="R16" s="45">
        <f t="shared" si="3"/>
        <v>4600</v>
      </c>
      <c r="S16" s="46">
        <f t="shared" si="4"/>
        <v>110.4</v>
      </c>
      <c r="T16" s="46">
        <f t="shared" si="5"/>
        <v>4.5999999999999996</v>
      </c>
      <c r="U16" s="120">
        <v>9.5</v>
      </c>
      <c r="V16" s="120">
        <f t="shared" si="6"/>
        <v>9.5</v>
      </c>
      <c r="W16" s="121" t="s">
        <v>125</v>
      </c>
      <c r="X16" s="123">
        <v>0</v>
      </c>
      <c r="Y16" s="123">
        <v>0</v>
      </c>
      <c r="Z16" s="123">
        <v>1064</v>
      </c>
      <c r="AA16" s="123">
        <v>0</v>
      </c>
      <c r="AB16" s="123">
        <v>1199</v>
      </c>
      <c r="AC16" s="47" t="s">
        <v>90</v>
      </c>
      <c r="AD16" s="47" t="s">
        <v>90</v>
      </c>
      <c r="AE16" s="47" t="s">
        <v>90</v>
      </c>
      <c r="AF16" s="122" t="s">
        <v>90</v>
      </c>
      <c r="AG16" s="136">
        <v>36471848</v>
      </c>
      <c r="AH16" s="48">
        <f t="shared" si="8"/>
        <v>740</v>
      </c>
      <c r="AI16" s="49">
        <f t="shared" si="7"/>
        <v>160.86956521739131</v>
      </c>
      <c r="AJ16" s="102">
        <v>0</v>
      </c>
      <c r="AK16" s="102">
        <v>0</v>
      </c>
      <c r="AL16" s="102">
        <v>1</v>
      </c>
      <c r="AM16" s="102">
        <v>0</v>
      </c>
      <c r="AN16" s="102">
        <v>1</v>
      </c>
      <c r="AO16" s="102">
        <v>0</v>
      </c>
      <c r="AP16" s="123">
        <v>8169717</v>
      </c>
      <c r="AQ16" s="123">
        <f t="shared" ref="AQ16:AQ34" si="10">AP16-AP15</f>
        <v>0</v>
      </c>
      <c r="AR16" s="52">
        <v>1.1599999999999999</v>
      </c>
      <c r="AS16" s="51" t="s">
        <v>101</v>
      </c>
      <c r="AV16" s="38" t="s">
        <v>102</v>
      </c>
      <c r="AW16" s="38" t="s">
        <v>103</v>
      </c>
      <c r="AY16" s="80" t="s">
        <v>439</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132</v>
      </c>
      <c r="P17" s="119">
        <v>148</v>
      </c>
      <c r="Q17" s="119">
        <v>33951327</v>
      </c>
      <c r="R17" s="45">
        <f t="shared" si="3"/>
        <v>6139</v>
      </c>
      <c r="S17" s="46">
        <f t="shared" si="4"/>
        <v>147.33600000000001</v>
      </c>
      <c r="T17" s="46">
        <f t="shared" si="5"/>
        <v>6.1390000000000002</v>
      </c>
      <c r="U17" s="120">
        <v>9.1999999999999993</v>
      </c>
      <c r="V17" s="120">
        <f t="shared" si="6"/>
        <v>9.1999999999999993</v>
      </c>
      <c r="W17" s="121" t="s">
        <v>140</v>
      </c>
      <c r="X17" s="123">
        <v>0</v>
      </c>
      <c r="Y17" s="123">
        <v>1179</v>
      </c>
      <c r="Z17" s="123">
        <v>1196</v>
      </c>
      <c r="AA17" s="123">
        <v>1185</v>
      </c>
      <c r="AB17" s="123">
        <v>1198</v>
      </c>
      <c r="AC17" s="47" t="s">
        <v>90</v>
      </c>
      <c r="AD17" s="47" t="s">
        <v>90</v>
      </c>
      <c r="AE17" s="47" t="s">
        <v>90</v>
      </c>
      <c r="AF17" s="122" t="s">
        <v>90</v>
      </c>
      <c r="AG17" s="136">
        <v>36473156</v>
      </c>
      <c r="AH17" s="48">
        <f t="shared" si="8"/>
        <v>1308</v>
      </c>
      <c r="AI17" s="49">
        <f t="shared" si="7"/>
        <v>213.06401694086983</v>
      </c>
      <c r="AJ17" s="102">
        <v>0</v>
      </c>
      <c r="AK17" s="102">
        <v>1</v>
      </c>
      <c r="AL17" s="102">
        <v>1</v>
      </c>
      <c r="AM17" s="102">
        <v>1</v>
      </c>
      <c r="AN17" s="102">
        <v>1</v>
      </c>
      <c r="AO17" s="102">
        <v>0</v>
      </c>
      <c r="AP17" s="123">
        <v>8169717</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140</v>
      </c>
      <c r="P18" s="119">
        <v>156</v>
      </c>
      <c r="Q18" s="119">
        <v>33957523</v>
      </c>
      <c r="R18" s="45">
        <f t="shared" si="3"/>
        <v>6196</v>
      </c>
      <c r="S18" s="46">
        <f t="shared" si="4"/>
        <v>148.70400000000001</v>
      </c>
      <c r="T18" s="46">
        <f t="shared" si="5"/>
        <v>6.1959999999999997</v>
      </c>
      <c r="U18" s="120">
        <v>8.6999999999999993</v>
      </c>
      <c r="V18" s="120">
        <f t="shared" si="6"/>
        <v>8.6999999999999993</v>
      </c>
      <c r="W18" s="121" t="s">
        <v>140</v>
      </c>
      <c r="X18" s="123">
        <v>0</v>
      </c>
      <c r="Y18" s="123">
        <v>1164</v>
      </c>
      <c r="Z18" s="123">
        <v>1196</v>
      </c>
      <c r="AA18" s="123">
        <v>1185</v>
      </c>
      <c r="AB18" s="123">
        <v>1198</v>
      </c>
      <c r="AC18" s="47" t="s">
        <v>90</v>
      </c>
      <c r="AD18" s="47" t="s">
        <v>90</v>
      </c>
      <c r="AE18" s="47" t="s">
        <v>90</v>
      </c>
      <c r="AF18" s="122" t="s">
        <v>90</v>
      </c>
      <c r="AG18" s="136">
        <v>36474540</v>
      </c>
      <c r="AH18" s="48">
        <f t="shared" si="8"/>
        <v>1384</v>
      </c>
      <c r="AI18" s="49">
        <f t="shared" si="7"/>
        <v>223.36991607488704</v>
      </c>
      <c r="AJ18" s="102">
        <v>0</v>
      </c>
      <c r="AK18" s="102">
        <v>1</v>
      </c>
      <c r="AL18" s="102">
        <v>1</v>
      </c>
      <c r="AM18" s="102">
        <v>1</v>
      </c>
      <c r="AN18" s="102">
        <v>1</v>
      </c>
      <c r="AO18" s="102">
        <v>0</v>
      </c>
      <c r="AP18" s="123">
        <v>8169717</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138</v>
      </c>
      <c r="P19" s="119">
        <v>158</v>
      </c>
      <c r="Q19" s="119">
        <v>33963892</v>
      </c>
      <c r="R19" s="45">
        <f t="shared" si="3"/>
        <v>6369</v>
      </c>
      <c r="S19" s="46">
        <f t="shared" si="4"/>
        <v>152.85599999999999</v>
      </c>
      <c r="T19" s="46">
        <f t="shared" si="5"/>
        <v>6.3689999999999998</v>
      </c>
      <c r="U19" s="120">
        <v>8</v>
      </c>
      <c r="V19" s="120">
        <f t="shared" si="6"/>
        <v>8</v>
      </c>
      <c r="W19" s="121" t="s">
        <v>140</v>
      </c>
      <c r="X19" s="123">
        <v>0</v>
      </c>
      <c r="Y19" s="123">
        <v>1184</v>
      </c>
      <c r="Z19" s="123">
        <v>1196</v>
      </c>
      <c r="AA19" s="123">
        <v>1185</v>
      </c>
      <c r="AB19" s="123">
        <v>1198</v>
      </c>
      <c r="AC19" s="47" t="s">
        <v>90</v>
      </c>
      <c r="AD19" s="47" t="s">
        <v>90</v>
      </c>
      <c r="AE19" s="47" t="s">
        <v>90</v>
      </c>
      <c r="AF19" s="122" t="s">
        <v>90</v>
      </c>
      <c r="AG19" s="136">
        <v>36475944</v>
      </c>
      <c r="AH19" s="48">
        <f t="shared" si="8"/>
        <v>1404</v>
      </c>
      <c r="AI19" s="49">
        <f t="shared" si="7"/>
        <v>220.4427696655676</v>
      </c>
      <c r="AJ19" s="102">
        <v>0</v>
      </c>
      <c r="AK19" s="102">
        <v>1</v>
      </c>
      <c r="AL19" s="102">
        <v>1</v>
      </c>
      <c r="AM19" s="102">
        <v>1</v>
      </c>
      <c r="AN19" s="102">
        <v>1</v>
      </c>
      <c r="AO19" s="102">
        <v>0</v>
      </c>
      <c r="AP19" s="123">
        <v>8169717</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134</v>
      </c>
      <c r="P20" s="119">
        <v>151</v>
      </c>
      <c r="Q20" s="119">
        <v>33970119</v>
      </c>
      <c r="R20" s="45">
        <f t="shared" si="3"/>
        <v>6227</v>
      </c>
      <c r="S20" s="46">
        <f t="shared" si="4"/>
        <v>149.44800000000001</v>
      </c>
      <c r="T20" s="46">
        <f t="shared" si="5"/>
        <v>6.2270000000000003</v>
      </c>
      <c r="U20" s="120">
        <v>7.3</v>
      </c>
      <c r="V20" s="120">
        <f t="shared" si="6"/>
        <v>7.3</v>
      </c>
      <c r="W20" s="121" t="s">
        <v>140</v>
      </c>
      <c r="X20" s="123">
        <v>0</v>
      </c>
      <c r="Y20" s="123">
        <v>1170</v>
      </c>
      <c r="Z20" s="123">
        <v>1196</v>
      </c>
      <c r="AA20" s="123">
        <v>1185</v>
      </c>
      <c r="AB20" s="123">
        <v>1198</v>
      </c>
      <c r="AC20" s="47" t="s">
        <v>90</v>
      </c>
      <c r="AD20" s="47" t="s">
        <v>90</v>
      </c>
      <c r="AE20" s="47" t="s">
        <v>90</v>
      </c>
      <c r="AF20" s="122" t="s">
        <v>90</v>
      </c>
      <c r="AG20" s="136">
        <v>36477324</v>
      </c>
      <c r="AH20" s="48">
        <f>IF(ISBLANK(AG20),"-",AG20-AG19)</f>
        <v>1380</v>
      </c>
      <c r="AI20" s="49">
        <f t="shared" si="7"/>
        <v>221.6155452063594</v>
      </c>
      <c r="AJ20" s="102">
        <v>0</v>
      </c>
      <c r="AK20" s="102">
        <v>1</v>
      </c>
      <c r="AL20" s="102">
        <v>1</v>
      </c>
      <c r="AM20" s="102">
        <v>1</v>
      </c>
      <c r="AN20" s="102">
        <v>1</v>
      </c>
      <c r="AO20" s="102">
        <v>0</v>
      </c>
      <c r="AP20" s="123">
        <v>8169717</v>
      </c>
      <c r="AQ20" s="123">
        <f t="shared" si="10"/>
        <v>0</v>
      </c>
      <c r="AR20" s="52">
        <v>1.25</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143</v>
      </c>
      <c r="P21" s="119">
        <v>144</v>
      </c>
      <c r="Q21" s="119">
        <v>33976395</v>
      </c>
      <c r="R21" s="45">
        <f>Q21-Q20</f>
        <v>6276</v>
      </c>
      <c r="S21" s="46">
        <f t="shared" si="4"/>
        <v>150.624</v>
      </c>
      <c r="T21" s="46">
        <f t="shared" si="5"/>
        <v>6.2759999999999998</v>
      </c>
      <c r="U21" s="120">
        <v>6.8</v>
      </c>
      <c r="V21" s="120">
        <f t="shared" si="6"/>
        <v>6.8</v>
      </c>
      <c r="W21" s="121" t="s">
        <v>140</v>
      </c>
      <c r="X21" s="123">
        <v>0</v>
      </c>
      <c r="Y21" s="123">
        <v>1091</v>
      </c>
      <c r="Z21" s="123">
        <v>1196</v>
      </c>
      <c r="AA21" s="123">
        <v>1185</v>
      </c>
      <c r="AB21" s="123">
        <v>1198</v>
      </c>
      <c r="AC21" s="47" t="s">
        <v>90</v>
      </c>
      <c r="AD21" s="47" t="s">
        <v>90</v>
      </c>
      <c r="AE21" s="47" t="s">
        <v>90</v>
      </c>
      <c r="AF21" s="122" t="s">
        <v>90</v>
      </c>
      <c r="AG21" s="136">
        <v>36478719</v>
      </c>
      <c r="AH21" s="48">
        <f t="shared" si="8"/>
        <v>1395</v>
      </c>
      <c r="AI21" s="49">
        <f t="shared" si="7"/>
        <v>222.27533460803059</v>
      </c>
      <c r="AJ21" s="102">
        <v>0</v>
      </c>
      <c r="AK21" s="102">
        <v>1</v>
      </c>
      <c r="AL21" s="102">
        <v>1</v>
      </c>
      <c r="AM21" s="102">
        <v>1</v>
      </c>
      <c r="AN21" s="102">
        <v>1</v>
      </c>
      <c r="AO21" s="102">
        <v>0</v>
      </c>
      <c r="AP21" s="123">
        <v>8169717</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145</v>
      </c>
      <c r="Q22" s="119">
        <v>33982426</v>
      </c>
      <c r="R22" s="45">
        <f t="shared" si="3"/>
        <v>6031</v>
      </c>
      <c r="S22" s="46">
        <f t="shared" si="4"/>
        <v>144.744</v>
      </c>
      <c r="T22" s="46">
        <f t="shared" si="5"/>
        <v>6.0309999999999997</v>
      </c>
      <c r="U22" s="120">
        <v>6.5</v>
      </c>
      <c r="V22" s="120">
        <f t="shared" si="6"/>
        <v>6.5</v>
      </c>
      <c r="W22" s="121" t="s">
        <v>140</v>
      </c>
      <c r="X22" s="123">
        <v>0</v>
      </c>
      <c r="Y22" s="123">
        <v>1064</v>
      </c>
      <c r="Z22" s="123">
        <v>1196</v>
      </c>
      <c r="AA22" s="123">
        <v>1185</v>
      </c>
      <c r="AB22" s="123">
        <v>1198</v>
      </c>
      <c r="AC22" s="47" t="s">
        <v>90</v>
      </c>
      <c r="AD22" s="47" t="s">
        <v>90</v>
      </c>
      <c r="AE22" s="47" t="s">
        <v>90</v>
      </c>
      <c r="AF22" s="122" t="s">
        <v>90</v>
      </c>
      <c r="AG22" s="136">
        <v>36480040</v>
      </c>
      <c r="AH22" s="48">
        <f t="shared" si="8"/>
        <v>1321</v>
      </c>
      <c r="AI22" s="49">
        <f t="shared" si="7"/>
        <v>219.03498590615155</v>
      </c>
      <c r="AJ22" s="102">
        <v>0</v>
      </c>
      <c r="AK22" s="102">
        <v>1</v>
      </c>
      <c r="AL22" s="102">
        <v>1</v>
      </c>
      <c r="AM22" s="102">
        <v>1</v>
      </c>
      <c r="AN22" s="102">
        <v>1</v>
      </c>
      <c r="AO22" s="102">
        <v>0</v>
      </c>
      <c r="AP22" s="123">
        <v>8169717</v>
      </c>
      <c r="AQ22" s="123">
        <f t="shared" si="10"/>
        <v>0</v>
      </c>
      <c r="AR22" s="50"/>
      <c r="AS22" s="51" t="s">
        <v>101</v>
      </c>
      <c r="AV22" s="54" t="s">
        <v>110</v>
      </c>
      <c r="AY22" s="105"/>
    </row>
    <row r="23" spans="1:51" x14ac:dyDescent="0.25">
      <c r="A23" s="101" t="s">
        <v>129</v>
      </c>
      <c r="B23" s="39">
        <v>2.5</v>
      </c>
      <c r="C23" s="39">
        <v>0.54166666666666696</v>
      </c>
      <c r="D23" s="118">
        <v>8</v>
      </c>
      <c r="E23" s="40">
        <f t="shared" si="0"/>
        <v>5.6338028169014089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136</v>
      </c>
      <c r="P23" s="119">
        <v>142</v>
      </c>
      <c r="Q23" s="119">
        <v>33988466</v>
      </c>
      <c r="R23" s="45">
        <f t="shared" si="3"/>
        <v>6040</v>
      </c>
      <c r="S23" s="46">
        <f t="shared" si="4"/>
        <v>144.96</v>
      </c>
      <c r="T23" s="46">
        <f t="shared" si="5"/>
        <v>6.04</v>
      </c>
      <c r="U23" s="120">
        <v>6</v>
      </c>
      <c r="V23" s="120">
        <f t="shared" si="6"/>
        <v>6</v>
      </c>
      <c r="W23" s="121" t="s">
        <v>140</v>
      </c>
      <c r="X23" s="123">
        <v>0</v>
      </c>
      <c r="Y23" s="123">
        <v>1032</v>
      </c>
      <c r="Z23" s="123">
        <v>1196</v>
      </c>
      <c r="AA23" s="123">
        <v>1185</v>
      </c>
      <c r="AB23" s="123">
        <v>1198</v>
      </c>
      <c r="AC23" s="47" t="s">
        <v>90</v>
      </c>
      <c r="AD23" s="47" t="s">
        <v>90</v>
      </c>
      <c r="AE23" s="47" t="s">
        <v>90</v>
      </c>
      <c r="AF23" s="122" t="s">
        <v>90</v>
      </c>
      <c r="AG23" s="136">
        <v>36481396</v>
      </c>
      <c r="AH23" s="48">
        <f t="shared" si="8"/>
        <v>1356</v>
      </c>
      <c r="AI23" s="49">
        <f t="shared" si="7"/>
        <v>224.50331125827813</v>
      </c>
      <c r="AJ23" s="102">
        <v>0</v>
      </c>
      <c r="AK23" s="102">
        <v>1</v>
      </c>
      <c r="AL23" s="102">
        <v>1</v>
      </c>
      <c r="AM23" s="102">
        <v>1</v>
      </c>
      <c r="AN23" s="102">
        <v>1</v>
      </c>
      <c r="AO23" s="102">
        <v>0</v>
      </c>
      <c r="AP23" s="123">
        <v>8169717</v>
      </c>
      <c r="AQ23" s="123">
        <f t="shared" si="10"/>
        <v>0</v>
      </c>
      <c r="AR23" s="50"/>
      <c r="AS23" s="51" t="s">
        <v>113</v>
      </c>
      <c r="AT23" s="53"/>
      <c r="AV23" s="55" t="s">
        <v>111</v>
      </c>
      <c r="AW23" s="56" t="s">
        <v>112</v>
      </c>
      <c r="AY23" s="105"/>
    </row>
    <row r="24" spans="1:51" x14ac:dyDescent="0.25">
      <c r="B24" s="39">
        <v>2.5416666666666701</v>
      </c>
      <c r="C24" s="39">
        <v>0.58333333333333404</v>
      </c>
      <c r="D24" s="118">
        <v>7</v>
      </c>
      <c r="E24" s="40">
        <f t="shared" si="0"/>
        <v>4.9295774647887329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131</v>
      </c>
      <c r="P24" s="119">
        <v>142</v>
      </c>
      <c r="Q24" s="119">
        <v>33994627</v>
      </c>
      <c r="R24" s="45">
        <f t="shared" si="3"/>
        <v>6161</v>
      </c>
      <c r="S24" s="46">
        <f t="shared" si="4"/>
        <v>147.864</v>
      </c>
      <c r="T24" s="46">
        <f t="shared" si="5"/>
        <v>6.1609999999999996</v>
      </c>
      <c r="U24" s="120">
        <v>5.7</v>
      </c>
      <c r="V24" s="120">
        <f t="shared" si="6"/>
        <v>5.7</v>
      </c>
      <c r="W24" s="121" t="s">
        <v>140</v>
      </c>
      <c r="X24" s="123">
        <v>0</v>
      </c>
      <c r="Y24" s="123">
        <v>1045</v>
      </c>
      <c r="Z24" s="123">
        <v>1196</v>
      </c>
      <c r="AA24" s="123">
        <v>1185</v>
      </c>
      <c r="AB24" s="123">
        <v>1198</v>
      </c>
      <c r="AC24" s="47" t="s">
        <v>90</v>
      </c>
      <c r="AD24" s="47" t="s">
        <v>90</v>
      </c>
      <c r="AE24" s="47" t="s">
        <v>90</v>
      </c>
      <c r="AF24" s="122" t="s">
        <v>90</v>
      </c>
      <c r="AG24" s="136">
        <v>36482796</v>
      </c>
      <c r="AH24" s="48">
        <f t="shared" si="8"/>
        <v>1400</v>
      </c>
      <c r="AI24" s="49">
        <f t="shared" si="7"/>
        <v>227.23583833793217</v>
      </c>
      <c r="AJ24" s="102">
        <v>0</v>
      </c>
      <c r="AK24" s="102">
        <v>1</v>
      </c>
      <c r="AL24" s="102">
        <v>1</v>
      </c>
      <c r="AM24" s="102">
        <v>1</v>
      </c>
      <c r="AN24" s="102">
        <v>1</v>
      </c>
      <c r="AO24" s="102">
        <v>0</v>
      </c>
      <c r="AP24" s="123">
        <v>8169717</v>
      </c>
      <c r="AQ24" s="123">
        <f t="shared" si="10"/>
        <v>0</v>
      </c>
      <c r="AR24" s="52">
        <v>1.39</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134</v>
      </c>
      <c r="P25" s="119">
        <v>135</v>
      </c>
      <c r="Q25" s="119">
        <v>34000413</v>
      </c>
      <c r="R25" s="45">
        <f t="shared" si="3"/>
        <v>5786</v>
      </c>
      <c r="S25" s="46">
        <f t="shared" si="4"/>
        <v>138.864</v>
      </c>
      <c r="T25" s="46">
        <f t="shared" si="5"/>
        <v>5.7859999999999996</v>
      </c>
      <c r="U25" s="120">
        <v>5.4</v>
      </c>
      <c r="V25" s="120">
        <f t="shared" si="6"/>
        <v>5.4</v>
      </c>
      <c r="W25" s="121" t="s">
        <v>140</v>
      </c>
      <c r="X25" s="123">
        <v>0</v>
      </c>
      <c r="Y25" s="123">
        <v>1009</v>
      </c>
      <c r="Z25" s="123">
        <v>1197</v>
      </c>
      <c r="AA25" s="123">
        <v>1185</v>
      </c>
      <c r="AB25" s="123">
        <v>1199</v>
      </c>
      <c r="AC25" s="47" t="s">
        <v>90</v>
      </c>
      <c r="AD25" s="47" t="s">
        <v>90</v>
      </c>
      <c r="AE25" s="47" t="s">
        <v>90</v>
      </c>
      <c r="AF25" s="122" t="s">
        <v>90</v>
      </c>
      <c r="AG25" s="136">
        <v>36484132</v>
      </c>
      <c r="AH25" s="48">
        <f t="shared" si="8"/>
        <v>1336</v>
      </c>
      <c r="AI25" s="49">
        <f t="shared" si="7"/>
        <v>230.90217767023853</v>
      </c>
      <c r="AJ25" s="102">
        <v>0</v>
      </c>
      <c r="AK25" s="102">
        <v>1</v>
      </c>
      <c r="AL25" s="102">
        <v>1</v>
      </c>
      <c r="AM25" s="102">
        <v>1</v>
      </c>
      <c r="AN25" s="102">
        <v>1</v>
      </c>
      <c r="AO25" s="102">
        <v>0</v>
      </c>
      <c r="AP25" s="123">
        <v>8169717</v>
      </c>
      <c r="AQ25" s="123">
        <f t="shared" si="10"/>
        <v>0</v>
      </c>
      <c r="AR25" s="50"/>
      <c r="AS25" s="51" t="s">
        <v>113</v>
      </c>
      <c r="AV25" s="57" t="s">
        <v>74</v>
      </c>
      <c r="AW25" s="57">
        <v>10.36</v>
      </c>
      <c r="AY25" s="105"/>
    </row>
    <row r="26" spans="1:51" x14ac:dyDescent="0.25">
      <c r="B26" s="39">
        <v>2.625</v>
      </c>
      <c r="C26" s="39">
        <v>0.66666666666666696</v>
      </c>
      <c r="D26" s="118">
        <v>7</v>
      </c>
      <c r="E26" s="40">
        <f t="shared" si="0"/>
        <v>4.9295774647887329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130</v>
      </c>
      <c r="P26" s="119">
        <v>133</v>
      </c>
      <c r="Q26" s="119">
        <v>34006059</v>
      </c>
      <c r="R26" s="45">
        <f t="shared" si="3"/>
        <v>5646</v>
      </c>
      <c r="S26" s="46">
        <f t="shared" si="4"/>
        <v>135.50399999999999</v>
      </c>
      <c r="T26" s="46">
        <f t="shared" si="5"/>
        <v>5.6459999999999999</v>
      </c>
      <c r="U26" s="120">
        <v>5.3</v>
      </c>
      <c r="V26" s="120">
        <f t="shared" si="6"/>
        <v>5.3</v>
      </c>
      <c r="W26" s="121" t="s">
        <v>140</v>
      </c>
      <c r="X26" s="123">
        <v>0</v>
      </c>
      <c r="Y26" s="123">
        <v>1023</v>
      </c>
      <c r="Z26" s="123">
        <v>1195</v>
      </c>
      <c r="AA26" s="123">
        <v>1185</v>
      </c>
      <c r="AB26" s="123">
        <v>1198</v>
      </c>
      <c r="AC26" s="47" t="s">
        <v>90</v>
      </c>
      <c r="AD26" s="47" t="s">
        <v>90</v>
      </c>
      <c r="AE26" s="47" t="s">
        <v>90</v>
      </c>
      <c r="AF26" s="122" t="s">
        <v>90</v>
      </c>
      <c r="AG26" s="136">
        <v>36485440</v>
      </c>
      <c r="AH26" s="48">
        <f t="shared" si="8"/>
        <v>1308</v>
      </c>
      <c r="AI26" s="49">
        <f t="shared" si="7"/>
        <v>231.66843783209353</v>
      </c>
      <c r="AJ26" s="102">
        <v>0</v>
      </c>
      <c r="AK26" s="102">
        <v>1</v>
      </c>
      <c r="AL26" s="102">
        <v>1</v>
      </c>
      <c r="AM26" s="102">
        <v>1</v>
      </c>
      <c r="AN26" s="102">
        <v>1</v>
      </c>
      <c r="AO26" s="102">
        <v>0</v>
      </c>
      <c r="AP26" s="123">
        <v>8169717</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129</v>
      </c>
      <c r="P27" s="119">
        <v>142</v>
      </c>
      <c r="Q27" s="119">
        <v>34011785</v>
      </c>
      <c r="R27" s="45">
        <f t="shared" si="3"/>
        <v>5726</v>
      </c>
      <c r="S27" s="46">
        <f t="shared" si="4"/>
        <v>137.42400000000001</v>
      </c>
      <c r="T27" s="46">
        <f t="shared" si="5"/>
        <v>5.726</v>
      </c>
      <c r="U27" s="120">
        <v>4.7</v>
      </c>
      <c r="V27" s="120">
        <f t="shared" si="6"/>
        <v>4.7</v>
      </c>
      <c r="W27" s="121" t="s">
        <v>140</v>
      </c>
      <c r="X27" s="123">
        <v>0</v>
      </c>
      <c r="Y27" s="123">
        <v>1134</v>
      </c>
      <c r="Z27" s="123">
        <v>1195</v>
      </c>
      <c r="AA27" s="123">
        <v>1185</v>
      </c>
      <c r="AB27" s="123">
        <v>1198</v>
      </c>
      <c r="AC27" s="47" t="s">
        <v>90</v>
      </c>
      <c r="AD27" s="47" t="s">
        <v>90</v>
      </c>
      <c r="AE27" s="47" t="s">
        <v>90</v>
      </c>
      <c r="AF27" s="122" t="s">
        <v>90</v>
      </c>
      <c r="AG27" s="136">
        <v>36486772</v>
      </c>
      <c r="AH27" s="48">
        <f t="shared" si="8"/>
        <v>1332</v>
      </c>
      <c r="AI27" s="49">
        <f t="shared" si="7"/>
        <v>232.62312259867272</v>
      </c>
      <c r="AJ27" s="102">
        <v>0</v>
      </c>
      <c r="AK27" s="102">
        <v>1</v>
      </c>
      <c r="AL27" s="102">
        <v>1</v>
      </c>
      <c r="AM27" s="102">
        <v>1</v>
      </c>
      <c r="AN27" s="102">
        <v>1</v>
      </c>
      <c r="AO27" s="102">
        <v>0</v>
      </c>
      <c r="AP27" s="123">
        <v>8169717</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133</v>
      </c>
      <c r="P28" s="119">
        <v>142</v>
      </c>
      <c r="Q28" s="119">
        <v>34017658</v>
      </c>
      <c r="R28" s="45">
        <f t="shared" si="3"/>
        <v>5873</v>
      </c>
      <c r="S28" s="46">
        <f t="shared" si="4"/>
        <v>140.952</v>
      </c>
      <c r="T28" s="46">
        <f t="shared" si="5"/>
        <v>5.8730000000000002</v>
      </c>
      <c r="U28" s="120">
        <v>4.2</v>
      </c>
      <c r="V28" s="120">
        <f t="shared" si="6"/>
        <v>4.2</v>
      </c>
      <c r="W28" s="121" t="s">
        <v>140</v>
      </c>
      <c r="X28" s="123">
        <v>0</v>
      </c>
      <c r="Y28" s="123">
        <v>1023</v>
      </c>
      <c r="Z28" s="123">
        <v>1196</v>
      </c>
      <c r="AA28" s="123">
        <v>1185</v>
      </c>
      <c r="AB28" s="123">
        <v>1181</v>
      </c>
      <c r="AC28" s="47" t="s">
        <v>90</v>
      </c>
      <c r="AD28" s="47" t="s">
        <v>90</v>
      </c>
      <c r="AE28" s="47" t="s">
        <v>90</v>
      </c>
      <c r="AF28" s="122" t="s">
        <v>90</v>
      </c>
      <c r="AG28" s="136">
        <v>36488096</v>
      </c>
      <c r="AH28" s="48">
        <f t="shared" si="8"/>
        <v>1324</v>
      </c>
      <c r="AI28" s="49">
        <f t="shared" si="7"/>
        <v>225.43844713093819</v>
      </c>
      <c r="AJ28" s="102">
        <v>0</v>
      </c>
      <c r="AK28" s="102">
        <v>1</v>
      </c>
      <c r="AL28" s="102">
        <v>1</v>
      </c>
      <c r="AM28" s="102">
        <v>1</v>
      </c>
      <c r="AN28" s="102">
        <v>1</v>
      </c>
      <c r="AO28" s="102">
        <v>0</v>
      </c>
      <c r="AP28" s="123">
        <v>8169717</v>
      </c>
      <c r="AQ28" s="123">
        <f t="shared" si="10"/>
        <v>0</v>
      </c>
      <c r="AR28" s="52">
        <v>0.81</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133</v>
      </c>
      <c r="P29" s="119">
        <v>133</v>
      </c>
      <c r="Q29" s="119">
        <v>34023159</v>
      </c>
      <c r="R29" s="45">
        <f t="shared" si="3"/>
        <v>5501</v>
      </c>
      <c r="S29" s="46">
        <f t="shared" si="4"/>
        <v>132.024</v>
      </c>
      <c r="T29" s="46">
        <f t="shared" si="5"/>
        <v>5.5010000000000003</v>
      </c>
      <c r="U29" s="120">
        <v>3.8</v>
      </c>
      <c r="V29" s="120">
        <f t="shared" si="6"/>
        <v>3.8</v>
      </c>
      <c r="W29" s="121" t="s">
        <v>140</v>
      </c>
      <c r="X29" s="123">
        <v>0</v>
      </c>
      <c r="Y29" s="123">
        <v>1002</v>
      </c>
      <c r="Z29" s="123">
        <v>1196</v>
      </c>
      <c r="AA29" s="123">
        <v>1185</v>
      </c>
      <c r="AB29" s="123">
        <v>1180</v>
      </c>
      <c r="AC29" s="47" t="s">
        <v>90</v>
      </c>
      <c r="AD29" s="47" t="s">
        <v>90</v>
      </c>
      <c r="AE29" s="47" t="s">
        <v>90</v>
      </c>
      <c r="AF29" s="122" t="s">
        <v>90</v>
      </c>
      <c r="AG29" s="136">
        <v>36489356</v>
      </c>
      <c r="AH29" s="48">
        <f t="shared" si="8"/>
        <v>1260</v>
      </c>
      <c r="AI29" s="49">
        <f t="shared" si="7"/>
        <v>229.04926377022358</v>
      </c>
      <c r="AJ29" s="102">
        <v>0</v>
      </c>
      <c r="AK29" s="102">
        <v>1</v>
      </c>
      <c r="AL29" s="102">
        <v>1</v>
      </c>
      <c r="AM29" s="102">
        <v>1</v>
      </c>
      <c r="AN29" s="102">
        <v>1</v>
      </c>
      <c r="AO29" s="102">
        <v>0</v>
      </c>
      <c r="AP29" s="123">
        <v>8169717</v>
      </c>
      <c r="AQ29" s="123">
        <f t="shared" si="10"/>
        <v>0</v>
      </c>
      <c r="AR29" s="50"/>
      <c r="AS29" s="51" t="s">
        <v>113</v>
      </c>
      <c r="AY29" s="105"/>
    </row>
    <row r="30" spans="1:51" x14ac:dyDescent="0.25">
      <c r="B30" s="39">
        <v>2.7916666666666701</v>
      </c>
      <c r="C30" s="39">
        <v>0.83333333333333703</v>
      </c>
      <c r="D30" s="118">
        <v>6</v>
      </c>
      <c r="E30" s="40">
        <f t="shared" si="0"/>
        <v>4.2253521126760569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132</v>
      </c>
      <c r="P30" s="119">
        <v>131</v>
      </c>
      <c r="Q30" s="119">
        <v>34028718</v>
      </c>
      <c r="R30" s="45">
        <f t="shared" si="3"/>
        <v>5559</v>
      </c>
      <c r="S30" s="46">
        <f t="shared" si="4"/>
        <v>133.416</v>
      </c>
      <c r="T30" s="46">
        <f t="shared" si="5"/>
        <v>5.5590000000000002</v>
      </c>
      <c r="U30" s="120">
        <v>3.6</v>
      </c>
      <c r="V30" s="120">
        <f t="shared" si="6"/>
        <v>3.6</v>
      </c>
      <c r="W30" s="121" t="s">
        <v>140</v>
      </c>
      <c r="X30" s="123">
        <v>0</v>
      </c>
      <c r="Y30" s="123">
        <v>993</v>
      </c>
      <c r="Z30" s="123">
        <v>1164</v>
      </c>
      <c r="AA30" s="123">
        <v>1185</v>
      </c>
      <c r="AB30" s="123">
        <v>1118</v>
      </c>
      <c r="AC30" s="47" t="s">
        <v>90</v>
      </c>
      <c r="AD30" s="47" t="s">
        <v>90</v>
      </c>
      <c r="AE30" s="47" t="s">
        <v>90</v>
      </c>
      <c r="AF30" s="122" t="s">
        <v>90</v>
      </c>
      <c r="AG30" s="136">
        <v>36490604</v>
      </c>
      <c r="AH30" s="48">
        <f t="shared" si="8"/>
        <v>1248</v>
      </c>
      <c r="AI30" s="49">
        <f t="shared" si="7"/>
        <v>224.50080949811115</v>
      </c>
      <c r="AJ30" s="102">
        <v>0</v>
      </c>
      <c r="AK30" s="102">
        <v>1</v>
      </c>
      <c r="AL30" s="102">
        <v>1</v>
      </c>
      <c r="AM30" s="102">
        <v>1</v>
      </c>
      <c r="AN30" s="102">
        <v>1</v>
      </c>
      <c r="AO30" s="102">
        <v>0</v>
      </c>
      <c r="AP30" s="123">
        <v>8169717</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113</v>
      </c>
      <c r="P31" s="119">
        <v>130</v>
      </c>
      <c r="Q31" s="119">
        <v>34033987</v>
      </c>
      <c r="R31" s="45">
        <f t="shared" si="3"/>
        <v>5269</v>
      </c>
      <c r="S31" s="46">
        <f t="shared" si="4"/>
        <v>126.456</v>
      </c>
      <c r="T31" s="46">
        <f t="shared" si="5"/>
        <v>5.2690000000000001</v>
      </c>
      <c r="U31" s="120">
        <v>3</v>
      </c>
      <c r="V31" s="120">
        <f t="shared" si="6"/>
        <v>3</v>
      </c>
      <c r="W31" s="121" t="s">
        <v>152</v>
      </c>
      <c r="X31" s="123">
        <v>0</v>
      </c>
      <c r="Y31" s="123">
        <v>1059</v>
      </c>
      <c r="Z31" s="123">
        <v>1197</v>
      </c>
      <c r="AA31" s="123">
        <v>0</v>
      </c>
      <c r="AB31" s="123">
        <v>1190</v>
      </c>
      <c r="AC31" s="47" t="s">
        <v>90</v>
      </c>
      <c r="AD31" s="47" t="s">
        <v>90</v>
      </c>
      <c r="AE31" s="47" t="s">
        <v>90</v>
      </c>
      <c r="AF31" s="122" t="s">
        <v>90</v>
      </c>
      <c r="AG31" s="136">
        <v>36491668</v>
      </c>
      <c r="AH31" s="48">
        <f t="shared" si="8"/>
        <v>1064</v>
      </c>
      <c r="AI31" s="49">
        <f t="shared" si="7"/>
        <v>201.93585120516227</v>
      </c>
      <c r="AJ31" s="102">
        <v>0</v>
      </c>
      <c r="AK31" s="102">
        <v>1</v>
      </c>
      <c r="AL31" s="102">
        <v>1</v>
      </c>
      <c r="AM31" s="102">
        <v>0</v>
      </c>
      <c r="AN31" s="102">
        <v>1</v>
      </c>
      <c r="AO31" s="102">
        <v>0</v>
      </c>
      <c r="AP31" s="123">
        <v>8169717</v>
      </c>
      <c r="AQ31" s="123">
        <f t="shared" si="10"/>
        <v>0</v>
      </c>
      <c r="AR31" s="50"/>
      <c r="AS31" s="51" t="s">
        <v>113</v>
      </c>
      <c r="AV31" s="58" t="s">
        <v>29</v>
      </c>
      <c r="AW31" s="58" t="s">
        <v>74</v>
      </c>
      <c r="AY31" s="105"/>
    </row>
    <row r="32" spans="1:51" x14ac:dyDescent="0.25">
      <c r="B32" s="39">
        <v>2.875</v>
      </c>
      <c r="C32" s="39">
        <v>0.91666666666667096</v>
      </c>
      <c r="D32" s="118">
        <v>15</v>
      </c>
      <c r="E32" s="40">
        <f t="shared" si="0"/>
        <v>10.563380281690142</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106</v>
      </c>
      <c r="P32" s="119">
        <v>120</v>
      </c>
      <c r="Q32" s="119">
        <v>34039049</v>
      </c>
      <c r="R32" s="45">
        <f t="shared" si="3"/>
        <v>5062</v>
      </c>
      <c r="S32" s="46">
        <f t="shared" si="4"/>
        <v>121.488</v>
      </c>
      <c r="T32" s="46">
        <f t="shared" si="5"/>
        <v>5.0620000000000003</v>
      </c>
      <c r="U32" s="120">
        <v>2.6</v>
      </c>
      <c r="V32" s="120">
        <f t="shared" si="6"/>
        <v>2.6</v>
      </c>
      <c r="W32" s="121" t="s">
        <v>152</v>
      </c>
      <c r="X32" s="123">
        <v>0</v>
      </c>
      <c r="Y32" s="123">
        <v>993</v>
      </c>
      <c r="Z32" s="123">
        <v>1196</v>
      </c>
      <c r="AA32" s="123">
        <v>0</v>
      </c>
      <c r="AB32" s="123">
        <v>1190</v>
      </c>
      <c r="AC32" s="47" t="s">
        <v>90</v>
      </c>
      <c r="AD32" s="47" t="s">
        <v>90</v>
      </c>
      <c r="AE32" s="47" t="s">
        <v>90</v>
      </c>
      <c r="AF32" s="122" t="s">
        <v>90</v>
      </c>
      <c r="AG32" s="136">
        <v>36492676</v>
      </c>
      <c r="AH32" s="48">
        <f t="shared" si="8"/>
        <v>1008</v>
      </c>
      <c r="AI32" s="49">
        <f t="shared" si="7"/>
        <v>199.13077834847886</v>
      </c>
      <c r="AJ32" s="102">
        <v>0</v>
      </c>
      <c r="AK32" s="102">
        <v>1</v>
      </c>
      <c r="AL32" s="102">
        <v>1</v>
      </c>
      <c r="AM32" s="102">
        <v>0</v>
      </c>
      <c r="AN32" s="102">
        <v>1</v>
      </c>
      <c r="AO32" s="102">
        <v>0</v>
      </c>
      <c r="AP32" s="123">
        <v>8169717</v>
      </c>
      <c r="AQ32" s="123">
        <f t="shared" si="10"/>
        <v>0</v>
      </c>
      <c r="AR32" s="52">
        <v>0.97</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7</v>
      </c>
      <c r="E33" s="40">
        <f t="shared" si="0"/>
        <v>4.9295774647887329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120</v>
      </c>
      <c r="P33" s="119">
        <v>100</v>
      </c>
      <c r="Q33" s="119">
        <v>34043353</v>
      </c>
      <c r="R33" s="45">
        <f t="shared" si="3"/>
        <v>4304</v>
      </c>
      <c r="S33" s="46">
        <f t="shared" si="4"/>
        <v>103.29600000000001</v>
      </c>
      <c r="T33" s="46">
        <f t="shared" si="5"/>
        <v>4.3040000000000003</v>
      </c>
      <c r="U33" s="120">
        <v>3.6</v>
      </c>
      <c r="V33" s="120">
        <f t="shared" si="6"/>
        <v>3.6</v>
      </c>
      <c r="W33" s="121" t="s">
        <v>125</v>
      </c>
      <c r="X33" s="123">
        <v>0</v>
      </c>
      <c r="Y33" s="123">
        <v>0</v>
      </c>
      <c r="Z33" s="123">
        <v>1154</v>
      </c>
      <c r="AA33" s="123">
        <v>0</v>
      </c>
      <c r="AB33" s="123">
        <v>1110</v>
      </c>
      <c r="AC33" s="47" t="s">
        <v>90</v>
      </c>
      <c r="AD33" s="47" t="s">
        <v>90</v>
      </c>
      <c r="AE33" s="47" t="s">
        <v>90</v>
      </c>
      <c r="AF33" s="122" t="s">
        <v>90</v>
      </c>
      <c r="AG33" s="136">
        <v>36493476</v>
      </c>
      <c r="AH33" s="48">
        <f t="shared" si="8"/>
        <v>800</v>
      </c>
      <c r="AI33" s="49">
        <f t="shared" si="7"/>
        <v>185.87360594795538</v>
      </c>
      <c r="AJ33" s="102">
        <v>0</v>
      </c>
      <c r="AK33" s="102">
        <v>0</v>
      </c>
      <c r="AL33" s="102">
        <v>1</v>
      </c>
      <c r="AM33" s="102">
        <v>0</v>
      </c>
      <c r="AN33" s="102">
        <v>1</v>
      </c>
      <c r="AO33" s="102">
        <v>0.45</v>
      </c>
      <c r="AP33" s="123">
        <v>8170769</v>
      </c>
      <c r="AQ33" s="123">
        <f t="shared" si="10"/>
        <v>1052</v>
      </c>
      <c r="AR33" s="50"/>
      <c r="AS33" s="51" t="s">
        <v>113</v>
      </c>
      <c r="AY33" s="105"/>
    </row>
    <row r="34" spans="2:51" x14ac:dyDescent="0.25">
      <c r="B34" s="39">
        <v>2.9583333333333299</v>
      </c>
      <c r="C34" s="39">
        <v>1</v>
      </c>
      <c r="D34" s="118">
        <v>9</v>
      </c>
      <c r="E34" s="40">
        <f t="shared" si="0"/>
        <v>6.3380281690140849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122</v>
      </c>
      <c r="P34" s="119">
        <v>95</v>
      </c>
      <c r="Q34" s="119">
        <v>34047272</v>
      </c>
      <c r="R34" s="45">
        <f t="shared" si="3"/>
        <v>3919</v>
      </c>
      <c r="S34" s="46">
        <f t="shared" si="4"/>
        <v>94.055999999999997</v>
      </c>
      <c r="T34" s="46">
        <f t="shared" si="5"/>
        <v>3.919</v>
      </c>
      <c r="U34" s="120">
        <v>5</v>
      </c>
      <c r="V34" s="120">
        <f t="shared" si="6"/>
        <v>5</v>
      </c>
      <c r="W34" s="121" t="s">
        <v>125</v>
      </c>
      <c r="X34" s="123">
        <v>0</v>
      </c>
      <c r="Y34" s="123">
        <v>0</v>
      </c>
      <c r="Z34" s="123">
        <v>1130</v>
      </c>
      <c r="AA34" s="123">
        <v>0</v>
      </c>
      <c r="AB34" s="123">
        <v>1109</v>
      </c>
      <c r="AC34" s="47" t="s">
        <v>90</v>
      </c>
      <c r="AD34" s="47" t="s">
        <v>90</v>
      </c>
      <c r="AE34" s="47" t="s">
        <v>90</v>
      </c>
      <c r="AF34" s="122" t="s">
        <v>90</v>
      </c>
      <c r="AG34" s="136">
        <v>36494156</v>
      </c>
      <c r="AH34" s="48">
        <f t="shared" si="8"/>
        <v>680</v>
      </c>
      <c r="AI34" s="49">
        <f t="shared" si="7"/>
        <v>173.51365144169432</v>
      </c>
      <c r="AJ34" s="102">
        <v>0</v>
      </c>
      <c r="AK34" s="102">
        <v>0</v>
      </c>
      <c r="AL34" s="102">
        <v>1</v>
      </c>
      <c r="AM34" s="102">
        <v>0</v>
      </c>
      <c r="AN34" s="102">
        <v>1</v>
      </c>
      <c r="AO34" s="102">
        <v>0.45</v>
      </c>
      <c r="AP34" s="123">
        <v>8172058</v>
      </c>
      <c r="AQ34" s="123">
        <f t="shared" si="10"/>
        <v>1289</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125.08333333333333</v>
      </c>
      <c r="Q35" s="63">
        <f>Q34-Q10</f>
        <v>124680</v>
      </c>
      <c r="R35" s="64">
        <f>SUM(R11:R34)</f>
        <v>124680</v>
      </c>
      <c r="S35" s="124">
        <f>AVERAGE(S11:S34)</f>
        <v>124.67999999999999</v>
      </c>
      <c r="T35" s="124">
        <f>SUM(T11:T34)</f>
        <v>124.68</v>
      </c>
      <c r="U35" s="98"/>
      <c r="V35" s="98"/>
      <c r="W35" s="56"/>
      <c r="X35" s="90"/>
      <c r="Y35" s="91"/>
      <c r="Z35" s="91"/>
      <c r="AA35" s="91"/>
      <c r="AB35" s="92"/>
      <c r="AC35" s="90"/>
      <c r="AD35" s="91"/>
      <c r="AE35" s="92"/>
      <c r="AF35" s="93"/>
      <c r="AG35" s="65">
        <f>AG34-AG10</f>
        <v>26080</v>
      </c>
      <c r="AH35" s="66">
        <f>SUM(AH11:AH34)</f>
        <v>26080</v>
      </c>
      <c r="AI35" s="67">
        <f>$AH$35/$T35</f>
        <v>209.17548925248636</v>
      </c>
      <c r="AJ35" s="93"/>
      <c r="AK35" s="94"/>
      <c r="AL35" s="94"/>
      <c r="AM35" s="94"/>
      <c r="AN35" s="95"/>
      <c r="AO35" s="68"/>
      <c r="AP35" s="69">
        <f>AP34-AP10</f>
        <v>7923</v>
      </c>
      <c r="AQ35" s="70">
        <f>SUM(AQ11:AQ34)</f>
        <v>7923</v>
      </c>
      <c r="AR35" s="71">
        <f>AVERAGE(AR11:AR34)</f>
        <v>1.1249999999999998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434</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09" t="s">
        <v>435</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5" t="s">
        <v>436</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143</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70" t="s">
        <v>437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438</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85" t="s">
        <v>440</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2" t="s">
        <v>441</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70" t="s">
        <v>443</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416</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85" t="s">
        <v>442</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70" t="s">
        <v>444</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445</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446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198</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447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448</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6" t="s">
        <v>166</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449</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t="s">
        <v>156</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2" t="s">
        <v>212</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09" t="s">
        <v>450</v>
      </c>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16" t="s">
        <v>157</v>
      </c>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t="s">
        <v>357</v>
      </c>
      <c r="C66" s="112"/>
      <c r="D66" s="110"/>
      <c r="E66" s="110"/>
      <c r="F66" s="110"/>
      <c r="G66" s="110"/>
      <c r="H66" s="110"/>
      <c r="I66" s="110"/>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t="s">
        <v>356</v>
      </c>
      <c r="C67" s="112"/>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t="s">
        <v>154</v>
      </c>
      <c r="C68" s="110"/>
      <c r="D68" s="110"/>
      <c r="E68" s="110"/>
      <c r="F68" s="110"/>
      <c r="G68" s="88"/>
      <c r="H68" s="88"/>
      <c r="I68" s="125"/>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17"/>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16"/>
      <c r="C70" s="116"/>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5"/>
      <c r="C71" s="112"/>
      <c r="D71" s="110"/>
      <c r="E71" s="110"/>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4"/>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4"/>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110"/>
      <c r="E83" s="110"/>
      <c r="F83" s="110"/>
      <c r="G83" s="110"/>
      <c r="H83" s="110"/>
      <c r="I83" s="110"/>
      <c r="J83" s="111"/>
      <c r="K83" s="111"/>
      <c r="L83" s="111"/>
      <c r="M83" s="111"/>
      <c r="N83" s="111"/>
      <c r="O83" s="111"/>
      <c r="P83" s="111"/>
      <c r="Q83" s="111"/>
      <c r="R83" s="111"/>
      <c r="S83" s="111"/>
      <c r="T83" s="114"/>
      <c r="U83" s="78"/>
      <c r="V83" s="78"/>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88"/>
      <c r="E84" s="110"/>
      <c r="F84" s="110"/>
      <c r="G84" s="110"/>
      <c r="H84" s="110"/>
      <c r="I84" s="88"/>
      <c r="J84" s="111"/>
      <c r="K84" s="111"/>
      <c r="L84" s="111"/>
      <c r="M84" s="111"/>
      <c r="N84" s="111"/>
      <c r="O84" s="111"/>
      <c r="P84" s="111"/>
      <c r="Q84" s="111"/>
      <c r="R84" s="111"/>
      <c r="S84" s="86"/>
      <c r="T84" s="86"/>
      <c r="U84" s="86"/>
      <c r="V84" s="86"/>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6"/>
      <c r="D85" s="88"/>
      <c r="E85" s="110"/>
      <c r="F85" s="110"/>
      <c r="G85" s="110"/>
      <c r="H85" s="110"/>
      <c r="I85" s="88"/>
      <c r="J85" s="86"/>
      <c r="K85" s="86"/>
      <c r="L85" s="86"/>
      <c r="M85" s="86"/>
      <c r="N85" s="86"/>
      <c r="O85" s="86"/>
      <c r="P85" s="86"/>
      <c r="Q85" s="86"/>
      <c r="R85" s="86"/>
      <c r="S85" s="86"/>
      <c r="T85" s="86"/>
      <c r="U85" s="86"/>
      <c r="V85" s="86"/>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6"/>
      <c r="D86" s="110"/>
      <c r="E86" s="88"/>
      <c r="F86" s="110"/>
      <c r="G86" s="110"/>
      <c r="H86" s="110"/>
      <c r="I86" s="110"/>
      <c r="J86" s="86"/>
      <c r="K86" s="86"/>
      <c r="L86" s="86"/>
      <c r="M86" s="86"/>
      <c r="N86" s="86"/>
      <c r="O86" s="86"/>
      <c r="P86" s="86"/>
      <c r="Q86" s="86"/>
      <c r="R86" s="86"/>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88"/>
      <c r="F87" s="88"/>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110"/>
      <c r="F88" s="88"/>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86"/>
      <c r="D89" s="110"/>
      <c r="E89" s="110"/>
      <c r="F89" s="110"/>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116"/>
      <c r="D90" s="86"/>
      <c r="E90" s="110"/>
      <c r="F90" s="110"/>
      <c r="G90" s="110"/>
      <c r="H90" s="110"/>
      <c r="I90" s="86"/>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2"/>
      <c r="D91" s="79"/>
      <c r="E91" s="127"/>
      <c r="F91" s="127"/>
      <c r="G91" s="127"/>
      <c r="H91" s="127"/>
      <c r="I91" s="79"/>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C92" s="135"/>
      <c r="D92" s="127"/>
      <c r="E92" s="79"/>
      <c r="F92" s="127"/>
      <c r="G92" s="127"/>
      <c r="H92" s="127"/>
      <c r="I92" s="127"/>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129"/>
      <c r="C93" s="130"/>
      <c r="D93" s="127"/>
      <c r="E93" s="79"/>
      <c r="F93" s="79"/>
      <c r="G93" s="127"/>
      <c r="H93" s="127"/>
      <c r="I93" s="107"/>
      <c r="J93" s="107"/>
      <c r="K93" s="107"/>
      <c r="L93" s="107"/>
      <c r="M93" s="107"/>
      <c r="N93" s="107"/>
      <c r="O93" s="108"/>
      <c r="P93" s="103"/>
      <c r="R93" s="105"/>
      <c r="AS93" s="101"/>
      <c r="AT93" s="101"/>
      <c r="AU93" s="101"/>
      <c r="AV93" s="101"/>
      <c r="AW93" s="101"/>
      <c r="AX93" s="101"/>
      <c r="AY93" s="101"/>
    </row>
    <row r="94" spans="1:51" x14ac:dyDescent="0.25">
      <c r="A94" s="106"/>
      <c r="B94" s="12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B97" s="12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79"/>
      <c r="AS99" s="101"/>
      <c r="AT99" s="101"/>
      <c r="AU99" s="101"/>
      <c r="AV99" s="101"/>
      <c r="AW99" s="101"/>
      <c r="AX99" s="101"/>
      <c r="AY99" s="101"/>
    </row>
    <row r="100" spans="1:51" x14ac:dyDescent="0.25">
      <c r="A100" s="106"/>
      <c r="I100" s="107"/>
      <c r="J100" s="107"/>
      <c r="K100" s="107"/>
      <c r="L100" s="107"/>
      <c r="M100" s="107"/>
      <c r="N100" s="107"/>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T124" s="103"/>
      <c r="AS124" s="101"/>
      <c r="AT124" s="101"/>
      <c r="AU124" s="101"/>
      <c r="AV124" s="101"/>
      <c r="AW124" s="101"/>
      <c r="AX124" s="101"/>
      <c r="AY124" s="101"/>
    </row>
    <row r="125" spans="15:51" x14ac:dyDescent="0.25">
      <c r="O125" s="103"/>
      <c r="Q125" s="103"/>
      <c r="R125" s="103"/>
      <c r="S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Q127" s="103"/>
      <c r="R127" s="103"/>
      <c r="S127" s="103"/>
      <c r="T127" s="103"/>
      <c r="U127" s="103"/>
      <c r="AS127" s="101"/>
      <c r="AT127" s="101"/>
      <c r="AU127" s="101"/>
      <c r="AV127" s="101"/>
      <c r="AW127" s="101"/>
      <c r="AX127" s="101"/>
      <c r="AY127" s="101"/>
    </row>
    <row r="128" spans="15:51" x14ac:dyDescent="0.25">
      <c r="O128" s="11"/>
      <c r="P128" s="103"/>
      <c r="T128" s="103"/>
      <c r="U128" s="103"/>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4:R84 B97 S86:T92 B89:B94 S82:T83 N87:R92 T74:T81 T47:T55 T58:T65" name="Range2_12_5_1_1"/>
    <protectedRange sqref="N10 L10 L6 D6 D8 AD8 AF8 O8:U8 AJ8:AR8 AF10 AR11:AR34 L24:N31 N12:N23 N32:N34 N11:P11 O12:P34 E11:E34 G11:G34 AC17:AF34 X11:AF16 R11:V34" name="Range1_16_3_1_1"/>
    <protectedRange sqref="I89 J87:M92 J84:M84 I92"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3:H93 F92 E91" name="Range2_2_2_9_2_1_1"/>
    <protectedRange sqref="D89 D92:D93" name="Range2_1_1_1_1_1_9_2_1_1"/>
    <protectedRange sqref="AG11:AG34" name="Range1_18_1_1_1"/>
    <protectedRange sqref="C90 C92" name="Range2_4_1_1_1"/>
    <protectedRange sqref="AS16:AS34" name="Range1_1_1_1"/>
    <protectedRange sqref="P3:U5" name="Range1_16_1_1_1_1"/>
    <protectedRange sqref="C93 C91 C88" name="Range2_1_3_1_1"/>
    <protectedRange sqref="H11:H34" name="Range1_1_1_1_1_1_1"/>
    <protectedRange sqref="B95:B96 J85:R86 D90:D91 I90:I91 Z83:Z84 S84:Y85 AA84:AU85 E92:E93 G94:H95 F93" name="Range2_2_1_10_1_1_1_2"/>
    <protectedRange sqref="C89" name="Range2_2_1_10_2_1_1_1"/>
    <protectedRange sqref="N82:R83 G90:H90 D86 F89 E88" name="Range2_12_1_6_1_1"/>
    <protectedRange sqref="D81:D82 I86:I88 I82:M83 G91:H92 G84:H86 E89:E90 F90:F91 F83:F85 E82:E84" name="Range2_2_12_1_7_1_1"/>
    <protectedRange sqref="D87:D88" name="Range2_1_1_1_1_11_1_2_1_1"/>
    <protectedRange sqref="E85 G87:H87 F86" name="Range2_2_2_9_1_1_1_1"/>
    <protectedRange sqref="D83" name="Range2_1_1_1_1_1_9_1_1_1_1"/>
    <protectedRange sqref="C87 C82" name="Range2_1_1_2_1_1"/>
    <protectedRange sqref="C86" name="Range2_1_2_2_1_1"/>
    <protectedRange sqref="C85" name="Range2_3_2_1_1"/>
    <protectedRange sqref="F81:F82 E81 G83:H83" name="Range2_2_12_1_1_1_1_1"/>
    <protectedRange sqref="C81" name="Range2_1_4_2_1_1_1"/>
    <protectedRange sqref="C83:C84" name="Range2_5_1_1_1"/>
    <protectedRange sqref="E86:E87 F87:F88 G88:H89 I84:I85" name="Range2_2_1_1_1_1"/>
    <protectedRange sqref="D84:D85" name="Range2_1_1_1_1_1_1_1_1"/>
    <protectedRange sqref="AS11:AS15" name="Range1_4_1_1_1_1"/>
    <protectedRange sqref="J11:J15 J26:J34" name="Range1_1_2_1_10_1_1_1_1"/>
    <protectedRange sqref="R99" name="Range2_2_1_10_1_1_1_1_1"/>
    <protectedRange sqref="S38:S42" name="Range2_12_3_1_1_1_1"/>
    <protectedRange sqref="D38:H38 N38:R42" name="Range2_12_1_3_1_1_1_1"/>
    <protectedRange sqref="I38:M38 E39:M42" name="Range2_2_12_1_6_1_1_1_1"/>
    <protectedRange sqref="D39:D42" name="Range2_1_1_1_1_11_1_1_1_1_1_1"/>
    <protectedRange sqref="C39:C42" name="Range2_1_2_1_1_1_1_1"/>
    <protectedRange sqref="C38" name="Range2_3_1_1_1_1_1"/>
    <protectedRange sqref="T71:T73" name="Range2_12_5_1_1_3"/>
    <protectedRange sqref="T67:T70" name="Range2_12_5_1_1_2_2"/>
    <protectedRange sqref="T66" name="Range2_12_5_1_1_2_1_1"/>
    <protectedRange sqref="S66" name="Range2_12_4_1_1_1_4_2_2_1_1"/>
    <protectedRange sqref="B86:B88" name="Range2_12_5_1_1_2"/>
    <protectedRange sqref="B85" name="Range2_12_5_1_1_2_1_4_1_1_1_2_1_1_1_1_1_1_1"/>
    <protectedRange sqref="F80 G82:H82" name="Range2_2_12_1_1_1_1_1_1"/>
    <protectedRange sqref="D80:E80" name="Range2_2_12_1_7_1_1_2_1"/>
    <protectedRange sqref="C80" name="Range2_1_1_2_1_1_1"/>
    <protectedRange sqref="B83:B84" name="Range2_12_5_1_1_2_1"/>
    <protectedRange sqref="B82" name="Range2_12_5_1_1_2_1_2_1"/>
    <protectedRange sqref="B81" name="Range2_12_5_1_1_2_1_2_2"/>
    <protectedRange sqref="S78:S81" name="Range2_12_5_1_1_5"/>
    <protectedRange sqref="N78:R81" name="Range2_12_1_6_1_1_1"/>
    <protectedRange sqref="J78:M81" name="Range2_2_12_1_7_1_1_2"/>
    <protectedRange sqref="S75:S77" name="Range2_12_2_1_1_1_2_1_1_1"/>
    <protectedRange sqref="Q76:R77" name="Range2_12_1_4_1_1_1_1_1_1_1_1_1_1_1_1_1_1_1"/>
    <protectedRange sqref="N76:P77" name="Range2_12_1_2_1_1_1_1_1_1_1_1_1_1_1_1_1_1_1_1"/>
    <protectedRange sqref="J76:M77" name="Range2_2_12_1_4_1_1_1_1_1_1_1_1_1_1_1_1_1_1_1_1"/>
    <protectedRange sqref="Q75:R75" name="Range2_12_1_6_1_1_1_2_3_1_1_3_1_1_1_1_1_1_1"/>
    <protectedRange sqref="N75:P75" name="Range2_12_1_2_3_1_1_1_2_3_1_1_3_1_1_1_1_1_1_1"/>
    <protectedRange sqref="J75:M75" name="Range2_2_12_1_4_3_1_1_1_3_3_1_1_3_1_1_1_1_1_1_1"/>
    <protectedRange sqref="S73:S74" name="Range2_12_4_1_1_1_4_2_2_2_1"/>
    <protectedRange sqref="Q73:R74" name="Range2_12_1_6_1_1_1_2_3_2_1_1_3_2"/>
    <protectedRange sqref="N73:P74" name="Range2_12_1_2_3_1_1_1_2_3_2_1_1_3_2"/>
    <protectedRange sqref="K73:M74" name="Range2_2_12_1_4_3_1_1_1_3_3_2_1_1_3_2"/>
    <protectedRange sqref="J73:J74" name="Range2_2_12_1_4_3_1_1_1_3_2_1_2_2_2"/>
    <protectedRange sqref="I73" name="Range2_2_12_1_4_3_1_1_1_3_3_1_1_3_1_1_1_1_1_1_2_2"/>
    <protectedRange sqref="I75:I81" name="Range2_2_12_1_7_1_1_2_2_1_1"/>
    <protectedRange sqref="I74" name="Range2_2_12_1_4_3_1_1_1_3_3_1_1_3_1_1_1_1_1_1_2_1_1"/>
    <protectedRange sqref="G81:H81" name="Range2_2_12_1_3_1_2_1_1_1_2_1_1_1_1_1_1_2_1_1_1_1_1_1_1_1_1"/>
    <protectedRange sqref="F79 G78:H80" name="Range2_2_12_1_3_3_1_1_1_2_1_1_1_1_1_1_1_1_1_1_1_1_1_1_1_1"/>
    <protectedRange sqref="G75:H75" name="Range2_2_12_1_3_1_2_1_1_1_2_1_1_1_1_1_1_2_1_1_1_1_1_2_1"/>
    <protectedRange sqref="F75:F78" name="Range2_2_12_1_3_1_2_1_1_1_3_1_1_1_1_1_3_1_1_1_1_1_1_1_1_1"/>
    <protectedRange sqref="G76:H77" name="Range2_2_12_1_3_1_2_1_1_1_1_2_1_1_1_1_1_1_1_1_1_1_1"/>
    <protectedRange sqref="D75:E76" name="Range2_2_12_1_3_1_2_1_1_1_3_1_1_1_1_1_1_1_2_1_1_1_1_1_1_1"/>
    <protectedRange sqref="B79" name="Range2_12_5_1_1_2_1_4_1_1_1_2_1_1_1_1_1_1_1_1_1_2_1_1_1_1_1"/>
    <protectedRange sqref="B80" name="Range2_12_5_1_1_2_1_2_2_1_1_1_1_1"/>
    <protectedRange sqref="D79:E79" name="Range2_2_12_1_7_1_1_2_1_1"/>
    <protectedRange sqref="C79" name="Range2_1_1_2_1_1_1_1"/>
    <protectedRange sqref="D78" name="Range2_2_12_1_7_1_1_2_1_1_1_1_1_1"/>
    <protectedRange sqref="E78" name="Range2_2_12_1_1_1_1_1_1_1_1_1_1_1_1"/>
    <protectedRange sqref="C78" name="Range2_1_4_2_1_1_1_1_1_1_1_1_1"/>
    <protectedRange sqref="D77:E77" name="Range2_2_12_1_3_1_2_1_1_1_3_1_1_1_1_1_1_1_2_1_1_1_1_1_1_1_1"/>
    <protectedRange sqref="B78" name="Range2_12_5_1_1_2_1_2_2_1_1_1_1"/>
    <protectedRange sqref="S67:S72" name="Range2_12_5_1_1_5_1"/>
    <protectedRange sqref="N69:R72" name="Range2_12_1_6_1_1_1_1"/>
    <protectedRange sqref="J71:M72 L69:M70" name="Range2_2_12_1_7_1_1_2_2"/>
    <protectedRange sqref="I71:I72" name="Range2_2_12_1_7_1_1_2_2_1_1_1"/>
    <protectedRange sqref="B77" name="Range2_12_5_1_1_2_1_2_2_1_1_1_1_2_1_1_1"/>
    <protectedRange sqref="B76" name="Range2_12_5_1_1_2_1_2_2_1_1_1_1_2_1_1_1_2"/>
    <protectedRange sqref="B75" name="Range2_12_5_1_1_2_1_2_2_1_1_1_1_2_1_1_1_2_1_1"/>
    <protectedRange sqref="G52:H53" name="Range2_2_12_1_3_1_1_1_1_1_4_1_1_2"/>
    <protectedRange sqref="E52:F53" name="Range2_2_12_1_7_1_1_3_1_1_2"/>
    <protectedRange sqref="S52:S55 S58:S65" name="Range2_12_5_1_1_2_3_1_1"/>
    <protectedRange sqref="Q52:R55" name="Range2_12_1_6_1_1_1_1_2_1_2"/>
    <protectedRange sqref="N52:P55" name="Range2_12_1_2_3_1_1_1_1_2_1_2"/>
    <protectedRange sqref="I52:M53 L54:M55" name="Range2_2_12_1_4_3_1_1_1_1_2_1_2"/>
    <protectedRange sqref="D52:D53" name="Range2_2_12_1_3_1_2_1_1_1_2_1_2_1_2"/>
    <protectedRange sqref="Q58:R61" name="Range2_12_1_6_1_1_1_1_2_1_1_1"/>
    <protectedRange sqref="N58:P61" name="Range2_12_1_2_3_1_1_1_1_2_1_1_1"/>
    <protectedRange sqref="L58:M61" name="Range2_2_12_1_4_3_1_1_1_1_2_1_1_1"/>
    <protectedRange sqref="B74" name="Range2_12_5_1_1_2_1_2_2_1_1_1_1_2_1_1_1_2_1_1_1_2"/>
    <protectedRange sqref="N62:R68" name="Range2_12_1_6_1_1_1_1_1"/>
    <protectedRange sqref="J64:M65 L66:M68 L62: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4:H74" name="Range2_2_12_1_3_1_2_1_1_1_1_2_1_1_1_1_1_1_2_1_1_2"/>
    <protectedRange sqref="F74" name="Range2_2_12_1_3_1_2_1_1_1_1_2_1_1_1_1_1_1_1_1_1_1_1_2"/>
    <protectedRange sqref="D74:E74" name="Range2_2_12_1_3_1_2_1_1_1_2_1_1_1_1_3_1_1_1_1_1_1_1_1_1_1_2"/>
    <protectedRange sqref="G73:H73" name="Range2_2_12_1_3_1_2_1_1_1_1_2_1_1_1_1_1_1_2_1_1_1_1"/>
    <protectedRange sqref="F73" name="Range2_2_12_1_3_1_2_1_1_1_1_2_1_1_1_1_1_1_1_1_1_1_1_1_1"/>
    <protectedRange sqref="D73:E73" name="Range2_2_12_1_3_1_2_1_1_1_2_1_1_1_1_3_1_1_1_1_1_1_1_1_1_1_1_1"/>
    <protectedRange sqref="D72" name="Range2_2_12_1_7_1_1_1_1"/>
    <protectedRange sqref="E72:F72" name="Range2_2_12_1_1_1_1_1_2_1"/>
    <protectedRange sqref="C72" name="Range2_1_4_2_1_1_1_1_1"/>
    <protectedRange sqref="G72:H72" name="Range2_2_12_1_3_1_2_1_1_1_2_1_1_1_1_1_1_2_1_1_1_1_1_1_1_1_1_1_1"/>
    <protectedRange sqref="F71:H71" name="Range2_2_12_1_3_3_1_1_1_2_1_1_1_1_1_1_1_1_1_1_1_1_1_1_1_1_1_2"/>
    <protectedRange sqref="D71:E71" name="Range2_2_12_1_7_1_1_2_1_1_1_2"/>
    <protectedRange sqref="C71" name="Range2_1_1_2_1_1_1_1_1_2"/>
    <protectedRange sqref="B72" name="Range2_12_5_1_1_2_1_4_1_1_1_2_1_1_1_1_1_1_1_1_1_2_1_1_1_1_2_1_1_1_2_1_1_1_2_2_2_1"/>
    <protectedRange sqref="B73" name="Range2_12_5_1_1_2_1_2_2_1_1_1_1_2_1_1_1_2_1_1_1_2_2_2_1"/>
    <protectedRange sqref="J70:K70" name="Range2_2_12_1_4_3_1_1_1_3_3_1_1_3_1_1_1_1_1_1_1_1"/>
    <protectedRange sqref="K68:K69" name="Range2_2_12_1_4_3_1_1_1_3_3_2_1_1_3_2_1"/>
    <protectedRange sqref="J68:J69" name="Range2_2_12_1_4_3_1_1_1_3_2_1_2_2_2_1"/>
    <protectedRange sqref="I68" name="Range2_2_12_1_4_3_1_1_1_3_3_1_1_3_1_1_1_1_1_1_2_2_2"/>
    <protectedRange sqref="I70" name="Range2_2_12_1_7_1_1_2_2_1_1_2"/>
    <protectedRange sqref="I69" name="Range2_2_12_1_4_3_1_1_1_3_3_1_1_3_1_1_1_1_1_1_2_1_1_1"/>
    <protectedRange sqref="G70:H70" name="Range2_2_12_1_3_1_2_1_1_1_2_1_1_1_1_1_1_2_1_1_1_1_1_2_1_1"/>
    <protectedRange sqref="F70" name="Range2_2_12_1_3_1_2_1_1_1_3_1_1_1_1_1_3_1_1_1_1_1_1_1_1_1_2"/>
    <protectedRange sqref="D70:E70" name="Range2_2_12_1_3_1_2_1_1_1_3_1_1_1_1_1_1_1_2_1_1_1_1_1_1_1_2"/>
    <protectedRange sqref="J66:K67" name="Range2_2_12_1_7_1_1_2_2_2"/>
    <protectedRange sqref="I66:I67" name="Range2_2_12_1_7_1_1_2_2_1_1_1_2"/>
    <protectedRange sqref="G69:H69" name="Range2_2_12_1_3_1_2_1_1_1_1_2_1_1_1_1_1_1_2_1_1_2_1"/>
    <protectedRange sqref="F69" name="Range2_2_12_1_3_1_2_1_1_1_1_2_1_1_1_1_1_1_1_1_1_1_1_2_1"/>
    <protectedRange sqref="D69:E69" name="Range2_2_12_1_3_1_2_1_1_1_2_1_1_1_1_3_1_1_1_1_1_1_1_1_1_1_2_1"/>
    <protectedRange sqref="G68:H68" name="Range2_2_12_1_3_1_2_1_1_1_1_2_1_1_1_1_1_1_2_1_1_1_1_1"/>
    <protectedRange sqref="F68" name="Range2_2_12_1_3_1_2_1_1_1_1_2_1_1_1_1_1_1_1_1_1_1_1_1_1_1"/>
    <protectedRange sqref="D68:E68" name="Range2_2_12_1_3_1_2_1_1_1_2_1_1_1_1_3_1_1_1_1_1_1_1_1_1_1_1_1_1"/>
    <protectedRange sqref="D67" name="Range2_2_12_1_7_1_1_1_1_1"/>
    <protectedRange sqref="E67:F67" name="Range2_2_12_1_1_1_1_1_2_1_1"/>
    <protectedRange sqref="C67" name="Range2_1_4_2_1_1_1_1_1_1"/>
    <protectedRange sqref="G67:H67" name="Range2_2_12_1_3_1_2_1_1_1_2_1_1_1_1_1_1_2_1_1_1_1_1_1_1_1_1_1_1_1"/>
    <protectedRange sqref="F66:H66" name="Range2_2_12_1_3_3_1_1_1_2_1_1_1_1_1_1_1_1_1_1_1_1_1_1_1_1_1_2_1"/>
    <protectedRange sqref="D66:E66" name="Range2_2_12_1_7_1_1_2_1_1_1_2_1"/>
    <protectedRange sqref="C66" name="Range2_1_1_2_1_1_1_1_1_2_1"/>
    <protectedRange sqref="B68" name="Range2_12_5_1_1_2_1_4_1_1_1_2_1_1_1_1_1_1_1_1_1_2_1_1_1_1_2_1_1_1_2_1_1_1_2_2_2_1_1"/>
    <protectedRange sqref="B69" name="Range2_12_5_1_1_2_1_2_2_1_1_1_1_2_1_1_1_2_1_1_1_2_2_2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50"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1" name="Range2_12_4_1_1_1_4_2_2_1_1_1"/>
    <protectedRange sqref="G45:H50" name="Range2_2_12_1_3_1_1_1_1_1_4_1_1_1"/>
    <protectedRange sqref="E45:F50" name="Range2_2_12_1_7_1_1_3_1_1_1"/>
    <protectedRange sqref="Q45:R50" name="Range2_12_1_6_1_1_1_1_2_1_1"/>
    <protectedRange sqref="N45:P50" name="Range2_12_1_2_3_1_1_1_1_2_1_1"/>
    <protectedRange sqref="I45:M50" name="Range2_2_12_1_4_3_1_1_1_1_2_1_1"/>
    <protectedRange sqref="D45:D50" name="Range2_2_12_1_3_1_2_1_1_1_2_1_2_1_1"/>
    <protectedRange sqref="E51:H51" name="Range2_2_12_1_3_1_2_1_1_1_1_2_1_1_1_1_1_1_1"/>
    <protectedRange sqref="D51" name="Range2_2_12_1_3_1_2_1_1_1_2_1_2_3_1_1_1_1_2"/>
    <protectedRange sqref="Q51:R51" name="Range2_12_1_6_1_1_1_2_3_2_1_1_1_1_1"/>
    <protectedRange sqref="N51:P51" name="Range2_12_1_2_3_1_1_1_2_3_2_1_1_1_1_1"/>
    <protectedRange sqref="K51:M51" name="Range2_2_12_1_4_3_1_1_1_3_3_2_1_1_1_1_1"/>
    <protectedRange sqref="J51" name="Range2_2_12_1_4_3_1_1_1_3_2_1_2_1_1_1"/>
    <protectedRange sqref="I51" name="Range2_2_12_1_4_2_1_1_1_4_1_2_1_1_1_2_1_1_1"/>
    <protectedRange sqref="C43" name="Range2_1_2_1_1_1_1_1_1_2"/>
    <protectedRange sqref="Q11:Q34" name="Range1_16_3_1_1_1"/>
    <protectedRange sqref="T56:T57" name="Range2_12_5_1_1_1"/>
    <protectedRange sqref="S56:S57" name="Range2_12_5_1_1_2_3_1_1_1"/>
    <protectedRange sqref="Q56:R57" name="Range2_12_1_6_1_1_1_1_2_1_1_1_1"/>
    <protectedRange sqref="N56:P57" name="Range2_12_1_2_3_1_1_1_1_2_1_1_1_1"/>
    <protectedRange sqref="L56:M57" name="Range2_2_12_1_4_3_1_1_1_1_2_1_1_1_1"/>
    <protectedRange sqref="J54:K55" name="Range2_2_12_1_7_1_1_2_2_3"/>
    <protectedRange sqref="G54:H55" name="Range2_2_12_1_3_1_2_1_1_1_2_1_1_1_1_1_1_2_1_1_1"/>
    <protectedRange sqref="I54:I55" name="Range2_2_12_1_4_3_1_1_1_2_1_2_1_1_3_1_1_1_1_1_1_1"/>
    <protectedRange sqref="D54:E55" name="Range2_2_12_1_3_1_2_1_1_1_2_1_1_1_1_3_1_1_1_1_1_1"/>
    <protectedRange sqref="F54:F55"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49 B53" name="Range2_12_5_1_1_1_2_2_1_1_1_1_1_1_1_1_1_1_1_2_1_1_1"/>
    <protectedRange sqref="G56:H62" name="Range2_2_12_1_3_1_1_1_1_1_4_1_1_1_1_2"/>
    <protectedRange sqref="E56:F62" name="Range2_2_12_1_7_1_1_3_1_1_1_1_2"/>
    <protectedRange sqref="I56:K62" name="Range2_2_12_1_4_3_1_1_1_1_2_1_1_1_2"/>
    <protectedRange sqref="D56: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42" name="Range2_12_5_1_1_1_1_1_2_2"/>
    <protectedRange sqref="B43" name="Range2_12_5_1_1_1_1_1_2_1_1"/>
    <protectedRange sqref="B41" name="Range2_12_5_1_1_1_2_2_1_1_1_1_1_1_1_1_1_1_1_2_1_1_1_1_1_1_1_1_1"/>
    <protectedRange sqref="B44" name="Range2_12_5_1_1_1_2_1_1_1_1_1_1_1_1_1_1_1"/>
    <protectedRange sqref="B45" name="Range2_12_5_1_1_1_2_2_1_1_1_1_1_1_1_1"/>
    <protectedRange sqref="B46" name="Range2_12_5_1_1_1_2_2_1_1_1_1_1_1_1_1_1_1_1_2_1_1_1_1_1_1_1_1_1_1_1"/>
    <protectedRange sqref="B47 B51 B54" name="Range2_12_5_1_1_1_2_2_1_1_1_1_1_1_1_1_1_1_1_2_1_1_1_1_1_1_1_1_1_2"/>
    <protectedRange sqref="B48 B52 B55 B59 B61 B64" name="Range2_12_5_1_1_1_2_2_1_1_1_1_1_1_1_1_1_1_1_2_1_1_1_1_1_1_1_1_1_3"/>
    <protectedRange sqref="B50" name="Range2_12_5_1_1_1_2_2_1_1_1_1_1_1_1_1_1_1_1_1_1_1_1_1_1"/>
    <protectedRange sqref="B56" name="Range2_12_5_1_1_1_2_2_1_1_1_1_1_1_1_1_1_1_1_2_1_1_1_2_1_1_1_2_1_1_1_3"/>
    <protectedRange sqref="B57" name="Range2_12_5_1_1_1_2_2_1_1_1_1_1_1_1_1_1_1_1_2_1_1_1_2_1_2_1_1_1_1_3"/>
    <protectedRange sqref="B60" name="Range2_12_5_1_1_1_2_2_1_1_1_1_1_1_1_1_1_1_1_2_1_1_1_2_1_1_2_1_1_1_1"/>
    <protectedRange sqref="B62" name="Range2_12_5_1_1_1_2_2_1_1_1_1_1_1_1_1_1_1_1_2_1_1_1_3_1_1_2"/>
    <protectedRange sqref="B63" name="Range2_12_5_1_1_1_2_2_1_1_1_1_1_1_1_1_1_1_1_2_1_1_1_3_3_1_1_1"/>
    <protectedRange sqref="B67" name="Range2_12_5_1_1_2_1_4_1_1_1_2_1_1_1_1_1_1_1_1_1_2_1_1_1_1_2_1_1_1_2_1_1_1_2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244" priority="17" operator="containsText" text="N/A">
      <formula>NOT(ISERROR(SEARCH("N/A",X11)))</formula>
    </cfRule>
    <cfRule type="cellIs" dxfId="243" priority="35" operator="equal">
      <formula>0</formula>
    </cfRule>
  </conditionalFormatting>
  <conditionalFormatting sqref="AC17:AE34 X11:AE16">
    <cfRule type="cellIs" dxfId="242" priority="34" operator="greaterThanOrEqual">
      <formula>1185</formula>
    </cfRule>
  </conditionalFormatting>
  <conditionalFormatting sqref="AC17:AE34 X11:AE16">
    <cfRule type="cellIs" dxfId="241" priority="33" operator="between">
      <formula>0.1</formula>
      <formula>1184</formula>
    </cfRule>
  </conditionalFormatting>
  <conditionalFormatting sqref="X8 AJ16:AJ34 AJ11:AO15 AO16:AO34">
    <cfRule type="cellIs" dxfId="240" priority="32" operator="equal">
      <formula>0</formula>
    </cfRule>
  </conditionalFormatting>
  <conditionalFormatting sqref="X8 AJ16:AJ34 AJ11:AO15 AO16:AO34">
    <cfRule type="cellIs" dxfId="239" priority="31" operator="greaterThan">
      <formula>1179</formula>
    </cfRule>
  </conditionalFormatting>
  <conditionalFormatting sqref="X8 AJ16:AJ34 AJ11:AO15 AO16:AO34">
    <cfRule type="cellIs" dxfId="238" priority="30" operator="greaterThan">
      <formula>99</formula>
    </cfRule>
  </conditionalFormatting>
  <conditionalFormatting sqref="X8 AJ16:AJ34 AJ11:AO15 AO16:AO34">
    <cfRule type="cellIs" dxfId="237" priority="29" operator="greaterThan">
      <formula>0.99</formula>
    </cfRule>
  </conditionalFormatting>
  <conditionalFormatting sqref="AB8">
    <cfRule type="cellIs" dxfId="236" priority="28" operator="equal">
      <formula>0</formula>
    </cfRule>
  </conditionalFormatting>
  <conditionalFormatting sqref="AB8">
    <cfRule type="cellIs" dxfId="235" priority="27" operator="greaterThan">
      <formula>1179</formula>
    </cfRule>
  </conditionalFormatting>
  <conditionalFormatting sqref="AB8">
    <cfRule type="cellIs" dxfId="234" priority="26" operator="greaterThan">
      <formula>99</formula>
    </cfRule>
  </conditionalFormatting>
  <conditionalFormatting sqref="AB8">
    <cfRule type="cellIs" dxfId="233" priority="25" operator="greaterThan">
      <formula>0.99</formula>
    </cfRule>
  </conditionalFormatting>
  <conditionalFormatting sqref="AQ11:AQ34">
    <cfRule type="cellIs" dxfId="232" priority="24" operator="equal">
      <formula>0</formula>
    </cfRule>
  </conditionalFormatting>
  <conditionalFormatting sqref="AQ11:AQ34">
    <cfRule type="cellIs" dxfId="231" priority="23" operator="greaterThan">
      <formula>1179</formula>
    </cfRule>
  </conditionalFormatting>
  <conditionalFormatting sqref="AQ11:AQ34">
    <cfRule type="cellIs" dxfId="230" priority="22" operator="greaterThan">
      <formula>99</formula>
    </cfRule>
  </conditionalFormatting>
  <conditionalFormatting sqref="AQ11:AQ34">
    <cfRule type="cellIs" dxfId="229" priority="21" operator="greaterThan">
      <formula>0.99</formula>
    </cfRule>
  </conditionalFormatting>
  <conditionalFormatting sqref="AI11:AI34">
    <cfRule type="cellIs" dxfId="228" priority="20" operator="greaterThan">
      <formula>$AI$8</formula>
    </cfRule>
  </conditionalFormatting>
  <conditionalFormatting sqref="AH11:AH34">
    <cfRule type="cellIs" dxfId="227" priority="18" operator="greaterThan">
      <formula>$AH$8</formula>
    </cfRule>
    <cfRule type="cellIs" dxfId="226" priority="19" operator="greaterThan">
      <formula>$AH$8</formula>
    </cfRule>
  </conditionalFormatting>
  <conditionalFormatting sqref="AP11:AP34">
    <cfRule type="cellIs" dxfId="225" priority="16" operator="equal">
      <formula>0</formula>
    </cfRule>
  </conditionalFormatting>
  <conditionalFormatting sqref="AP11:AP34">
    <cfRule type="cellIs" dxfId="224" priority="15" operator="greaterThan">
      <formula>1179</formula>
    </cfRule>
  </conditionalFormatting>
  <conditionalFormatting sqref="AP11:AP34">
    <cfRule type="cellIs" dxfId="223" priority="14" operator="greaterThan">
      <formula>99</formula>
    </cfRule>
  </conditionalFormatting>
  <conditionalFormatting sqref="AP11:AP34">
    <cfRule type="cellIs" dxfId="222" priority="13" operator="greaterThan">
      <formula>0.99</formula>
    </cfRule>
  </conditionalFormatting>
  <conditionalFormatting sqref="X17:AB34">
    <cfRule type="containsText" dxfId="221" priority="9" operator="containsText" text="N/A">
      <formula>NOT(ISERROR(SEARCH("N/A",X17)))</formula>
    </cfRule>
    <cfRule type="cellIs" dxfId="220" priority="12" operator="equal">
      <formula>0</formula>
    </cfRule>
  </conditionalFormatting>
  <conditionalFormatting sqref="X17:AB34">
    <cfRule type="cellIs" dxfId="219" priority="11" operator="greaterThanOrEqual">
      <formula>1185</formula>
    </cfRule>
  </conditionalFormatting>
  <conditionalFormatting sqref="X17:AB34">
    <cfRule type="cellIs" dxfId="218" priority="10" operator="between">
      <formula>0.1</formula>
      <formula>1184</formula>
    </cfRule>
  </conditionalFormatting>
  <conditionalFormatting sqref="AK33:AK34 AL16:AN34">
    <cfRule type="cellIs" dxfId="217" priority="8" operator="equal">
      <formula>0</formula>
    </cfRule>
  </conditionalFormatting>
  <conditionalFormatting sqref="AK33:AK34 AL16:AN34">
    <cfRule type="cellIs" dxfId="216" priority="7" operator="greaterThan">
      <formula>1179</formula>
    </cfRule>
  </conditionalFormatting>
  <conditionalFormatting sqref="AK33:AK34 AL16:AN34">
    <cfRule type="cellIs" dxfId="215" priority="6" operator="greaterThan">
      <formula>99</formula>
    </cfRule>
  </conditionalFormatting>
  <conditionalFormatting sqref="AK33:AK34 AL16:AN34">
    <cfRule type="cellIs" dxfId="214" priority="5" operator="greaterThan">
      <formula>0.99</formula>
    </cfRule>
  </conditionalFormatting>
  <conditionalFormatting sqref="AK16:AK32">
    <cfRule type="cellIs" dxfId="213" priority="4" operator="equal">
      <formula>0</formula>
    </cfRule>
  </conditionalFormatting>
  <conditionalFormatting sqref="AK16:AK32">
    <cfRule type="cellIs" dxfId="212" priority="3" operator="greaterThan">
      <formula>1179</formula>
    </cfRule>
  </conditionalFormatting>
  <conditionalFormatting sqref="AK16:AK32">
    <cfRule type="cellIs" dxfId="211" priority="2" operator="greaterThan">
      <formula>99</formula>
    </cfRule>
  </conditionalFormatting>
  <conditionalFormatting sqref="AK16:AK32">
    <cfRule type="cellIs" dxfId="210" priority="1" operator="greaterThan">
      <formula>0.99</formula>
    </cfRule>
  </conditionalFormatting>
  <dataValidations disablePrompts="1"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41" zoomScaleNormal="100" workbookViewId="0">
      <selection activeCell="B49" sqref="B49"/>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452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127</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452</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42119</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25992</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24'!$Q$34</f>
        <v>34047272</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24'!$AG$34</f>
        <v>36494156</v>
      </c>
      <c r="AH10" s="190"/>
      <c r="AI10" s="206"/>
      <c r="AJ10" s="173" t="s">
        <v>84</v>
      </c>
      <c r="AK10" s="173" t="s">
        <v>84</v>
      </c>
      <c r="AL10" s="173" t="s">
        <v>84</v>
      </c>
      <c r="AM10" s="173" t="s">
        <v>84</v>
      </c>
      <c r="AN10" s="173" t="s">
        <v>84</v>
      </c>
      <c r="AO10" s="173" t="s">
        <v>84</v>
      </c>
      <c r="AP10" s="145">
        <f>'APR 24'!AP34</f>
        <v>8172058</v>
      </c>
      <c r="AQ10" s="208"/>
      <c r="AR10" s="174" t="s">
        <v>85</v>
      </c>
      <c r="AS10" s="190"/>
      <c r="AV10" s="38" t="s">
        <v>86</v>
      </c>
      <c r="AW10" s="38" t="s">
        <v>87</v>
      </c>
      <c r="AY10" s="80"/>
    </row>
    <row r="11" spans="2:51" x14ac:dyDescent="0.25">
      <c r="B11" s="39">
        <v>2</v>
      </c>
      <c r="C11" s="39">
        <v>4.1666666666666664E-2</v>
      </c>
      <c r="D11" s="118">
        <v>11</v>
      </c>
      <c r="E11" s="40">
        <f>D11/1.42</f>
        <v>7.746478873239437</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126</v>
      </c>
      <c r="P11" s="119">
        <v>85</v>
      </c>
      <c r="Q11" s="119">
        <v>34050891</v>
      </c>
      <c r="R11" s="45">
        <f>Q11-Q10</f>
        <v>3619</v>
      </c>
      <c r="S11" s="46">
        <f>R11*24/1000</f>
        <v>86.855999999999995</v>
      </c>
      <c r="T11" s="46">
        <f>R11/1000</f>
        <v>3.6190000000000002</v>
      </c>
      <c r="U11" s="120">
        <v>6.9</v>
      </c>
      <c r="V11" s="120">
        <f>U11</f>
        <v>6.9</v>
      </c>
      <c r="W11" s="121" t="s">
        <v>125</v>
      </c>
      <c r="X11" s="123">
        <v>0</v>
      </c>
      <c r="Y11" s="123">
        <v>0</v>
      </c>
      <c r="Z11" s="123">
        <v>981</v>
      </c>
      <c r="AA11" s="123">
        <v>0</v>
      </c>
      <c r="AB11" s="123">
        <v>1109</v>
      </c>
      <c r="AC11" s="47" t="s">
        <v>90</v>
      </c>
      <c r="AD11" s="47" t="s">
        <v>90</v>
      </c>
      <c r="AE11" s="47" t="s">
        <v>90</v>
      </c>
      <c r="AF11" s="122" t="s">
        <v>90</v>
      </c>
      <c r="AG11" s="136">
        <v>36494806</v>
      </c>
      <c r="AH11" s="48">
        <f>IF(ISBLANK(AG11),"-",AG11-AG10)</f>
        <v>650</v>
      </c>
      <c r="AI11" s="49">
        <f>AH11/T11</f>
        <v>179.60762641613704</v>
      </c>
      <c r="AJ11" s="102">
        <v>0</v>
      </c>
      <c r="AK11" s="102">
        <v>0</v>
      </c>
      <c r="AL11" s="102">
        <v>1</v>
      </c>
      <c r="AM11" s="102">
        <v>0</v>
      </c>
      <c r="AN11" s="102">
        <v>1</v>
      </c>
      <c r="AO11" s="102">
        <v>0.45</v>
      </c>
      <c r="AP11" s="123">
        <v>8173384</v>
      </c>
      <c r="AQ11" s="123">
        <f>AP11-AP10</f>
        <v>1326</v>
      </c>
      <c r="AR11" s="50"/>
      <c r="AS11" s="51" t="s">
        <v>113</v>
      </c>
      <c r="AV11" s="38" t="s">
        <v>88</v>
      </c>
      <c r="AW11" s="38" t="s">
        <v>91</v>
      </c>
      <c r="AY11" s="80" t="s">
        <v>126</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121</v>
      </c>
      <c r="P12" s="119">
        <v>82</v>
      </c>
      <c r="Q12" s="119">
        <v>34054510</v>
      </c>
      <c r="R12" s="45">
        <f t="shared" ref="R12:R34" si="3">Q12-Q11</f>
        <v>3619</v>
      </c>
      <c r="S12" s="46">
        <f t="shared" ref="S12:S34" si="4">R12*24/1000</f>
        <v>86.855999999999995</v>
      </c>
      <c r="T12" s="46">
        <f t="shared" ref="T12:T34" si="5">R12/1000</f>
        <v>3.6190000000000002</v>
      </c>
      <c r="U12" s="120">
        <v>8</v>
      </c>
      <c r="V12" s="120">
        <f t="shared" ref="V12:V34" si="6">U12</f>
        <v>8</v>
      </c>
      <c r="W12" s="121" t="s">
        <v>125</v>
      </c>
      <c r="X12" s="123">
        <v>0</v>
      </c>
      <c r="Y12" s="123">
        <v>0</v>
      </c>
      <c r="Z12" s="123">
        <v>973</v>
      </c>
      <c r="AA12" s="123">
        <v>0</v>
      </c>
      <c r="AB12" s="123">
        <v>1110</v>
      </c>
      <c r="AC12" s="47" t="s">
        <v>90</v>
      </c>
      <c r="AD12" s="47" t="s">
        <v>90</v>
      </c>
      <c r="AE12" s="47" t="s">
        <v>90</v>
      </c>
      <c r="AF12" s="122" t="s">
        <v>90</v>
      </c>
      <c r="AG12" s="136">
        <v>36495456</v>
      </c>
      <c r="AH12" s="48">
        <f>IF(ISBLANK(AG12),"-",AG12-AG11)</f>
        <v>650</v>
      </c>
      <c r="AI12" s="49">
        <f t="shared" ref="AI12:AI34" si="7">AH12/T12</f>
        <v>179.60762641613704</v>
      </c>
      <c r="AJ12" s="102">
        <v>0</v>
      </c>
      <c r="AK12" s="102">
        <v>0</v>
      </c>
      <c r="AL12" s="102">
        <v>1</v>
      </c>
      <c r="AM12" s="102">
        <v>0</v>
      </c>
      <c r="AN12" s="102">
        <v>1</v>
      </c>
      <c r="AO12" s="102">
        <v>0.45</v>
      </c>
      <c r="AP12" s="123">
        <v>8174718</v>
      </c>
      <c r="AQ12" s="123">
        <f>AP12-AP11</f>
        <v>1334</v>
      </c>
      <c r="AR12" s="52">
        <v>1.02</v>
      </c>
      <c r="AS12" s="51" t="s">
        <v>113</v>
      </c>
      <c r="AV12" s="38" t="s">
        <v>92</v>
      </c>
      <c r="AW12" s="38" t="s">
        <v>93</v>
      </c>
      <c r="AY12" s="80" t="s">
        <v>128</v>
      </c>
    </row>
    <row r="13" spans="2:51" x14ac:dyDescent="0.25">
      <c r="B13" s="39">
        <v>2.0833333333333299</v>
      </c>
      <c r="C13" s="39">
        <v>0.125</v>
      </c>
      <c r="D13" s="118">
        <v>18</v>
      </c>
      <c r="E13" s="40">
        <f t="shared" si="0"/>
        <v>12.67605633802817</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115</v>
      </c>
      <c r="P13" s="119">
        <v>84</v>
      </c>
      <c r="Q13" s="119">
        <v>34057975</v>
      </c>
      <c r="R13" s="45">
        <f t="shared" si="3"/>
        <v>3465</v>
      </c>
      <c r="S13" s="46">
        <f t="shared" si="4"/>
        <v>83.16</v>
      </c>
      <c r="T13" s="46">
        <f t="shared" si="5"/>
        <v>3.4649999999999999</v>
      </c>
      <c r="U13" s="120">
        <v>8.9</v>
      </c>
      <c r="V13" s="120">
        <f t="shared" si="6"/>
        <v>8.9</v>
      </c>
      <c r="W13" s="121" t="s">
        <v>125</v>
      </c>
      <c r="X13" s="123">
        <v>0</v>
      </c>
      <c r="Y13" s="123">
        <v>0</v>
      </c>
      <c r="Z13" s="123">
        <v>945</v>
      </c>
      <c r="AA13" s="123">
        <v>0</v>
      </c>
      <c r="AB13" s="123">
        <v>1080</v>
      </c>
      <c r="AC13" s="47" t="s">
        <v>90</v>
      </c>
      <c r="AD13" s="47" t="s">
        <v>90</v>
      </c>
      <c r="AE13" s="47" t="s">
        <v>90</v>
      </c>
      <c r="AF13" s="122" t="s">
        <v>90</v>
      </c>
      <c r="AG13" s="136">
        <v>36496002</v>
      </c>
      <c r="AH13" s="48">
        <f>IF(ISBLANK(AG13),"-",AG13-AG12)</f>
        <v>546</v>
      </c>
      <c r="AI13" s="49">
        <f t="shared" si="7"/>
        <v>157.57575757575759</v>
      </c>
      <c r="AJ13" s="102">
        <v>0</v>
      </c>
      <c r="AK13" s="102">
        <v>0</v>
      </c>
      <c r="AL13" s="102">
        <v>1</v>
      </c>
      <c r="AM13" s="102">
        <v>0</v>
      </c>
      <c r="AN13" s="102">
        <v>1</v>
      </c>
      <c r="AO13" s="102">
        <v>0.45</v>
      </c>
      <c r="AP13" s="123">
        <v>8175919</v>
      </c>
      <c r="AQ13" s="123">
        <f>AP13-AP12</f>
        <v>1201</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86</v>
      </c>
      <c r="P14" s="119">
        <v>86</v>
      </c>
      <c r="Q14" s="119">
        <v>34061440</v>
      </c>
      <c r="R14" s="45">
        <f t="shared" si="3"/>
        <v>3465</v>
      </c>
      <c r="S14" s="46">
        <f t="shared" si="4"/>
        <v>83.16</v>
      </c>
      <c r="T14" s="46">
        <f t="shared" si="5"/>
        <v>3.4649999999999999</v>
      </c>
      <c r="U14" s="120">
        <v>9.5</v>
      </c>
      <c r="V14" s="120">
        <f t="shared" si="6"/>
        <v>9.5</v>
      </c>
      <c r="W14" s="121" t="s">
        <v>125</v>
      </c>
      <c r="X14" s="123">
        <v>0</v>
      </c>
      <c r="Y14" s="123">
        <v>0</v>
      </c>
      <c r="Z14" s="123">
        <v>920</v>
      </c>
      <c r="AA14" s="123">
        <v>0</v>
      </c>
      <c r="AB14" s="123">
        <v>1079</v>
      </c>
      <c r="AC14" s="47" t="s">
        <v>90</v>
      </c>
      <c r="AD14" s="47" t="s">
        <v>90</v>
      </c>
      <c r="AE14" s="47" t="s">
        <v>90</v>
      </c>
      <c r="AF14" s="122" t="s">
        <v>90</v>
      </c>
      <c r="AG14" s="136">
        <v>36496548</v>
      </c>
      <c r="AH14" s="48">
        <f t="shared" ref="AH14:AH34" si="8">IF(ISBLANK(AG14),"-",AG14-AG13)</f>
        <v>546</v>
      </c>
      <c r="AI14" s="49">
        <f t="shared" si="7"/>
        <v>157.57575757575759</v>
      </c>
      <c r="AJ14" s="102">
        <v>0</v>
      </c>
      <c r="AK14" s="102">
        <v>0</v>
      </c>
      <c r="AL14" s="102">
        <v>1</v>
      </c>
      <c r="AM14" s="102">
        <v>0</v>
      </c>
      <c r="AN14" s="102">
        <v>1</v>
      </c>
      <c r="AO14" s="102">
        <v>0.45</v>
      </c>
      <c r="AP14" s="123">
        <v>8176219</v>
      </c>
      <c r="AQ14" s="123">
        <f>AP14-AP13</f>
        <v>300</v>
      </c>
      <c r="AR14" s="50"/>
      <c r="AS14" s="51" t="s">
        <v>113</v>
      </c>
      <c r="AT14" s="53"/>
      <c r="AV14" s="38" t="s">
        <v>96</v>
      </c>
      <c r="AW14" s="38" t="s">
        <v>97</v>
      </c>
      <c r="AY14" s="80" t="s">
        <v>130</v>
      </c>
    </row>
    <row r="15" spans="2:51" x14ac:dyDescent="0.25">
      <c r="B15" s="39">
        <v>2.1666666666666701</v>
      </c>
      <c r="C15" s="39">
        <v>0.20833333333333301</v>
      </c>
      <c r="D15" s="118">
        <v>24</v>
      </c>
      <c r="E15" s="40">
        <f t="shared" si="0"/>
        <v>16.901408450704228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98</v>
      </c>
      <c r="P15" s="119">
        <v>92</v>
      </c>
      <c r="Q15" s="119">
        <v>34065214</v>
      </c>
      <c r="R15" s="45">
        <f t="shared" si="3"/>
        <v>3774</v>
      </c>
      <c r="S15" s="46">
        <f t="shared" si="4"/>
        <v>90.575999999999993</v>
      </c>
      <c r="T15" s="46">
        <f t="shared" si="5"/>
        <v>3.774</v>
      </c>
      <c r="U15" s="120">
        <v>9.5</v>
      </c>
      <c r="V15" s="120">
        <f t="shared" si="6"/>
        <v>9.5</v>
      </c>
      <c r="W15" s="121" t="s">
        <v>125</v>
      </c>
      <c r="X15" s="123">
        <v>0</v>
      </c>
      <c r="Y15" s="123">
        <v>0</v>
      </c>
      <c r="Z15" s="123">
        <v>942</v>
      </c>
      <c r="AA15" s="123">
        <v>0</v>
      </c>
      <c r="AB15" s="123">
        <v>1079</v>
      </c>
      <c r="AC15" s="47" t="s">
        <v>90</v>
      </c>
      <c r="AD15" s="47" t="s">
        <v>90</v>
      </c>
      <c r="AE15" s="47" t="s">
        <v>90</v>
      </c>
      <c r="AF15" s="122" t="s">
        <v>90</v>
      </c>
      <c r="AG15" s="136">
        <v>36497120</v>
      </c>
      <c r="AH15" s="48">
        <f t="shared" si="8"/>
        <v>572</v>
      </c>
      <c r="AI15" s="49">
        <f t="shared" si="7"/>
        <v>151.56332803391626</v>
      </c>
      <c r="AJ15" s="102">
        <v>0</v>
      </c>
      <c r="AK15" s="102">
        <v>0</v>
      </c>
      <c r="AL15" s="102">
        <v>1</v>
      </c>
      <c r="AM15" s="102">
        <v>0</v>
      </c>
      <c r="AN15" s="102">
        <v>1</v>
      </c>
      <c r="AO15" s="102">
        <v>0</v>
      </c>
      <c r="AP15" s="123">
        <v>8176219</v>
      </c>
      <c r="AQ15" s="123">
        <f>AP15-AP14</f>
        <v>0</v>
      </c>
      <c r="AR15" s="50"/>
      <c r="AS15" s="51" t="s">
        <v>113</v>
      </c>
      <c r="AV15" s="38" t="s">
        <v>98</v>
      </c>
      <c r="AW15" s="38" t="s">
        <v>99</v>
      </c>
      <c r="AY15" s="80" t="s">
        <v>131</v>
      </c>
    </row>
    <row r="16" spans="2:51" x14ac:dyDescent="0.25">
      <c r="B16" s="39">
        <v>2.2083333333333299</v>
      </c>
      <c r="C16" s="39">
        <v>0.25</v>
      </c>
      <c r="D16" s="118">
        <v>10</v>
      </c>
      <c r="E16" s="40">
        <f t="shared" si="0"/>
        <v>7.042253521126761</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123</v>
      </c>
      <c r="P16" s="119">
        <v>122</v>
      </c>
      <c r="Q16" s="119">
        <v>34069787</v>
      </c>
      <c r="R16" s="45">
        <f t="shared" si="3"/>
        <v>4573</v>
      </c>
      <c r="S16" s="46">
        <f t="shared" si="4"/>
        <v>109.752</v>
      </c>
      <c r="T16" s="46">
        <f t="shared" si="5"/>
        <v>4.5730000000000004</v>
      </c>
      <c r="U16" s="120">
        <v>9.5</v>
      </c>
      <c r="V16" s="120">
        <f t="shared" si="6"/>
        <v>9.5</v>
      </c>
      <c r="W16" s="121" t="s">
        <v>125</v>
      </c>
      <c r="X16" s="123">
        <v>0</v>
      </c>
      <c r="Y16" s="123">
        <v>0</v>
      </c>
      <c r="Z16" s="123">
        <v>1147</v>
      </c>
      <c r="AA16" s="123">
        <v>0</v>
      </c>
      <c r="AB16" s="123">
        <v>1170</v>
      </c>
      <c r="AC16" s="47" t="s">
        <v>90</v>
      </c>
      <c r="AD16" s="47" t="s">
        <v>90</v>
      </c>
      <c r="AE16" s="47" t="s">
        <v>90</v>
      </c>
      <c r="AF16" s="122" t="s">
        <v>90</v>
      </c>
      <c r="AG16" s="136">
        <v>36497836</v>
      </c>
      <c r="AH16" s="48">
        <f t="shared" si="8"/>
        <v>716</v>
      </c>
      <c r="AI16" s="49">
        <f t="shared" si="7"/>
        <v>156.57117865733653</v>
      </c>
      <c r="AJ16" s="102">
        <v>0</v>
      </c>
      <c r="AK16" s="102">
        <v>0</v>
      </c>
      <c r="AL16" s="102">
        <v>1</v>
      </c>
      <c r="AM16" s="102">
        <v>0</v>
      </c>
      <c r="AN16" s="102">
        <v>1</v>
      </c>
      <c r="AO16" s="102">
        <v>0</v>
      </c>
      <c r="AP16" s="123">
        <v>8176219</v>
      </c>
      <c r="AQ16" s="123">
        <f t="shared" ref="AQ16:AQ34" si="10">AP16-AP15</f>
        <v>0</v>
      </c>
      <c r="AR16" s="52">
        <v>1.1100000000000001</v>
      </c>
      <c r="AS16" s="51" t="s">
        <v>101</v>
      </c>
      <c r="AV16" s="38" t="s">
        <v>102</v>
      </c>
      <c r="AW16" s="38" t="s">
        <v>103</v>
      </c>
      <c r="AY16" s="80" t="s">
        <v>452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140</v>
      </c>
      <c r="P17" s="119">
        <v>155</v>
      </c>
      <c r="Q17" s="119">
        <v>34075769</v>
      </c>
      <c r="R17" s="45">
        <f t="shared" si="3"/>
        <v>5982</v>
      </c>
      <c r="S17" s="46">
        <f t="shared" si="4"/>
        <v>143.56800000000001</v>
      </c>
      <c r="T17" s="46">
        <f t="shared" si="5"/>
        <v>5.9820000000000002</v>
      </c>
      <c r="U17" s="120">
        <v>9.4</v>
      </c>
      <c r="V17" s="120">
        <f t="shared" si="6"/>
        <v>9.4</v>
      </c>
      <c r="W17" s="121" t="s">
        <v>140</v>
      </c>
      <c r="X17" s="123">
        <v>0</v>
      </c>
      <c r="Y17" s="123">
        <v>1115</v>
      </c>
      <c r="Z17" s="123">
        <v>1196</v>
      </c>
      <c r="AA17" s="123">
        <v>1185</v>
      </c>
      <c r="AB17" s="123">
        <v>1198</v>
      </c>
      <c r="AC17" s="47" t="s">
        <v>90</v>
      </c>
      <c r="AD17" s="47" t="s">
        <v>90</v>
      </c>
      <c r="AE17" s="47" t="s">
        <v>90</v>
      </c>
      <c r="AF17" s="122" t="s">
        <v>90</v>
      </c>
      <c r="AG17" s="136">
        <v>36499100</v>
      </c>
      <c r="AH17" s="48">
        <f t="shared" si="8"/>
        <v>1264</v>
      </c>
      <c r="AI17" s="49">
        <f t="shared" si="7"/>
        <v>211.30056837178199</v>
      </c>
      <c r="AJ17" s="102">
        <v>0</v>
      </c>
      <c r="AK17" s="102">
        <v>1</v>
      </c>
      <c r="AL17" s="102">
        <v>1</v>
      </c>
      <c r="AM17" s="102">
        <v>1</v>
      </c>
      <c r="AN17" s="102">
        <v>1</v>
      </c>
      <c r="AO17" s="102">
        <v>0</v>
      </c>
      <c r="AP17" s="123">
        <v>8176219</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138</v>
      </c>
      <c r="P18" s="119">
        <v>157</v>
      </c>
      <c r="Q18" s="119">
        <v>34081933</v>
      </c>
      <c r="R18" s="45">
        <f t="shared" si="3"/>
        <v>6164</v>
      </c>
      <c r="S18" s="46">
        <f t="shared" si="4"/>
        <v>147.93600000000001</v>
      </c>
      <c r="T18" s="46">
        <f t="shared" si="5"/>
        <v>6.1639999999999997</v>
      </c>
      <c r="U18" s="120">
        <v>9.1</v>
      </c>
      <c r="V18" s="120">
        <f t="shared" si="6"/>
        <v>9.1</v>
      </c>
      <c r="W18" s="121" t="s">
        <v>140</v>
      </c>
      <c r="X18" s="123">
        <v>0</v>
      </c>
      <c r="Y18" s="123">
        <v>1106</v>
      </c>
      <c r="Z18" s="123">
        <v>1196</v>
      </c>
      <c r="AA18" s="123">
        <v>1185</v>
      </c>
      <c r="AB18" s="123">
        <v>1198</v>
      </c>
      <c r="AC18" s="47" t="s">
        <v>90</v>
      </c>
      <c r="AD18" s="47" t="s">
        <v>90</v>
      </c>
      <c r="AE18" s="47" t="s">
        <v>90</v>
      </c>
      <c r="AF18" s="122" t="s">
        <v>90</v>
      </c>
      <c r="AG18" s="136">
        <v>36500445</v>
      </c>
      <c r="AH18" s="48">
        <f t="shared" si="8"/>
        <v>1345</v>
      </c>
      <c r="AI18" s="49">
        <f t="shared" si="7"/>
        <v>218.20246593121351</v>
      </c>
      <c r="AJ18" s="102">
        <v>0</v>
      </c>
      <c r="AK18" s="102">
        <v>1</v>
      </c>
      <c r="AL18" s="102">
        <v>1</v>
      </c>
      <c r="AM18" s="102">
        <v>1</v>
      </c>
      <c r="AN18" s="102">
        <v>1</v>
      </c>
      <c r="AO18" s="102">
        <v>0</v>
      </c>
      <c r="AP18" s="123">
        <v>8176219</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135</v>
      </c>
      <c r="P19" s="119">
        <v>163</v>
      </c>
      <c r="Q19" s="119">
        <v>34088266</v>
      </c>
      <c r="R19" s="45">
        <f t="shared" si="3"/>
        <v>6333</v>
      </c>
      <c r="S19" s="46">
        <f t="shared" si="4"/>
        <v>151.99199999999999</v>
      </c>
      <c r="T19" s="46">
        <f t="shared" si="5"/>
        <v>6.3330000000000002</v>
      </c>
      <c r="U19" s="120">
        <v>8.4</v>
      </c>
      <c r="V19" s="120">
        <f t="shared" si="6"/>
        <v>8.4</v>
      </c>
      <c r="W19" s="121" t="s">
        <v>140</v>
      </c>
      <c r="X19" s="123">
        <v>0</v>
      </c>
      <c r="Y19" s="123">
        <v>1175</v>
      </c>
      <c r="Z19" s="123">
        <v>1196</v>
      </c>
      <c r="AA19" s="123">
        <v>1185</v>
      </c>
      <c r="AB19" s="123">
        <v>1198</v>
      </c>
      <c r="AC19" s="47" t="s">
        <v>90</v>
      </c>
      <c r="AD19" s="47" t="s">
        <v>90</v>
      </c>
      <c r="AE19" s="47" t="s">
        <v>90</v>
      </c>
      <c r="AF19" s="122" t="s">
        <v>90</v>
      </c>
      <c r="AG19" s="136">
        <v>36501836</v>
      </c>
      <c r="AH19" s="48">
        <f t="shared" si="8"/>
        <v>1391</v>
      </c>
      <c r="AI19" s="49">
        <f t="shared" si="7"/>
        <v>219.64313911258486</v>
      </c>
      <c r="AJ19" s="102">
        <v>0</v>
      </c>
      <c r="AK19" s="102">
        <v>1</v>
      </c>
      <c r="AL19" s="102">
        <v>1</v>
      </c>
      <c r="AM19" s="102">
        <v>1</v>
      </c>
      <c r="AN19" s="102">
        <v>1</v>
      </c>
      <c r="AO19" s="102">
        <v>0</v>
      </c>
      <c r="AP19" s="123">
        <v>8176219</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136</v>
      </c>
      <c r="P20" s="119">
        <v>155</v>
      </c>
      <c r="Q20" s="119">
        <v>34094452</v>
      </c>
      <c r="R20" s="45">
        <f t="shared" si="3"/>
        <v>6186</v>
      </c>
      <c r="S20" s="46">
        <f t="shared" si="4"/>
        <v>148.464</v>
      </c>
      <c r="T20" s="46">
        <f t="shared" si="5"/>
        <v>6.1859999999999999</v>
      </c>
      <c r="U20" s="120">
        <v>7.8</v>
      </c>
      <c r="V20" s="120">
        <f t="shared" si="6"/>
        <v>7.8</v>
      </c>
      <c r="W20" s="121" t="s">
        <v>140</v>
      </c>
      <c r="X20" s="123">
        <v>0</v>
      </c>
      <c r="Y20" s="123">
        <v>1170</v>
      </c>
      <c r="Z20" s="123">
        <v>1196</v>
      </c>
      <c r="AA20" s="123">
        <v>1185</v>
      </c>
      <c r="AB20" s="123">
        <v>1198</v>
      </c>
      <c r="AC20" s="47" t="s">
        <v>90</v>
      </c>
      <c r="AD20" s="47" t="s">
        <v>90</v>
      </c>
      <c r="AE20" s="47" t="s">
        <v>90</v>
      </c>
      <c r="AF20" s="122" t="s">
        <v>90</v>
      </c>
      <c r="AG20" s="136">
        <v>36503192</v>
      </c>
      <c r="AH20" s="48">
        <f>IF(ISBLANK(AG20),"-",AG20-AG19)</f>
        <v>1356</v>
      </c>
      <c r="AI20" s="49">
        <f t="shared" si="7"/>
        <v>219.20465567410281</v>
      </c>
      <c r="AJ20" s="102">
        <v>0</v>
      </c>
      <c r="AK20" s="102">
        <v>1</v>
      </c>
      <c r="AL20" s="102">
        <v>1</v>
      </c>
      <c r="AM20" s="102">
        <v>1</v>
      </c>
      <c r="AN20" s="102">
        <v>1</v>
      </c>
      <c r="AO20" s="102">
        <v>0</v>
      </c>
      <c r="AP20" s="123">
        <v>8176219</v>
      </c>
      <c r="AQ20" s="123">
        <f t="shared" si="10"/>
        <v>0</v>
      </c>
      <c r="AR20" s="52">
        <v>1.33</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162</v>
      </c>
      <c r="Q21" s="119">
        <v>34100743</v>
      </c>
      <c r="R21" s="45">
        <f>Q21-Q20</f>
        <v>6291</v>
      </c>
      <c r="S21" s="46">
        <f t="shared" si="4"/>
        <v>150.98400000000001</v>
      </c>
      <c r="T21" s="46">
        <f t="shared" si="5"/>
        <v>6.2910000000000004</v>
      </c>
      <c r="U21" s="120">
        <v>7.6</v>
      </c>
      <c r="V21" s="120">
        <f t="shared" si="6"/>
        <v>7.6</v>
      </c>
      <c r="W21" s="121" t="s">
        <v>140</v>
      </c>
      <c r="X21" s="123">
        <v>0</v>
      </c>
      <c r="Y21" s="123">
        <v>1059</v>
      </c>
      <c r="Z21" s="123">
        <v>1196</v>
      </c>
      <c r="AA21" s="123">
        <v>1185</v>
      </c>
      <c r="AB21" s="123">
        <v>1198</v>
      </c>
      <c r="AC21" s="47" t="s">
        <v>90</v>
      </c>
      <c r="AD21" s="47" t="s">
        <v>90</v>
      </c>
      <c r="AE21" s="47" t="s">
        <v>90</v>
      </c>
      <c r="AF21" s="122" t="s">
        <v>90</v>
      </c>
      <c r="AG21" s="136">
        <v>36504572</v>
      </c>
      <c r="AH21" s="48">
        <f t="shared" si="8"/>
        <v>1380</v>
      </c>
      <c r="AI21" s="49">
        <f t="shared" si="7"/>
        <v>219.36099189318071</v>
      </c>
      <c r="AJ21" s="102">
        <v>0</v>
      </c>
      <c r="AK21" s="102">
        <v>1</v>
      </c>
      <c r="AL21" s="102">
        <v>1</v>
      </c>
      <c r="AM21" s="102">
        <v>1</v>
      </c>
      <c r="AN21" s="102">
        <v>1</v>
      </c>
      <c r="AO21" s="102">
        <v>0</v>
      </c>
      <c r="AP21" s="123">
        <v>8176219</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149</v>
      </c>
      <c r="Q22" s="119">
        <v>34106907</v>
      </c>
      <c r="R22" s="45">
        <f t="shared" si="3"/>
        <v>6164</v>
      </c>
      <c r="S22" s="46">
        <f t="shared" si="4"/>
        <v>147.93600000000001</v>
      </c>
      <c r="T22" s="46">
        <f t="shared" si="5"/>
        <v>6.1639999999999997</v>
      </c>
      <c r="U22" s="120">
        <v>7.2</v>
      </c>
      <c r="V22" s="120">
        <f t="shared" si="6"/>
        <v>7.2</v>
      </c>
      <c r="W22" s="121" t="s">
        <v>140</v>
      </c>
      <c r="X22" s="123">
        <v>0</v>
      </c>
      <c r="Y22" s="123">
        <v>1035</v>
      </c>
      <c r="Z22" s="123">
        <v>1196</v>
      </c>
      <c r="AA22" s="123">
        <v>1185</v>
      </c>
      <c r="AB22" s="123">
        <v>1198</v>
      </c>
      <c r="AC22" s="47" t="s">
        <v>90</v>
      </c>
      <c r="AD22" s="47" t="s">
        <v>90</v>
      </c>
      <c r="AE22" s="47" t="s">
        <v>90</v>
      </c>
      <c r="AF22" s="122" t="s">
        <v>90</v>
      </c>
      <c r="AG22" s="136">
        <v>36505932</v>
      </c>
      <c r="AH22" s="48">
        <f t="shared" si="8"/>
        <v>1360</v>
      </c>
      <c r="AI22" s="49">
        <f t="shared" si="7"/>
        <v>220.63595068137573</v>
      </c>
      <c r="AJ22" s="102">
        <v>0</v>
      </c>
      <c r="AK22" s="102">
        <v>1</v>
      </c>
      <c r="AL22" s="102">
        <v>1</v>
      </c>
      <c r="AM22" s="102">
        <v>1</v>
      </c>
      <c r="AN22" s="102">
        <v>1</v>
      </c>
      <c r="AO22" s="102">
        <v>0</v>
      </c>
      <c r="AP22" s="123">
        <v>8176219</v>
      </c>
      <c r="AQ22" s="123">
        <f t="shared" si="10"/>
        <v>0</v>
      </c>
      <c r="AR22" s="50"/>
      <c r="AS22" s="51" t="s">
        <v>101</v>
      </c>
      <c r="AV22" s="54" t="s">
        <v>110</v>
      </c>
      <c r="AY22" s="105"/>
    </row>
    <row r="23" spans="1:51" x14ac:dyDescent="0.25">
      <c r="A23" s="101" t="s">
        <v>129</v>
      </c>
      <c r="B23" s="39">
        <v>2.5</v>
      </c>
      <c r="C23" s="39">
        <v>0.54166666666666696</v>
      </c>
      <c r="D23" s="118">
        <v>9</v>
      </c>
      <c r="E23" s="40">
        <f t="shared" si="0"/>
        <v>6.3380281690140849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149</v>
      </c>
      <c r="Q23" s="119">
        <v>34112970</v>
      </c>
      <c r="R23" s="45">
        <f t="shared" si="3"/>
        <v>6063</v>
      </c>
      <c r="S23" s="46">
        <f t="shared" si="4"/>
        <v>145.512</v>
      </c>
      <c r="T23" s="46">
        <f t="shared" si="5"/>
        <v>6.0629999999999997</v>
      </c>
      <c r="U23" s="120">
        <v>6.9</v>
      </c>
      <c r="V23" s="120">
        <f t="shared" si="6"/>
        <v>6.9</v>
      </c>
      <c r="W23" s="121" t="s">
        <v>140</v>
      </c>
      <c r="X23" s="123">
        <v>0</v>
      </c>
      <c r="Y23" s="123">
        <v>1081</v>
      </c>
      <c r="Z23" s="123">
        <v>1196</v>
      </c>
      <c r="AA23" s="123">
        <v>1185</v>
      </c>
      <c r="AB23" s="123">
        <v>1198</v>
      </c>
      <c r="AC23" s="47" t="s">
        <v>90</v>
      </c>
      <c r="AD23" s="47" t="s">
        <v>90</v>
      </c>
      <c r="AE23" s="47" t="s">
        <v>90</v>
      </c>
      <c r="AF23" s="122" t="s">
        <v>90</v>
      </c>
      <c r="AG23" s="136">
        <v>36507276</v>
      </c>
      <c r="AH23" s="48">
        <f t="shared" si="8"/>
        <v>1344</v>
      </c>
      <c r="AI23" s="49">
        <f t="shared" si="7"/>
        <v>221.67243938644236</v>
      </c>
      <c r="AJ23" s="102">
        <v>0</v>
      </c>
      <c r="AK23" s="102">
        <v>1</v>
      </c>
      <c r="AL23" s="102">
        <v>1</v>
      </c>
      <c r="AM23" s="102">
        <v>1</v>
      </c>
      <c r="AN23" s="102">
        <v>1</v>
      </c>
      <c r="AO23" s="102">
        <v>0</v>
      </c>
      <c r="AP23" s="123">
        <v>8176219</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138</v>
      </c>
      <c r="P24" s="119">
        <v>143</v>
      </c>
      <c r="Q24" s="119">
        <v>34119103</v>
      </c>
      <c r="R24" s="45">
        <f t="shared" si="3"/>
        <v>6133</v>
      </c>
      <c r="S24" s="46">
        <f t="shared" si="4"/>
        <v>147.19200000000001</v>
      </c>
      <c r="T24" s="46">
        <f t="shared" si="5"/>
        <v>6.133</v>
      </c>
      <c r="U24" s="120">
        <v>6.3</v>
      </c>
      <c r="V24" s="120">
        <f t="shared" si="6"/>
        <v>6.3</v>
      </c>
      <c r="W24" s="121" t="s">
        <v>140</v>
      </c>
      <c r="X24" s="123">
        <v>0</v>
      </c>
      <c r="Y24" s="123">
        <v>1032</v>
      </c>
      <c r="Z24" s="123">
        <v>1196</v>
      </c>
      <c r="AA24" s="123">
        <v>1185</v>
      </c>
      <c r="AB24" s="123">
        <v>1198</v>
      </c>
      <c r="AC24" s="47" t="s">
        <v>90</v>
      </c>
      <c r="AD24" s="47" t="s">
        <v>90</v>
      </c>
      <c r="AE24" s="47" t="s">
        <v>90</v>
      </c>
      <c r="AF24" s="122" t="s">
        <v>90</v>
      </c>
      <c r="AG24" s="136">
        <v>36508652</v>
      </c>
      <c r="AH24" s="48">
        <f t="shared" si="8"/>
        <v>1376</v>
      </c>
      <c r="AI24" s="49">
        <f t="shared" si="7"/>
        <v>224.36001956628078</v>
      </c>
      <c r="AJ24" s="102">
        <v>0</v>
      </c>
      <c r="AK24" s="102">
        <v>1</v>
      </c>
      <c r="AL24" s="102">
        <v>1</v>
      </c>
      <c r="AM24" s="102">
        <v>1</v>
      </c>
      <c r="AN24" s="102">
        <v>1</v>
      </c>
      <c r="AO24" s="102">
        <v>0</v>
      </c>
      <c r="AP24" s="123">
        <v>8176219</v>
      </c>
      <c r="AQ24" s="123">
        <f t="shared" si="10"/>
        <v>0</v>
      </c>
      <c r="AR24" s="52">
        <v>1.07</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134</v>
      </c>
      <c r="P25" s="119">
        <v>141</v>
      </c>
      <c r="Q25" s="119">
        <v>34124998</v>
      </c>
      <c r="R25" s="45">
        <f t="shared" si="3"/>
        <v>5895</v>
      </c>
      <c r="S25" s="46">
        <f t="shared" si="4"/>
        <v>141.47999999999999</v>
      </c>
      <c r="T25" s="46">
        <f t="shared" si="5"/>
        <v>5.8949999999999996</v>
      </c>
      <c r="U25" s="120">
        <v>5.9</v>
      </c>
      <c r="V25" s="120">
        <f t="shared" si="6"/>
        <v>5.9</v>
      </c>
      <c r="W25" s="121" t="s">
        <v>140</v>
      </c>
      <c r="X25" s="123">
        <v>0</v>
      </c>
      <c r="Y25" s="123">
        <v>1018</v>
      </c>
      <c r="Z25" s="123">
        <v>1196</v>
      </c>
      <c r="AA25" s="123">
        <v>1185</v>
      </c>
      <c r="AB25" s="123">
        <v>1198</v>
      </c>
      <c r="AC25" s="47" t="s">
        <v>90</v>
      </c>
      <c r="AD25" s="47" t="s">
        <v>90</v>
      </c>
      <c r="AE25" s="47" t="s">
        <v>90</v>
      </c>
      <c r="AF25" s="122" t="s">
        <v>90</v>
      </c>
      <c r="AG25" s="136">
        <v>36510016</v>
      </c>
      <c r="AH25" s="48">
        <f t="shared" si="8"/>
        <v>1364</v>
      </c>
      <c r="AI25" s="49">
        <f t="shared" si="7"/>
        <v>231.38252756573368</v>
      </c>
      <c r="AJ25" s="102">
        <v>0</v>
      </c>
      <c r="AK25" s="102">
        <v>1</v>
      </c>
      <c r="AL25" s="102">
        <v>1</v>
      </c>
      <c r="AM25" s="102">
        <v>1</v>
      </c>
      <c r="AN25" s="102">
        <v>1</v>
      </c>
      <c r="AO25" s="102">
        <v>0</v>
      </c>
      <c r="AP25" s="123">
        <v>8176219</v>
      </c>
      <c r="AQ25" s="123">
        <f t="shared" si="10"/>
        <v>0</v>
      </c>
      <c r="AR25" s="50"/>
      <c r="AS25" s="51" t="s">
        <v>113</v>
      </c>
      <c r="AV25" s="57" t="s">
        <v>74</v>
      </c>
      <c r="AW25" s="57">
        <v>10.36</v>
      </c>
      <c r="AY25" s="105"/>
    </row>
    <row r="26" spans="1:51" x14ac:dyDescent="0.25">
      <c r="B26" s="39">
        <v>2.625</v>
      </c>
      <c r="C26" s="39">
        <v>0.66666666666666696</v>
      </c>
      <c r="D26" s="118">
        <v>5</v>
      </c>
      <c r="E26" s="40">
        <f t="shared" si="0"/>
        <v>3.5211267605633805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131</v>
      </c>
      <c r="P26" s="119">
        <v>140</v>
      </c>
      <c r="Q26" s="119">
        <v>34130702</v>
      </c>
      <c r="R26" s="45">
        <f t="shared" si="3"/>
        <v>5704</v>
      </c>
      <c r="S26" s="46">
        <f t="shared" si="4"/>
        <v>136.89599999999999</v>
      </c>
      <c r="T26" s="46">
        <f t="shared" si="5"/>
        <v>5.7039999999999997</v>
      </c>
      <c r="U26" s="120">
        <v>5.6</v>
      </c>
      <c r="V26" s="120">
        <f t="shared" si="6"/>
        <v>5.6</v>
      </c>
      <c r="W26" s="121" t="s">
        <v>140</v>
      </c>
      <c r="X26" s="123">
        <v>0</v>
      </c>
      <c r="Y26" s="123">
        <v>1011</v>
      </c>
      <c r="Z26" s="123">
        <v>1196</v>
      </c>
      <c r="AA26" s="123">
        <v>1185</v>
      </c>
      <c r="AB26" s="123">
        <v>1198</v>
      </c>
      <c r="AC26" s="47" t="s">
        <v>90</v>
      </c>
      <c r="AD26" s="47" t="s">
        <v>90</v>
      </c>
      <c r="AE26" s="47" t="s">
        <v>90</v>
      </c>
      <c r="AF26" s="122" t="s">
        <v>90</v>
      </c>
      <c r="AG26" s="136">
        <v>36511324</v>
      </c>
      <c r="AH26" s="48">
        <f t="shared" si="8"/>
        <v>1308</v>
      </c>
      <c r="AI26" s="49">
        <f t="shared" si="7"/>
        <v>229.31276297335205</v>
      </c>
      <c r="AJ26" s="102">
        <v>0</v>
      </c>
      <c r="AK26" s="102">
        <v>1</v>
      </c>
      <c r="AL26" s="102">
        <v>1</v>
      </c>
      <c r="AM26" s="102">
        <v>1</v>
      </c>
      <c r="AN26" s="102">
        <v>1</v>
      </c>
      <c r="AO26" s="102">
        <v>0</v>
      </c>
      <c r="AP26" s="123">
        <v>8176219</v>
      </c>
      <c r="AQ26" s="123">
        <f t="shared" si="10"/>
        <v>0</v>
      </c>
      <c r="AR26" s="50"/>
      <c r="AS26" s="51" t="s">
        <v>113</v>
      </c>
      <c r="AV26" s="57" t="s">
        <v>114</v>
      </c>
      <c r="AW26" s="57">
        <v>1.01325</v>
      </c>
      <c r="AY26" s="105"/>
    </row>
    <row r="27" spans="1:51" x14ac:dyDescent="0.25">
      <c r="B27" s="39">
        <v>2.6666666666666701</v>
      </c>
      <c r="C27" s="39">
        <v>0.70833333333333404</v>
      </c>
      <c r="D27" s="118">
        <v>4</v>
      </c>
      <c r="E27" s="40">
        <f t="shared" si="0"/>
        <v>2.8169014084507045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136</v>
      </c>
      <c r="P27" s="119">
        <v>142</v>
      </c>
      <c r="Q27" s="119">
        <v>34136583</v>
      </c>
      <c r="R27" s="45">
        <f t="shared" si="3"/>
        <v>5881</v>
      </c>
      <c r="S27" s="46">
        <f t="shared" si="4"/>
        <v>141.14400000000001</v>
      </c>
      <c r="T27" s="46">
        <f t="shared" si="5"/>
        <v>5.8810000000000002</v>
      </c>
      <c r="U27" s="120">
        <v>5.0999999999999996</v>
      </c>
      <c r="V27" s="120">
        <f t="shared" si="6"/>
        <v>5.0999999999999996</v>
      </c>
      <c r="W27" s="121" t="s">
        <v>140</v>
      </c>
      <c r="X27" s="123">
        <v>0</v>
      </c>
      <c r="Y27" s="123">
        <v>1008</v>
      </c>
      <c r="Z27" s="123">
        <v>1196</v>
      </c>
      <c r="AA27" s="123">
        <v>1185</v>
      </c>
      <c r="AB27" s="123">
        <v>1198</v>
      </c>
      <c r="AC27" s="47" t="s">
        <v>90</v>
      </c>
      <c r="AD27" s="47" t="s">
        <v>90</v>
      </c>
      <c r="AE27" s="47" t="s">
        <v>90</v>
      </c>
      <c r="AF27" s="122" t="s">
        <v>90</v>
      </c>
      <c r="AG27" s="136">
        <v>36512654</v>
      </c>
      <c r="AH27" s="48">
        <f t="shared" si="8"/>
        <v>1330</v>
      </c>
      <c r="AI27" s="49">
        <f t="shared" si="7"/>
        <v>226.15201496344159</v>
      </c>
      <c r="AJ27" s="102">
        <v>0</v>
      </c>
      <c r="AK27" s="102">
        <v>1</v>
      </c>
      <c r="AL27" s="102">
        <v>1</v>
      </c>
      <c r="AM27" s="102">
        <v>1</v>
      </c>
      <c r="AN27" s="102">
        <v>1</v>
      </c>
      <c r="AO27" s="102">
        <v>0</v>
      </c>
      <c r="AP27" s="123">
        <v>8176219</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137</v>
      </c>
      <c r="P28" s="119">
        <v>140</v>
      </c>
      <c r="Q28" s="119">
        <v>34142451</v>
      </c>
      <c r="R28" s="45">
        <f t="shared" si="3"/>
        <v>5868</v>
      </c>
      <c r="S28" s="46">
        <f t="shared" si="4"/>
        <v>140.83199999999999</v>
      </c>
      <c r="T28" s="46">
        <f t="shared" si="5"/>
        <v>5.8680000000000003</v>
      </c>
      <c r="U28" s="120">
        <v>4.8</v>
      </c>
      <c r="V28" s="120">
        <f t="shared" si="6"/>
        <v>4.8</v>
      </c>
      <c r="W28" s="121" t="s">
        <v>140</v>
      </c>
      <c r="X28" s="123">
        <v>0</v>
      </c>
      <c r="Y28" s="123">
        <v>1002</v>
      </c>
      <c r="Z28" s="123">
        <v>1196</v>
      </c>
      <c r="AA28" s="123">
        <v>1185</v>
      </c>
      <c r="AB28" s="123">
        <v>1198</v>
      </c>
      <c r="AC28" s="47" t="s">
        <v>90</v>
      </c>
      <c r="AD28" s="47" t="s">
        <v>90</v>
      </c>
      <c r="AE28" s="47" t="s">
        <v>90</v>
      </c>
      <c r="AF28" s="122" t="s">
        <v>90</v>
      </c>
      <c r="AG28" s="136">
        <v>36514016</v>
      </c>
      <c r="AH28" s="48">
        <f t="shared" si="8"/>
        <v>1362</v>
      </c>
      <c r="AI28" s="49">
        <f t="shared" si="7"/>
        <v>232.10633946830265</v>
      </c>
      <c r="AJ28" s="102">
        <v>0</v>
      </c>
      <c r="AK28" s="102">
        <v>1</v>
      </c>
      <c r="AL28" s="102">
        <v>1</v>
      </c>
      <c r="AM28" s="102">
        <v>1</v>
      </c>
      <c r="AN28" s="102">
        <v>1</v>
      </c>
      <c r="AO28" s="102">
        <v>0</v>
      </c>
      <c r="AP28" s="123">
        <v>8176219</v>
      </c>
      <c r="AQ28" s="123">
        <f t="shared" si="10"/>
        <v>0</v>
      </c>
      <c r="AR28" s="52">
        <v>0.93</v>
      </c>
      <c r="AS28" s="51" t="s">
        <v>113</v>
      </c>
      <c r="AV28" s="57" t="s">
        <v>116</v>
      </c>
      <c r="AW28" s="57">
        <v>101.325</v>
      </c>
      <c r="AY28" s="105"/>
    </row>
    <row r="29" spans="1:51" x14ac:dyDescent="0.25">
      <c r="B29" s="39">
        <v>2.75</v>
      </c>
      <c r="C29" s="39">
        <v>0.79166666666666896</v>
      </c>
      <c r="D29" s="118">
        <v>4</v>
      </c>
      <c r="E29" s="40">
        <f t="shared" si="0"/>
        <v>2.8169014084507045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135</v>
      </c>
      <c r="P29" s="119">
        <v>140</v>
      </c>
      <c r="Q29" s="119">
        <v>34148292</v>
      </c>
      <c r="R29" s="45">
        <f t="shared" si="3"/>
        <v>5841</v>
      </c>
      <c r="S29" s="46">
        <f t="shared" si="4"/>
        <v>140.184</v>
      </c>
      <c r="T29" s="46">
        <f t="shared" si="5"/>
        <v>5.8410000000000002</v>
      </c>
      <c r="U29" s="120">
        <v>4.5</v>
      </c>
      <c r="V29" s="120">
        <f t="shared" si="6"/>
        <v>4.5</v>
      </c>
      <c r="W29" s="121" t="s">
        <v>140</v>
      </c>
      <c r="X29" s="123">
        <v>0</v>
      </c>
      <c r="Y29" s="123">
        <v>998</v>
      </c>
      <c r="Z29" s="123">
        <v>1196</v>
      </c>
      <c r="AA29" s="123">
        <v>1185</v>
      </c>
      <c r="AB29" s="123">
        <v>1198</v>
      </c>
      <c r="AC29" s="47" t="s">
        <v>90</v>
      </c>
      <c r="AD29" s="47" t="s">
        <v>90</v>
      </c>
      <c r="AE29" s="47" t="s">
        <v>90</v>
      </c>
      <c r="AF29" s="122" t="s">
        <v>90</v>
      </c>
      <c r="AG29" s="136">
        <v>36515356</v>
      </c>
      <c r="AH29" s="48">
        <f t="shared" si="8"/>
        <v>1340</v>
      </c>
      <c r="AI29" s="49">
        <f t="shared" si="7"/>
        <v>229.41277178565312</v>
      </c>
      <c r="AJ29" s="102">
        <v>0</v>
      </c>
      <c r="AK29" s="102">
        <v>1</v>
      </c>
      <c r="AL29" s="102">
        <v>1</v>
      </c>
      <c r="AM29" s="102">
        <v>1</v>
      </c>
      <c r="AN29" s="102">
        <v>1</v>
      </c>
      <c r="AO29" s="102">
        <v>0</v>
      </c>
      <c r="AP29" s="123">
        <v>8176219</v>
      </c>
      <c r="AQ29" s="123">
        <f t="shared" si="10"/>
        <v>0</v>
      </c>
      <c r="AR29" s="50"/>
      <c r="AS29" s="51" t="s">
        <v>113</v>
      </c>
      <c r="AY29" s="105"/>
    </row>
    <row r="30" spans="1:51" x14ac:dyDescent="0.25">
      <c r="B30" s="39">
        <v>2.7916666666666701</v>
      </c>
      <c r="C30" s="39">
        <v>0.83333333333333703</v>
      </c>
      <c r="D30" s="118">
        <v>10</v>
      </c>
      <c r="E30" s="40">
        <f t="shared" si="0"/>
        <v>7.042253521126761</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116</v>
      </c>
      <c r="P30" s="119">
        <v>138</v>
      </c>
      <c r="Q30" s="119">
        <v>34153716</v>
      </c>
      <c r="R30" s="45">
        <f t="shared" si="3"/>
        <v>5424</v>
      </c>
      <c r="S30" s="46">
        <f t="shared" si="4"/>
        <v>130.17599999999999</v>
      </c>
      <c r="T30" s="46">
        <f t="shared" si="5"/>
        <v>5.4240000000000004</v>
      </c>
      <c r="U30" s="120">
        <v>3.5</v>
      </c>
      <c r="V30" s="120">
        <f t="shared" si="6"/>
        <v>3.5</v>
      </c>
      <c r="W30" s="121" t="s">
        <v>152</v>
      </c>
      <c r="X30" s="123">
        <v>0</v>
      </c>
      <c r="Y30" s="123">
        <v>1048</v>
      </c>
      <c r="Z30" s="123">
        <v>1196</v>
      </c>
      <c r="AA30" s="123">
        <v>0</v>
      </c>
      <c r="AB30" s="123">
        <v>1198</v>
      </c>
      <c r="AC30" s="47" t="s">
        <v>90</v>
      </c>
      <c r="AD30" s="47" t="s">
        <v>90</v>
      </c>
      <c r="AE30" s="47" t="s">
        <v>90</v>
      </c>
      <c r="AF30" s="122" t="s">
        <v>90</v>
      </c>
      <c r="AG30" s="136">
        <v>36516460</v>
      </c>
      <c r="AH30" s="48">
        <f t="shared" si="8"/>
        <v>1104</v>
      </c>
      <c r="AI30" s="49">
        <f t="shared" si="7"/>
        <v>203.53982300884954</v>
      </c>
      <c r="AJ30" s="102">
        <v>0</v>
      </c>
      <c r="AK30" s="102">
        <v>1</v>
      </c>
      <c r="AL30" s="102">
        <v>1</v>
      </c>
      <c r="AM30" s="102">
        <v>0</v>
      </c>
      <c r="AN30" s="102">
        <v>1</v>
      </c>
      <c r="AO30" s="102">
        <v>0</v>
      </c>
      <c r="AP30" s="123">
        <v>8176219</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117</v>
      </c>
      <c r="P31" s="119">
        <v>131</v>
      </c>
      <c r="Q31" s="119">
        <v>34159134</v>
      </c>
      <c r="R31" s="45">
        <f t="shared" si="3"/>
        <v>5418</v>
      </c>
      <c r="S31" s="46">
        <f t="shared" si="4"/>
        <v>130.03200000000001</v>
      </c>
      <c r="T31" s="46">
        <f t="shared" si="5"/>
        <v>5.4180000000000001</v>
      </c>
      <c r="U31" s="120">
        <v>2.8</v>
      </c>
      <c r="V31" s="120">
        <f t="shared" si="6"/>
        <v>2.8</v>
      </c>
      <c r="W31" s="121" t="s">
        <v>152</v>
      </c>
      <c r="X31" s="123">
        <v>0</v>
      </c>
      <c r="Y31" s="123">
        <v>1012</v>
      </c>
      <c r="Z31" s="123">
        <v>1196</v>
      </c>
      <c r="AA31" s="123">
        <v>0</v>
      </c>
      <c r="AB31" s="123">
        <v>1198</v>
      </c>
      <c r="AC31" s="47" t="s">
        <v>90</v>
      </c>
      <c r="AD31" s="47" t="s">
        <v>90</v>
      </c>
      <c r="AE31" s="47" t="s">
        <v>90</v>
      </c>
      <c r="AF31" s="122" t="s">
        <v>90</v>
      </c>
      <c r="AG31" s="136">
        <v>36517524</v>
      </c>
      <c r="AH31" s="48">
        <f t="shared" si="8"/>
        <v>1064</v>
      </c>
      <c r="AI31" s="49">
        <f t="shared" si="7"/>
        <v>196.38242894056847</v>
      </c>
      <c r="AJ31" s="102">
        <v>0</v>
      </c>
      <c r="AK31" s="102">
        <v>1</v>
      </c>
      <c r="AL31" s="102">
        <v>1</v>
      </c>
      <c r="AM31" s="102">
        <v>0</v>
      </c>
      <c r="AN31" s="102">
        <v>1</v>
      </c>
      <c r="AO31" s="102">
        <v>0</v>
      </c>
      <c r="AP31" s="123">
        <v>8176219</v>
      </c>
      <c r="AQ31" s="123">
        <f t="shared" si="10"/>
        <v>0</v>
      </c>
      <c r="AR31" s="50"/>
      <c r="AS31" s="51" t="s">
        <v>113</v>
      </c>
      <c r="AV31" s="58" t="s">
        <v>29</v>
      </c>
      <c r="AW31" s="58" t="s">
        <v>74</v>
      </c>
      <c r="AY31" s="105"/>
    </row>
    <row r="32" spans="1:51" x14ac:dyDescent="0.25">
      <c r="B32" s="39">
        <v>2.875</v>
      </c>
      <c r="C32" s="39">
        <v>0.91666666666667096</v>
      </c>
      <c r="D32" s="118">
        <v>15</v>
      </c>
      <c r="E32" s="40">
        <f t="shared" si="0"/>
        <v>10.563380281690142</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114</v>
      </c>
      <c r="P32" s="119">
        <v>121</v>
      </c>
      <c r="Q32" s="119">
        <v>34164376</v>
      </c>
      <c r="R32" s="45">
        <f t="shared" si="3"/>
        <v>5242</v>
      </c>
      <c r="S32" s="46">
        <f t="shared" si="4"/>
        <v>125.80800000000001</v>
      </c>
      <c r="T32" s="46">
        <f t="shared" si="5"/>
        <v>5.242</v>
      </c>
      <c r="U32" s="120">
        <v>2.2999999999999998</v>
      </c>
      <c r="V32" s="120">
        <f t="shared" si="6"/>
        <v>2.2999999999999998</v>
      </c>
      <c r="W32" s="121" t="s">
        <v>152</v>
      </c>
      <c r="X32" s="123">
        <v>0</v>
      </c>
      <c r="Y32" s="123">
        <v>1031</v>
      </c>
      <c r="Z32" s="123">
        <v>1196</v>
      </c>
      <c r="AA32" s="123">
        <v>0</v>
      </c>
      <c r="AB32" s="123">
        <v>1198</v>
      </c>
      <c r="AC32" s="47" t="s">
        <v>90</v>
      </c>
      <c r="AD32" s="47" t="s">
        <v>90</v>
      </c>
      <c r="AE32" s="47" t="s">
        <v>90</v>
      </c>
      <c r="AF32" s="122" t="s">
        <v>90</v>
      </c>
      <c r="AG32" s="136">
        <v>36518556</v>
      </c>
      <c r="AH32" s="48">
        <f t="shared" si="8"/>
        <v>1032</v>
      </c>
      <c r="AI32" s="49">
        <f t="shared" si="7"/>
        <v>196.87142312094619</v>
      </c>
      <c r="AJ32" s="102">
        <v>0</v>
      </c>
      <c r="AK32" s="102">
        <v>1</v>
      </c>
      <c r="AL32" s="102">
        <v>1</v>
      </c>
      <c r="AM32" s="102">
        <v>0</v>
      </c>
      <c r="AN32" s="102">
        <v>1</v>
      </c>
      <c r="AO32" s="102">
        <v>0</v>
      </c>
      <c r="AP32" s="123">
        <v>8176219</v>
      </c>
      <c r="AQ32" s="123">
        <f t="shared" si="10"/>
        <v>0</v>
      </c>
      <c r="AR32" s="52">
        <v>0.82</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8</v>
      </c>
      <c r="E33" s="40">
        <f t="shared" si="0"/>
        <v>5.6338028169014089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125</v>
      </c>
      <c r="P33" s="119">
        <v>104</v>
      </c>
      <c r="Q33" s="119">
        <v>34168769</v>
      </c>
      <c r="R33" s="45">
        <f t="shared" si="3"/>
        <v>4393</v>
      </c>
      <c r="S33" s="46">
        <f t="shared" si="4"/>
        <v>105.432</v>
      </c>
      <c r="T33" s="46">
        <f t="shared" si="5"/>
        <v>4.3929999999999998</v>
      </c>
      <c r="U33" s="120">
        <v>3.1</v>
      </c>
      <c r="V33" s="120">
        <f t="shared" si="6"/>
        <v>3.1</v>
      </c>
      <c r="W33" s="121" t="s">
        <v>125</v>
      </c>
      <c r="X33" s="123">
        <v>0</v>
      </c>
      <c r="Y33" s="123">
        <v>0</v>
      </c>
      <c r="Z33" s="123">
        <v>1087</v>
      </c>
      <c r="AA33" s="123">
        <v>0</v>
      </c>
      <c r="AB33" s="123">
        <v>1199</v>
      </c>
      <c r="AC33" s="47" t="s">
        <v>90</v>
      </c>
      <c r="AD33" s="47" t="s">
        <v>90</v>
      </c>
      <c r="AE33" s="47" t="s">
        <v>90</v>
      </c>
      <c r="AF33" s="122" t="s">
        <v>90</v>
      </c>
      <c r="AG33" s="136">
        <v>36519380</v>
      </c>
      <c r="AH33" s="48">
        <f t="shared" si="8"/>
        <v>824</v>
      </c>
      <c r="AI33" s="49">
        <f t="shared" si="7"/>
        <v>187.57113589801958</v>
      </c>
      <c r="AJ33" s="102">
        <v>0</v>
      </c>
      <c r="AK33" s="102">
        <v>0</v>
      </c>
      <c r="AL33" s="102">
        <v>1</v>
      </c>
      <c r="AM33" s="102">
        <v>0</v>
      </c>
      <c r="AN33" s="102">
        <v>1</v>
      </c>
      <c r="AO33" s="102">
        <v>0.35</v>
      </c>
      <c r="AP33" s="123">
        <v>8177019</v>
      </c>
      <c r="AQ33" s="123">
        <f t="shared" si="10"/>
        <v>800</v>
      </c>
      <c r="AR33" s="50"/>
      <c r="AS33" s="51" t="s">
        <v>113</v>
      </c>
      <c r="AY33" s="105"/>
    </row>
    <row r="34" spans="2:51" x14ac:dyDescent="0.25">
      <c r="B34" s="39">
        <v>2.9583333333333299</v>
      </c>
      <c r="C34" s="39">
        <v>1</v>
      </c>
      <c r="D34" s="118">
        <v>10</v>
      </c>
      <c r="E34" s="40">
        <f t="shared" si="0"/>
        <v>7.042253521126761</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126</v>
      </c>
      <c r="P34" s="119">
        <v>97</v>
      </c>
      <c r="Q34" s="119">
        <v>34172911</v>
      </c>
      <c r="R34" s="45">
        <f t="shared" si="3"/>
        <v>4142</v>
      </c>
      <c r="S34" s="46">
        <f t="shared" si="4"/>
        <v>99.408000000000001</v>
      </c>
      <c r="T34" s="46">
        <f t="shared" si="5"/>
        <v>4.1420000000000003</v>
      </c>
      <c r="U34" s="120">
        <v>4.2</v>
      </c>
      <c r="V34" s="120">
        <f t="shared" si="6"/>
        <v>4.2</v>
      </c>
      <c r="W34" s="121" t="s">
        <v>125</v>
      </c>
      <c r="X34" s="123">
        <v>0</v>
      </c>
      <c r="Y34" s="123">
        <v>0</v>
      </c>
      <c r="Z34" s="123">
        <v>1028</v>
      </c>
      <c r="AA34" s="123">
        <v>0</v>
      </c>
      <c r="AB34" s="123">
        <v>1199</v>
      </c>
      <c r="AC34" s="47" t="s">
        <v>90</v>
      </c>
      <c r="AD34" s="47" t="s">
        <v>90</v>
      </c>
      <c r="AE34" s="47" t="s">
        <v>90</v>
      </c>
      <c r="AF34" s="122" t="s">
        <v>90</v>
      </c>
      <c r="AG34" s="136">
        <v>36520148</v>
      </c>
      <c r="AH34" s="48">
        <f t="shared" si="8"/>
        <v>768</v>
      </c>
      <c r="AI34" s="49">
        <f t="shared" si="7"/>
        <v>185.41767262192175</v>
      </c>
      <c r="AJ34" s="102">
        <v>0</v>
      </c>
      <c r="AK34" s="102">
        <v>0</v>
      </c>
      <c r="AL34" s="102">
        <v>1</v>
      </c>
      <c r="AM34" s="102">
        <v>0</v>
      </c>
      <c r="AN34" s="102">
        <v>1</v>
      </c>
      <c r="AO34" s="102">
        <v>0.35</v>
      </c>
      <c r="AP34" s="123">
        <v>8177990</v>
      </c>
      <c r="AQ34" s="123">
        <f t="shared" si="10"/>
        <v>971</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128.25</v>
      </c>
      <c r="Q35" s="63">
        <f>Q34-Q10</f>
        <v>125639</v>
      </c>
      <c r="R35" s="64">
        <f>SUM(R11:R34)</f>
        <v>125639</v>
      </c>
      <c r="S35" s="124">
        <f>AVERAGE(S11:S34)</f>
        <v>125.639</v>
      </c>
      <c r="T35" s="124">
        <f>SUM(T11:T34)</f>
        <v>125.639</v>
      </c>
      <c r="U35" s="98"/>
      <c r="V35" s="98"/>
      <c r="W35" s="56"/>
      <c r="X35" s="90"/>
      <c r="Y35" s="91"/>
      <c r="Z35" s="91"/>
      <c r="AA35" s="91"/>
      <c r="AB35" s="92"/>
      <c r="AC35" s="90"/>
      <c r="AD35" s="91"/>
      <c r="AE35" s="92"/>
      <c r="AF35" s="93"/>
      <c r="AG35" s="65">
        <f>AG34-AG10</f>
        <v>25992</v>
      </c>
      <c r="AH35" s="66">
        <f>SUM(AH11:AH34)</f>
        <v>25992</v>
      </c>
      <c r="AI35" s="67">
        <f>$AH$35/$T35</f>
        <v>206.87843742786873</v>
      </c>
      <c r="AJ35" s="93"/>
      <c r="AK35" s="94"/>
      <c r="AL35" s="94"/>
      <c r="AM35" s="94"/>
      <c r="AN35" s="95"/>
      <c r="AO35" s="68"/>
      <c r="AP35" s="69">
        <f>AP34-AP10</f>
        <v>5932</v>
      </c>
      <c r="AQ35" s="70">
        <f>SUM(AQ11:AQ34)</f>
        <v>5932</v>
      </c>
      <c r="AR35" s="71">
        <f>AVERAGE(AR11:AR34)</f>
        <v>1.0466666666666666</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5" t="s">
        <v>451</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16" t="s">
        <v>124</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136</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85" t="s">
        <v>142</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70" t="s">
        <v>454</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455</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453</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455</v>
      </c>
      <c r="C47" s="110"/>
      <c r="D47" s="110"/>
      <c r="E47" s="115"/>
      <c r="F47" s="115"/>
      <c r="G47" s="115"/>
      <c r="H47" s="110"/>
      <c r="I47" s="111"/>
      <c r="J47" s="111"/>
      <c r="K47" s="111"/>
      <c r="L47" s="111"/>
      <c r="M47" s="111"/>
      <c r="N47" s="111"/>
      <c r="O47" s="111"/>
      <c r="P47" s="111"/>
      <c r="Q47" s="111"/>
      <c r="R47" s="111"/>
      <c r="S47" s="114"/>
      <c r="T47" s="83"/>
      <c r="U47" s="83"/>
      <c r="V47" s="83"/>
      <c r="W47" s="106"/>
      <c r="X47" s="106"/>
      <c r="Y47" s="106"/>
      <c r="Z47" s="106"/>
      <c r="AA47" s="106"/>
      <c r="AB47" s="106"/>
      <c r="AC47" s="106"/>
      <c r="AD47" s="106"/>
      <c r="AE47" s="106"/>
      <c r="AM47" s="19"/>
      <c r="AN47" s="103"/>
      <c r="AO47" s="103"/>
      <c r="AP47" s="103"/>
      <c r="AQ47" s="103"/>
      <c r="AR47" s="106"/>
      <c r="AV47" s="137"/>
      <c r="AW47" s="137"/>
      <c r="AY47" s="101"/>
    </row>
    <row r="48" spans="2:51" x14ac:dyDescent="0.25">
      <c r="B48" s="112" t="s">
        <v>457</v>
      </c>
      <c r="C48" s="110"/>
      <c r="D48" s="110"/>
      <c r="E48" s="115"/>
      <c r="F48" s="115"/>
      <c r="G48" s="115"/>
      <c r="H48" s="110"/>
      <c r="I48" s="111"/>
      <c r="J48" s="111"/>
      <c r="K48" s="111"/>
      <c r="L48" s="111"/>
      <c r="M48" s="111"/>
      <c r="N48" s="111"/>
      <c r="O48" s="111"/>
      <c r="P48" s="111"/>
      <c r="Q48" s="111"/>
      <c r="R48" s="111"/>
      <c r="S48" s="114"/>
      <c r="T48" s="83"/>
      <c r="U48" s="83"/>
      <c r="V48" s="83"/>
      <c r="W48" s="106"/>
      <c r="X48" s="106"/>
      <c r="Y48" s="106"/>
      <c r="Z48" s="106"/>
      <c r="AA48" s="106"/>
      <c r="AB48" s="106"/>
      <c r="AC48" s="106"/>
      <c r="AD48" s="106"/>
      <c r="AE48" s="106"/>
      <c r="AM48" s="19"/>
      <c r="AN48" s="103"/>
      <c r="AO48" s="103"/>
      <c r="AP48" s="103"/>
      <c r="AQ48" s="103"/>
      <c r="AR48" s="106"/>
      <c r="AV48" s="137"/>
      <c r="AW48" s="137"/>
      <c r="AY48" s="101"/>
    </row>
    <row r="49" spans="2:51" x14ac:dyDescent="0.25">
      <c r="B49" s="170" t="s">
        <v>456</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237</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458</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459</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198</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369</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166</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149</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460</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461</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6" t="s">
        <v>157</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5" t="s">
        <v>153</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155</v>
      </c>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154</v>
      </c>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5 S85:T91 B87:B92 S81:T82 N86:R91 T73:T80 T49:T55 T57:T64" name="Range2_12_5_1_1"/>
    <protectedRange sqref="N10 L10 L6 D6 D8 AD8 AF8 O8:U8 AJ8:AR8 AF10 AR11:AR34 L24:N31 N12:N23 N32:N34 N11:P11 O12:P34 E11:E34 G11:G34 AC17:AF34 X11:AF16 R11:V34"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3:B94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4:B86" name="Range2_12_5_1_1_2"/>
    <protectedRange sqref="B83" name="Range2_12_5_1_1_2_1_4_1_1_1_2_1_1_1_1_1_1_1"/>
    <protectedRange sqref="F79 G81:H81" name="Range2_2_12_1_1_1_1_1_1"/>
    <protectedRange sqref="D79:E79" name="Range2_2_12_1_7_1_1_2_1"/>
    <protectedRange sqref="C79" name="Range2_1_1_2_1_1_1"/>
    <protectedRange sqref="B81:B82" name="Range2_12_5_1_1_2_1"/>
    <protectedRange sqref="B80" name="Range2_12_5_1_1_2_1_2_1"/>
    <protectedRange sqref="B79"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7" name="Range2_12_5_1_1_2_1_4_1_1_1_2_1_1_1_1_1_1_1_1_1_2_1_1_1_1_1"/>
    <protectedRange sqref="B78"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6"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5" name="Range2_12_5_1_1_2_1_2_2_1_1_1_1_2_1_1_1"/>
    <protectedRange sqref="B74" name="Range2_12_5_1_1_2_1_2_2_1_1_1_1_2_1_1_1_2"/>
    <protectedRange sqref="B73" name="Range2_12_5_1_1_2_1_2_2_1_1_1_1_2_1_1_1_2_1_1"/>
    <protectedRange sqref="G52:H53" name="Range2_2_12_1_3_1_1_1_1_1_4_1_1_2"/>
    <protectedRange sqref="E52:F53" name="Range2_2_12_1_7_1_1_3_1_1_2"/>
    <protectedRange sqref="S52:S55 S57:S64" name="Range2_12_5_1_1_2_3_1_1"/>
    <protectedRange sqref="Q52:R55" name="Range2_12_1_6_1_1_1_1_2_1_2"/>
    <protectedRange sqref="N52:P55" name="Range2_12_1_2_3_1_1_1_1_2_1_2"/>
    <protectedRange sqref="I52:M53 L54:M55" name="Range2_2_12_1_4_3_1_1_1_1_2_1_2"/>
    <protectedRange sqref="D52:D53" name="Range2_2_12_1_3_1_2_1_1_1_2_1_2_1_2"/>
    <protectedRange sqref="Q57:R60" name="Range2_12_1_6_1_1_1_1_2_1_1_1"/>
    <protectedRange sqref="N57:P60" name="Range2_12_1_2_3_1_1_1_1_2_1_1_1"/>
    <protectedRange sqref="L57:M60" name="Range2_2_12_1_4_3_1_1_1_1_2_1_1_1"/>
    <protectedRange sqref="B72" name="Range2_12_5_1_1_2_1_2_2_1_1_1_1_2_1_1_1_2_1_1_1_2"/>
    <protectedRange sqref="N61:R67" name="Range2_12_1_6_1_1_1_1_1"/>
    <protectedRange sqref="J63:M64 L65:M67 L61: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0" name="Range2_12_5_1_1_2_1_4_1_1_1_2_1_1_1_1_1_1_1_1_1_2_1_1_1_1_2_1_1_1_2_1_1_1_2_2_2_1"/>
    <protectedRange sqref="B71"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6" name="Range2_12_5_1_1_2_1_4_1_1_1_2_1_1_1_1_1_1_1_1_1_2_1_1_1_1_2_1_1_1_2_1_1_1_2_2_2_1_1"/>
    <protectedRange sqref="B67" name="Range2_12_5_1_1_2_1_2_2_1_1_1_1_2_1_1_1_2_1_1_1_2_2_2_1_1"/>
    <protectedRange sqref="B64"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4" name="Range2_2_12_1_3_1_1_1_1_1_4_1_1"/>
    <protectedRange sqref="E43:F44" name="Range2_2_12_1_7_1_1_3_1_1"/>
    <protectedRange sqref="S43:S50" name="Range2_12_5_1_1_2_3_1"/>
    <protectedRange sqref="Q43:R44" name="Range2_12_1_6_1_1_1_1_2_1"/>
    <protectedRange sqref="N43:P44" name="Range2_12_1_2_3_1_1_1_1_2_1"/>
    <protectedRange sqref="I43:M44" name="Range2_2_12_1_4_3_1_1_1_1_2_1"/>
    <protectedRange sqref="D43:D44" name="Range2_2_12_1_3_1_2_1_1_1_2_1_2_1"/>
    <protectedRange sqref="S51" name="Range2_12_4_1_1_1_4_2_2_1_1_1"/>
    <protectedRange sqref="G45:H50" name="Range2_2_12_1_3_1_1_1_1_1_4_1_1_1"/>
    <protectedRange sqref="E45:F50" name="Range2_2_12_1_7_1_1_3_1_1_1"/>
    <protectedRange sqref="Q45:R50" name="Range2_12_1_6_1_1_1_1_2_1_1"/>
    <protectedRange sqref="N45:P50" name="Range2_12_1_2_3_1_1_1_1_2_1_1"/>
    <protectedRange sqref="I45:M50" name="Range2_2_12_1_4_3_1_1_1_1_2_1_1"/>
    <protectedRange sqref="D45:D50" name="Range2_2_12_1_3_1_2_1_1_1_2_1_2_1_1"/>
    <protectedRange sqref="E51:H51" name="Range2_2_12_1_3_1_2_1_1_1_1_2_1_1_1_1_1_1_1"/>
    <protectedRange sqref="D51" name="Range2_2_12_1_3_1_2_1_1_1_2_1_2_3_1_1_1_1_2"/>
    <protectedRange sqref="Q51:R51" name="Range2_12_1_6_1_1_1_2_3_2_1_1_1_1_1"/>
    <protectedRange sqref="N51:P51" name="Range2_12_1_2_3_1_1_1_2_3_2_1_1_1_1_1"/>
    <protectedRange sqref="K51:M51" name="Range2_2_12_1_4_3_1_1_1_3_3_2_1_1_1_1_1"/>
    <protectedRange sqref="J51" name="Range2_2_12_1_4_3_1_1_1_3_2_1_2_1_1_1"/>
    <protectedRange sqref="I51" name="Range2_2_12_1_4_2_1_1_1_4_1_2_1_1_1_2_1_1_1"/>
    <protectedRange sqref="C42" name="Range2_1_2_1_1_1_1_1_1_2"/>
    <protectedRange sqref="Q11:Q34" name="Range1_16_3_1_1_1"/>
    <protectedRange sqref="T56" name="Range2_12_5_1_1_1"/>
    <protectedRange sqref="S56" name="Range2_12_5_1_1_2_3_1_1_1"/>
    <protectedRange sqref="Q56:R56" name="Range2_12_1_6_1_1_1_1_2_1_1_1_1"/>
    <protectedRange sqref="N56:P56" name="Range2_12_1_2_3_1_1_1_1_2_1_1_1_1"/>
    <protectedRange sqref="L56:M56" name="Range2_2_12_1_4_3_1_1_1_1_2_1_1_1_1"/>
    <protectedRange sqref="J54:K55" name="Range2_2_12_1_7_1_1_2_2_3"/>
    <protectedRange sqref="G54:H55" name="Range2_2_12_1_3_1_2_1_1_1_2_1_1_1_1_1_1_2_1_1_1"/>
    <protectedRange sqref="I54:I55" name="Range2_2_12_1_4_3_1_1_1_2_1_2_1_1_3_1_1_1_1_1_1_1"/>
    <protectedRange sqref="D54:E55" name="Range2_2_12_1_3_1_2_1_1_1_2_1_1_1_1_3_1_1_1_1_1_1"/>
    <protectedRange sqref="F54:F55"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6:H61" name="Range2_2_12_1_3_1_1_1_1_1_4_1_1_1_1_2"/>
    <protectedRange sqref="E56:F61" name="Range2_2_12_1_7_1_1_3_1_1_1_1_2"/>
    <protectedRange sqref="I56:K61" name="Range2_2_12_1_4_3_1_1_1_1_2_1_1_1_2"/>
    <protectedRange sqref="D56: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40" name="Range2_12_5_1_1_1_1_1_2_2"/>
    <protectedRange sqref="B41" name="Range2_12_5_1_1_1_1_1_2_1_1"/>
    <protectedRange sqref="B42" name="Range2_12_5_1_1_1_2_1_1_1_1_1_1_1_1_1_1_1"/>
    <protectedRange sqref="B43" name="Range2_12_5_1_1_1_2_2_1_1_1_1_1_1_1_1"/>
    <protectedRange sqref="B46" name="Range2_12_5_1_1_1_2_2_1_1_1_1_1_1_1_1_1_1_1_2_1_1_1_1_1_1_1_1_1_1_1"/>
    <protectedRange sqref="B49 B44" name="Range2_12_5_1_1_1_2_2_1_1_1_1_1_1_1_1_1_1_1_2_1_1_1_1_1_1_1_1_1_2"/>
    <protectedRange sqref="B47 B50 B45" name="Range2_12_5_1_1_1_2_2_1_1_1_1_1_1_1_1_1_1_1_2_1_1_1_1_1_1_1_1_1_3"/>
    <protectedRange sqref="B48" name="Range2_12_5_1_1_1_2_2_1_1_1_1_1_1_1_1_1_1_1_1_1_1_1_1_1"/>
    <protectedRange sqref="B51" name="Range2_12_5_1_1_1_2_2_1_1_1_1_1_1_1_1_1_1_1_2_1_1_1_1_1_1_1_1_1_3_1"/>
    <protectedRange sqref="B52" name="Range2_12_5_1_1_1_2_2_1_1_1_1_1_1_1_1_1_1_1_2_1_1_1_2_1_1_1_2_1_1_1_3"/>
    <protectedRange sqref="B53" name="Range2_12_5_1_1_1_2_2_1_1_1_1_1_1_1_1_1_1_1_2_1_1_1_2_1_2_1_1_1_1_3"/>
    <protectedRange sqref="B54 B58:B59" name="Range2_12_5_1_1_1_2_2_1_1_1_1_1_1_1_1_1_1_1_2_1_1_1_1_1_1_1_1_1_3_2"/>
    <protectedRange sqref="B55" name="Range2_12_5_1_1_1_2_2_1_1_1_1_1_1_1_1_1_1_1_2_1_1_1_2_1_1_2_1_1_1_1"/>
    <protectedRange sqref="B56" name="Range2_12_5_1_1_1_2_2_1_1_1_1_1_1_1_1_1_1_1_2_1_1_1_3_1_1_2"/>
    <protectedRange sqref="B57" name="Range2_12_5_1_1_1_2_2_1_1_1_1_1_1_1_1_1_1_1_2_1_1_1_3_3_1_1_1"/>
    <protectedRange sqref="B63" name="Range2_12_5_1_1_2_1_4_1_1_1_2_1_1_1_1_1_1_1_1_1_2_1_1_1_1_2_1_1_1_2_1_1_1_2_2_2_1_1_4"/>
    <protectedRange sqref="B62" name="Range2_12_5_1_1_2_1_4_1_1_1_2_1_1_1_1_1_1_1_1_1_2_1_1_1_1_2_1_1_1_2_1_1_1_2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209" priority="17" operator="containsText" text="N/A">
      <formula>NOT(ISERROR(SEARCH("N/A",X11)))</formula>
    </cfRule>
    <cfRule type="cellIs" dxfId="208" priority="35" operator="equal">
      <formula>0</formula>
    </cfRule>
  </conditionalFormatting>
  <conditionalFormatting sqref="AC17:AE34 X11:AE16">
    <cfRule type="cellIs" dxfId="207" priority="34" operator="greaterThanOrEqual">
      <formula>1185</formula>
    </cfRule>
  </conditionalFormatting>
  <conditionalFormatting sqref="AC17:AE34 X11:AE16">
    <cfRule type="cellIs" dxfId="206" priority="33" operator="between">
      <formula>0.1</formula>
      <formula>1184</formula>
    </cfRule>
  </conditionalFormatting>
  <conditionalFormatting sqref="X8 AJ16:AJ34 AJ11:AO15 AK31:AK32 AL16:AO34">
    <cfRule type="cellIs" dxfId="205" priority="32" operator="equal">
      <formula>0</formula>
    </cfRule>
  </conditionalFormatting>
  <conditionalFormatting sqref="X8 AJ16:AJ34 AJ11:AO15 AK31:AK32 AL16:AO34">
    <cfRule type="cellIs" dxfId="204" priority="31" operator="greaterThan">
      <formula>1179</formula>
    </cfRule>
  </conditionalFormatting>
  <conditionalFormatting sqref="X8 AJ16:AJ34 AJ11:AO15 AK31:AK32 AL16:AO34">
    <cfRule type="cellIs" dxfId="203" priority="30" operator="greaterThan">
      <formula>99</formula>
    </cfRule>
  </conditionalFormatting>
  <conditionalFormatting sqref="X8 AJ16:AJ34 AJ11:AO15 AK31:AK32 AL16:AO34">
    <cfRule type="cellIs" dxfId="202" priority="29" operator="greaterThan">
      <formula>0.99</formula>
    </cfRule>
  </conditionalFormatting>
  <conditionalFormatting sqref="AB8">
    <cfRule type="cellIs" dxfId="201" priority="28" operator="equal">
      <formula>0</formula>
    </cfRule>
  </conditionalFormatting>
  <conditionalFormatting sqref="AB8">
    <cfRule type="cellIs" dxfId="200" priority="27" operator="greaterThan">
      <formula>1179</formula>
    </cfRule>
  </conditionalFormatting>
  <conditionalFormatting sqref="AB8">
    <cfRule type="cellIs" dxfId="199" priority="26" operator="greaterThan">
      <formula>99</formula>
    </cfRule>
  </conditionalFormatting>
  <conditionalFormatting sqref="AB8">
    <cfRule type="cellIs" dxfId="198" priority="25" operator="greaterThan">
      <formula>0.99</formula>
    </cfRule>
  </conditionalFormatting>
  <conditionalFormatting sqref="AQ11:AQ34">
    <cfRule type="cellIs" dxfId="197" priority="24" operator="equal">
      <formula>0</formula>
    </cfRule>
  </conditionalFormatting>
  <conditionalFormatting sqref="AQ11:AQ34">
    <cfRule type="cellIs" dxfId="196" priority="23" operator="greaterThan">
      <formula>1179</formula>
    </cfRule>
  </conditionalFormatting>
  <conditionalFormatting sqref="AQ11:AQ34">
    <cfRule type="cellIs" dxfId="195" priority="22" operator="greaterThan">
      <formula>99</formula>
    </cfRule>
  </conditionalFormatting>
  <conditionalFormatting sqref="AQ11:AQ34">
    <cfRule type="cellIs" dxfId="194" priority="21" operator="greaterThan">
      <formula>0.99</formula>
    </cfRule>
  </conditionalFormatting>
  <conditionalFormatting sqref="AI11:AI34">
    <cfRule type="cellIs" dxfId="193" priority="20" operator="greaterThan">
      <formula>$AI$8</formula>
    </cfRule>
  </conditionalFormatting>
  <conditionalFormatting sqref="AH11:AH34">
    <cfRule type="cellIs" dxfId="192" priority="18" operator="greaterThan">
      <formula>$AH$8</formula>
    </cfRule>
    <cfRule type="cellIs" dxfId="191" priority="19" operator="greaterThan">
      <formula>$AH$8</formula>
    </cfRule>
  </conditionalFormatting>
  <conditionalFormatting sqref="AP11:AP34">
    <cfRule type="cellIs" dxfId="190" priority="16" operator="equal">
      <formula>0</formula>
    </cfRule>
  </conditionalFormatting>
  <conditionalFormatting sqref="AP11:AP34">
    <cfRule type="cellIs" dxfId="189" priority="15" operator="greaterThan">
      <formula>1179</formula>
    </cfRule>
  </conditionalFormatting>
  <conditionalFormatting sqref="AP11:AP34">
    <cfRule type="cellIs" dxfId="188" priority="14" operator="greaterThan">
      <formula>99</formula>
    </cfRule>
  </conditionalFormatting>
  <conditionalFormatting sqref="AP11:AP34">
    <cfRule type="cellIs" dxfId="187" priority="13" operator="greaterThan">
      <formula>0.99</formula>
    </cfRule>
  </conditionalFormatting>
  <conditionalFormatting sqref="X17:AB34">
    <cfRule type="containsText" dxfId="186" priority="9" operator="containsText" text="N/A">
      <formula>NOT(ISERROR(SEARCH("N/A",X17)))</formula>
    </cfRule>
    <cfRule type="cellIs" dxfId="185" priority="12" operator="equal">
      <formula>0</formula>
    </cfRule>
  </conditionalFormatting>
  <conditionalFormatting sqref="X17:AB34">
    <cfRule type="cellIs" dxfId="184" priority="11" operator="greaterThanOrEqual">
      <formula>1185</formula>
    </cfRule>
  </conditionalFormatting>
  <conditionalFormatting sqref="X17:AB34">
    <cfRule type="cellIs" dxfId="183" priority="10" operator="between">
      <formula>0.1</formula>
      <formula>1184</formula>
    </cfRule>
  </conditionalFormatting>
  <conditionalFormatting sqref="AK33:AK34">
    <cfRule type="cellIs" dxfId="182" priority="8" operator="equal">
      <formula>0</formula>
    </cfRule>
  </conditionalFormatting>
  <conditionalFormatting sqref="AK33:AK34">
    <cfRule type="cellIs" dxfId="181" priority="7" operator="greaterThan">
      <formula>1179</formula>
    </cfRule>
  </conditionalFormatting>
  <conditionalFormatting sqref="AK33:AK34">
    <cfRule type="cellIs" dxfId="180" priority="6" operator="greaterThan">
      <formula>99</formula>
    </cfRule>
  </conditionalFormatting>
  <conditionalFormatting sqref="AK33:AK34">
    <cfRule type="cellIs" dxfId="179" priority="5" operator="greaterThan">
      <formula>0.99</formula>
    </cfRule>
  </conditionalFormatting>
  <conditionalFormatting sqref="AK16:AK30">
    <cfRule type="cellIs" dxfId="178" priority="4" operator="equal">
      <formula>0</formula>
    </cfRule>
  </conditionalFormatting>
  <conditionalFormatting sqref="AK16:AK30">
    <cfRule type="cellIs" dxfId="177" priority="3" operator="greaterThan">
      <formula>1179</formula>
    </cfRule>
  </conditionalFormatting>
  <conditionalFormatting sqref="AK16:AK30">
    <cfRule type="cellIs" dxfId="176" priority="2" operator="greaterThan">
      <formula>99</formula>
    </cfRule>
  </conditionalFormatting>
  <conditionalFormatting sqref="AK16:AK30">
    <cfRule type="cellIs" dxfId="175"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42" zoomScaleNormal="100" workbookViewId="0">
      <selection activeCell="B58" sqref="B58:B62"/>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452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42120</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25696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25'!$Q$34</f>
        <v>34172911</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25'!$AG$34</f>
        <v>36520148</v>
      </c>
      <c r="AH10" s="190"/>
      <c r="AI10" s="206"/>
      <c r="AJ10" s="173" t="s">
        <v>84</v>
      </c>
      <c r="AK10" s="173" t="s">
        <v>84</v>
      </c>
      <c r="AL10" s="173" t="s">
        <v>84</v>
      </c>
      <c r="AM10" s="173" t="s">
        <v>84</v>
      </c>
      <c r="AN10" s="173" t="s">
        <v>84</v>
      </c>
      <c r="AO10" s="173" t="s">
        <v>84</v>
      </c>
      <c r="AP10" s="145">
        <f>'APR 25'!AP34</f>
        <v>8177990</v>
      </c>
      <c r="AQ10" s="208"/>
      <c r="AR10" s="174" t="s">
        <v>85</v>
      </c>
      <c r="AS10" s="190"/>
      <c r="AV10" s="38" t="s">
        <v>86</v>
      </c>
      <c r="AW10" s="38" t="s">
        <v>87</v>
      </c>
      <c r="AY10" s="80"/>
    </row>
    <row r="11" spans="2:51" x14ac:dyDescent="0.25">
      <c r="B11" s="39">
        <v>2</v>
      </c>
      <c r="C11" s="39">
        <v>4.1666666666666664E-2</v>
      </c>
      <c r="D11" s="118">
        <v>9</v>
      </c>
      <c r="E11" s="40">
        <f>D11/1.42</f>
        <v>6.3380281690140849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121</v>
      </c>
      <c r="P11" s="119">
        <v>91</v>
      </c>
      <c r="Q11" s="119">
        <v>34176800</v>
      </c>
      <c r="R11" s="45">
        <f>Q11-Q10</f>
        <v>3889</v>
      </c>
      <c r="S11" s="46">
        <f>R11*24/1000</f>
        <v>93.335999999999999</v>
      </c>
      <c r="T11" s="46">
        <f>R11/1000</f>
        <v>3.8889999999999998</v>
      </c>
      <c r="U11" s="120">
        <v>5.4</v>
      </c>
      <c r="V11" s="120">
        <f>U11</f>
        <v>5.4</v>
      </c>
      <c r="W11" s="121" t="s">
        <v>125</v>
      </c>
      <c r="X11" s="123">
        <v>0</v>
      </c>
      <c r="Y11" s="123">
        <v>0</v>
      </c>
      <c r="Z11" s="123">
        <v>1043</v>
      </c>
      <c r="AA11" s="123">
        <v>0</v>
      </c>
      <c r="AB11" s="123">
        <v>1160</v>
      </c>
      <c r="AC11" s="47" t="s">
        <v>90</v>
      </c>
      <c r="AD11" s="47" t="s">
        <v>90</v>
      </c>
      <c r="AE11" s="47" t="s">
        <v>90</v>
      </c>
      <c r="AF11" s="122" t="s">
        <v>90</v>
      </c>
      <c r="AG11" s="136">
        <v>36520864</v>
      </c>
      <c r="AH11" s="48">
        <f>IF(ISBLANK(AG11),"-",AG11-AG10)</f>
        <v>716</v>
      </c>
      <c r="AI11" s="49">
        <f>AH11/T11</f>
        <v>184.10902545641554</v>
      </c>
      <c r="AJ11" s="102">
        <v>0</v>
      </c>
      <c r="AK11" s="102">
        <v>0</v>
      </c>
      <c r="AL11" s="102">
        <v>1</v>
      </c>
      <c r="AM11" s="102">
        <v>0</v>
      </c>
      <c r="AN11" s="102">
        <v>1</v>
      </c>
      <c r="AO11" s="102">
        <v>0.45</v>
      </c>
      <c r="AP11" s="123">
        <v>8179040</v>
      </c>
      <c r="AQ11" s="123">
        <f>AP11-AP10</f>
        <v>1050</v>
      </c>
      <c r="AR11" s="50"/>
      <c r="AS11" s="51" t="s">
        <v>113</v>
      </c>
      <c r="AV11" s="38" t="s">
        <v>88</v>
      </c>
      <c r="AW11" s="38" t="s">
        <v>91</v>
      </c>
      <c r="AY11" s="80" t="s">
        <v>126</v>
      </c>
    </row>
    <row r="12" spans="2:51" x14ac:dyDescent="0.25">
      <c r="B12" s="39">
        <v>2.0416666666666701</v>
      </c>
      <c r="C12" s="39">
        <v>8.3333333333333329E-2</v>
      </c>
      <c r="D12" s="118">
        <v>11</v>
      </c>
      <c r="E12" s="40">
        <f t="shared" ref="E12:E34" si="0">D12/1.42</f>
        <v>7.746478873239437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121</v>
      </c>
      <c r="P12" s="119">
        <v>86</v>
      </c>
      <c r="Q12" s="119">
        <v>34180508</v>
      </c>
      <c r="R12" s="45">
        <f t="shared" ref="R12:R34" si="3">Q12-Q11</f>
        <v>3708</v>
      </c>
      <c r="S12" s="46">
        <f t="shared" ref="S12:S34" si="4">R12*24/1000</f>
        <v>88.992000000000004</v>
      </c>
      <c r="T12" s="46">
        <f t="shared" ref="T12:T34" si="5">R12/1000</f>
        <v>3.7080000000000002</v>
      </c>
      <c r="U12" s="120">
        <v>6.7</v>
      </c>
      <c r="V12" s="120">
        <f t="shared" ref="V12:V34" si="6">U12</f>
        <v>6.7</v>
      </c>
      <c r="W12" s="121" t="s">
        <v>125</v>
      </c>
      <c r="X12" s="123">
        <v>0</v>
      </c>
      <c r="Y12" s="123">
        <v>0</v>
      </c>
      <c r="Z12" s="123">
        <v>991</v>
      </c>
      <c r="AA12" s="123">
        <v>0</v>
      </c>
      <c r="AB12" s="123">
        <v>1148</v>
      </c>
      <c r="AC12" s="47" t="s">
        <v>90</v>
      </c>
      <c r="AD12" s="47" t="s">
        <v>90</v>
      </c>
      <c r="AE12" s="47" t="s">
        <v>90</v>
      </c>
      <c r="AF12" s="122" t="s">
        <v>90</v>
      </c>
      <c r="AG12" s="136">
        <v>36521548</v>
      </c>
      <c r="AH12" s="48">
        <f>IF(ISBLANK(AG12),"-",AG12-AG11)</f>
        <v>684</v>
      </c>
      <c r="AI12" s="49">
        <f t="shared" ref="AI12:AI34" si="7">AH12/T12</f>
        <v>184.46601941747571</v>
      </c>
      <c r="AJ12" s="102">
        <v>0</v>
      </c>
      <c r="AK12" s="102">
        <v>0</v>
      </c>
      <c r="AL12" s="102">
        <v>1</v>
      </c>
      <c r="AM12" s="102">
        <v>0</v>
      </c>
      <c r="AN12" s="102">
        <v>1</v>
      </c>
      <c r="AO12" s="102">
        <v>0.45</v>
      </c>
      <c r="AP12" s="123">
        <v>8180293</v>
      </c>
      <c r="AQ12" s="123">
        <f>AP12-AP11</f>
        <v>1253</v>
      </c>
      <c r="AR12" s="52">
        <v>1.1499999999999999</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119</v>
      </c>
      <c r="P13" s="119">
        <v>85</v>
      </c>
      <c r="Q13" s="119">
        <v>34184134</v>
      </c>
      <c r="R13" s="45">
        <f t="shared" si="3"/>
        <v>3626</v>
      </c>
      <c r="S13" s="46">
        <f t="shared" si="4"/>
        <v>87.024000000000001</v>
      </c>
      <c r="T13" s="46">
        <f t="shared" si="5"/>
        <v>3.6259999999999999</v>
      </c>
      <c r="U13" s="120">
        <v>7.9</v>
      </c>
      <c r="V13" s="120">
        <f t="shared" si="6"/>
        <v>7.9</v>
      </c>
      <c r="W13" s="121" t="s">
        <v>125</v>
      </c>
      <c r="X13" s="123">
        <v>0</v>
      </c>
      <c r="Y13" s="123">
        <v>0</v>
      </c>
      <c r="Z13" s="123">
        <v>981</v>
      </c>
      <c r="AA13" s="123">
        <v>0</v>
      </c>
      <c r="AB13" s="123">
        <v>1110</v>
      </c>
      <c r="AC13" s="47" t="s">
        <v>90</v>
      </c>
      <c r="AD13" s="47" t="s">
        <v>90</v>
      </c>
      <c r="AE13" s="47" t="s">
        <v>90</v>
      </c>
      <c r="AF13" s="122" t="s">
        <v>90</v>
      </c>
      <c r="AG13" s="136">
        <v>36522180</v>
      </c>
      <c r="AH13" s="48">
        <f>IF(ISBLANK(AG13),"-",AG13-AG12)</f>
        <v>632</v>
      </c>
      <c r="AI13" s="49">
        <f t="shared" si="7"/>
        <v>174.29674572531715</v>
      </c>
      <c r="AJ13" s="102">
        <v>0</v>
      </c>
      <c r="AK13" s="102">
        <v>0</v>
      </c>
      <c r="AL13" s="102">
        <v>1</v>
      </c>
      <c r="AM13" s="102">
        <v>0</v>
      </c>
      <c r="AN13" s="102">
        <v>1</v>
      </c>
      <c r="AO13" s="102">
        <v>0.45</v>
      </c>
      <c r="AP13" s="123">
        <v>8181619</v>
      </c>
      <c r="AQ13" s="123">
        <f>AP13-AP12</f>
        <v>1326</v>
      </c>
      <c r="AR13" s="50"/>
      <c r="AS13" s="51" t="s">
        <v>113</v>
      </c>
      <c r="AV13" s="38" t="s">
        <v>94</v>
      </c>
      <c r="AW13" s="38" t="s">
        <v>95</v>
      </c>
      <c r="AY13" s="80" t="s">
        <v>127</v>
      </c>
    </row>
    <row r="14" spans="2:51" x14ac:dyDescent="0.25">
      <c r="B14" s="39">
        <v>2.125</v>
      </c>
      <c r="C14" s="39">
        <v>0.16666666666666666</v>
      </c>
      <c r="D14" s="118">
        <v>15</v>
      </c>
      <c r="E14" s="40">
        <f t="shared" si="0"/>
        <v>10.563380281690142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88</v>
      </c>
      <c r="P14" s="119">
        <v>83</v>
      </c>
      <c r="Q14" s="119">
        <v>34187713</v>
      </c>
      <c r="R14" s="45">
        <f t="shared" si="3"/>
        <v>3579</v>
      </c>
      <c r="S14" s="46">
        <f t="shared" si="4"/>
        <v>85.896000000000001</v>
      </c>
      <c r="T14" s="46">
        <f t="shared" si="5"/>
        <v>3.5790000000000002</v>
      </c>
      <c r="U14" s="120">
        <v>9.3000000000000007</v>
      </c>
      <c r="V14" s="120">
        <f t="shared" si="6"/>
        <v>9.3000000000000007</v>
      </c>
      <c r="W14" s="121" t="s">
        <v>125</v>
      </c>
      <c r="X14" s="123">
        <v>0</v>
      </c>
      <c r="Y14" s="123">
        <v>0</v>
      </c>
      <c r="Z14" s="123">
        <v>947</v>
      </c>
      <c r="AA14" s="123">
        <v>0</v>
      </c>
      <c r="AB14" s="123">
        <v>1100</v>
      </c>
      <c r="AC14" s="47" t="s">
        <v>90</v>
      </c>
      <c r="AD14" s="47" t="s">
        <v>90</v>
      </c>
      <c r="AE14" s="47" t="s">
        <v>90</v>
      </c>
      <c r="AF14" s="122" t="s">
        <v>90</v>
      </c>
      <c r="AG14" s="136">
        <v>36522780</v>
      </c>
      <c r="AH14" s="48">
        <f t="shared" ref="AH14:AH34" si="8">IF(ISBLANK(AG14),"-",AG14-AG13)</f>
        <v>600</v>
      </c>
      <c r="AI14" s="49">
        <f t="shared" si="7"/>
        <v>167.64459346186084</v>
      </c>
      <c r="AJ14" s="102">
        <v>0</v>
      </c>
      <c r="AK14" s="102">
        <v>0</v>
      </c>
      <c r="AL14" s="102">
        <v>1</v>
      </c>
      <c r="AM14" s="102">
        <v>0</v>
      </c>
      <c r="AN14" s="102">
        <v>1</v>
      </c>
      <c r="AO14" s="102">
        <v>0.45</v>
      </c>
      <c r="AP14" s="123">
        <v>8182953</v>
      </c>
      <c r="AQ14" s="123">
        <f>AP14-AP13</f>
        <v>1334</v>
      </c>
      <c r="AR14" s="50"/>
      <c r="AS14" s="51" t="s">
        <v>113</v>
      </c>
      <c r="AT14" s="53"/>
      <c r="AV14" s="38" t="s">
        <v>96</v>
      </c>
      <c r="AW14" s="38" t="s">
        <v>97</v>
      </c>
      <c r="AY14" s="80" t="s">
        <v>130</v>
      </c>
    </row>
    <row r="15" spans="2:51" x14ac:dyDescent="0.25">
      <c r="B15" s="39">
        <v>2.1666666666666701</v>
      </c>
      <c r="C15" s="39">
        <v>0.20833333333333301</v>
      </c>
      <c r="D15" s="118">
        <v>27</v>
      </c>
      <c r="E15" s="40">
        <f t="shared" si="0"/>
        <v>19.014084507042256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96</v>
      </c>
      <c r="P15" s="119">
        <v>90</v>
      </c>
      <c r="Q15" s="119">
        <v>34191425</v>
      </c>
      <c r="R15" s="45">
        <f t="shared" si="3"/>
        <v>3712</v>
      </c>
      <c r="S15" s="46">
        <f t="shared" si="4"/>
        <v>89.087999999999994</v>
      </c>
      <c r="T15" s="46">
        <f t="shared" si="5"/>
        <v>3.7120000000000002</v>
      </c>
      <c r="U15" s="120">
        <v>9.5</v>
      </c>
      <c r="V15" s="120">
        <f t="shared" si="6"/>
        <v>9.5</v>
      </c>
      <c r="W15" s="121" t="s">
        <v>125</v>
      </c>
      <c r="X15" s="123">
        <v>0</v>
      </c>
      <c r="Y15" s="123">
        <v>0</v>
      </c>
      <c r="Z15" s="123">
        <v>920</v>
      </c>
      <c r="AA15" s="123">
        <v>0</v>
      </c>
      <c r="AB15" s="123">
        <v>1018</v>
      </c>
      <c r="AC15" s="47" t="s">
        <v>90</v>
      </c>
      <c r="AD15" s="47" t="s">
        <v>90</v>
      </c>
      <c r="AE15" s="47" t="s">
        <v>90</v>
      </c>
      <c r="AF15" s="122" t="s">
        <v>90</v>
      </c>
      <c r="AG15" s="136">
        <v>36523284</v>
      </c>
      <c r="AH15" s="48">
        <f t="shared" si="8"/>
        <v>504</v>
      </c>
      <c r="AI15" s="49">
        <f t="shared" si="7"/>
        <v>135.77586206896552</v>
      </c>
      <c r="AJ15" s="102">
        <v>0</v>
      </c>
      <c r="AK15" s="102">
        <v>0</v>
      </c>
      <c r="AL15" s="102">
        <v>1</v>
      </c>
      <c r="AM15" s="102">
        <v>0</v>
      </c>
      <c r="AN15" s="102">
        <v>1</v>
      </c>
      <c r="AO15" s="102">
        <v>0.45</v>
      </c>
      <c r="AP15" s="123">
        <v>8182955</v>
      </c>
      <c r="AQ15" s="123">
        <f>AP15-AP14</f>
        <v>2</v>
      </c>
      <c r="AR15" s="50"/>
      <c r="AS15" s="51" t="s">
        <v>113</v>
      </c>
      <c r="AV15" s="38" t="s">
        <v>98</v>
      </c>
      <c r="AW15" s="38" t="s">
        <v>99</v>
      </c>
      <c r="AY15" s="80" t="s">
        <v>131</v>
      </c>
    </row>
    <row r="16" spans="2:51" x14ac:dyDescent="0.25">
      <c r="B16" s="39">
        <v>2.2083333333333299</v>
      </c>
      <c r="C16" s="39">
        <v>0.25</v>
      </c>
      <c r="D16" s="118">
        <v>20</v>
      </c>
      <c r="E16" s="40">
        <f t="shared" si="0"/>
        <v>14.084507042253522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119</v>
      </c>
      <c r="P16" s="119">
        <v>116</v>
      </c>
      <c r="Q16" s="119">
        <v>34195772</v>
      </c>
      <c r="R16" s="45">
        <f t="shared" si="3"/>
        <v>4347</v>
      </c>
      <c r="S16" s="46">
        <f t="shared" si="4"/>
        <v>104.328</v>
      </c>
      <c r="T16" s="46">
        <f t="shared" si="5"/>
        <v>4.3470000000000004</v>
      </c>
      <c r="U16" s="120">
        <v>9.5</v>
      </c>
      <c r="V16" s="120">
        <f t="shared" si="6"/>
        <v>9.5</v>
      </c>
      <c r="W16" s="121" t="s">
        <v>125</v>
      </c>
      <c r="X16" s="123">
        <v>0</v>
      </c>
      <c r="Y16" s="123">
        <v>0</v>
      </c>
      <c r="Z16" s="123">
        <v>1106</v>
      </c>
      <c r="AA16" s="123">
        <v>0</v>
      </c>
      <c r="AB16" s="123">
        <v>1118</v>
      </c>
      <c r="AC16" s="47" t="s">
        <v>90</v>
      </c>
      <c r="AD16" s="47" t="s">
        <v>90</v>
      </c>
      <c r="AE16" s="47" t="s">
        <v>90</v>
      </c>
      <c r="AF16" s="122" t="s">
        <v>90</v>
      </c>
      <c r="AG16" s="136">
        <v>36523932</v>
      </c>
      <c r="AH16" s="48">
        <f t="shared" si="8"/>
        <v>648</v>
      </c>
      <c r="AI16" s="49">
        <f t="shared" si="7"/>
        <v>149.06832298136644</v>
      </c>
      <c r="AJ16" s="102">
        <v>0</v>
      </c>
      <c r="AK16" s="102">
        <v>0</v>
      </c>
      <c r="AL16" s="102">
        <v>1</v>
      </c>
      <c r="AM16" s="102">
        <v>0</v>
      </c>
      <c r="AN16" s="102">
        <v>1</v>
      </c>
      <c r="AO16" s="102">
        <v>0</v>
      </c>
      <c r="AP16" s="123">
        <v>8182955</v>
      </c>
      <c r="AQ16" s="123">
        <f t="shared" ref="AQ16:AQ34" si="10">AP16-AP15</f>
        <v>0</v>
      </c>
      <c r="AR16" s="52">
        <v>1.1599999999999999</v>
      </c>
      <c r="AS16" s="51" t="s">
        <v>101</v>
      </c>
      <c r="AV16" s="38" t="s">
        <v>102</v>
      </c>
      <c r="AW16" s="38" t="s">
        <v>103</v>
      </c>
      <c r="AY16" s="80" t="s">
        <v>452</v>
      </c>
    </row>
    <row r="17" spans="1:51" x14ac:dyDescent="0.25">
      <c r="B17" s="39">
        <v>2.25</v>
      </c>
      <c r="C17" s="39">
        <v>0.29166666666666702</v>
      </c>
      <c r="D17" s="118">
        <v>10</v>
      </c>
      <c r="E17" s="40">
        <f t="shared" si="0"/>
        <v>7.042253521126761</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146</v>
      </c>
      <c r="P17" s="119">
        <v>139</v>
      </c>
      <c r="Q17" s="119">
        <v>34201600</v>
      </c>
      <c r="R17" s="45">
        <f t="shared" si="3"/>
        <v>5828</v>
      </c>
      <c r="S17" s="46">
        <f t="shared" si="4"/>
        <v>139.87200000000001</v>
      </c>
      <c r="T17" s="46">
        <f t="shared" si="5"/>
        <v>5.8280000000000003</v>
      </c>
      <c r="U17" s="120">
        <v>9.5</v>
      </c>
      <c r="V17" s="120">
        <f t="shared" si="6"/>
        <v>9.5</v>
      </c>
      <c r="W17" s="121" t="s">
        <v>147</v>
      </c>
      <c r="X17" s="123">
        <v>0</v>
      </c>
      <c r="Y17" s="123">
        <v>0</v>
      </c>
      <c r="Z17" s="123">
        <v>1196</v>
      </c>
      <c r="AA17" s="123">
        <v>1185</v>
      </c>
      <c r="AB17" s="123">
        <v>1198</v>
      </c>
      <c r="AC17" s="47" t="s">
        <v>90</v>
      </c>
      <c r="AD17" s="47" t="s">
        <v>90</v>
      </c>
      <c r="AE17" s="47" t="s">
        <v>90</v>
      </c>
      <c r="AF17" s="122" t="s">
        <v>90</v>
      </c>
      <c r="AG17" s="136">
        <v>36525144</v>
      </c>
      <c r="AH17" s="48">
        <f t="shared" si="8"/>
        <v>1212</v>
      </c>
      <c r="AI17" s="49">
        <f t="shared" si="7"/>
        <v>207.96156485929993</v>
      </c>
      <c r="AJ17" s="102">
        <v>0</v>
      </c>
      <c r="AK17" s="102">
        <v>1</v>
      </c>
      <c r="AL17" s="102">
        <v>1</v>
      </c>
      <c r="AM17" s="102">
        <v>1</v>
      </c>
      <c r="AN17" s="102">
        <v>1</v>
      </c>
      <c r="AO17" s="102">
        <v>0</v>
      </c>
      <c r="AP17" s="123">
        <v>8182955</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149</v>
      </c>
      <c r="P18" s="119">
        <v>145</v>
      </c>
      <c r="Q18" s="119">
        <v>34207604</v>
      </c>
      <c r="R18" s="45">
        <f t="shared" si="3"/>
        <v>6004</v>
      </c>
      <c r="S18" s="46">
        <f t="shared" si="4"/>
        <v>144.096</v>
      </c>
      <c r="T18" s="46">
        <f t="shared" si="5"/>
        <v>6.0039999999999996</v>
      </c>
      <c r="U18" s="120">
        <v>9.5</v>
      </c>
      <c r="V18" s="120">
        <f t="shared" si="6"/>
        <v>9.5</v>
      </c>
      <c r="W18" s="121" t="s">
        <v>147</v>
      </c>
      <c r="X18" s="123">
        <v>0</v>
      </c>
      <c r="Y18" s="123">
        <v>0</v>
      </c>
      <c r="Z18" s="123">
        <v>1196</v>
      </c>
      <c r="AA18" s="123">
        <v>1185</v>
      </c>
      <c r="AB18" s="123">
        <v>1198</v>
      </c>
      <c r="AC18" s="47" t="s">
        <v>90</v>
      </c>
      <c r="AD18" s="47" t="s">
        <v>90</v>
      </c>
      <c r="AE18" s="47" t="s">
        <v>90</v>
      </c>
      <c r="AF18" s="122" t="s">
        <v>90</v>
      </c>
      <c r="AG18" s="136">
        <v>36526440</v>
      </c>
      <c r="AH18" s="48">
        <f t="shared" si="8"/>
        <v>1296</v>
      </c>
      <c r="AI18" s="49">
        <f t="shared" si="7"/>
        <v>215.85609593604266</v>
      </c>
      <c r="AJ18" s="102">
        <v>0</v>
      </c>
      <c r="AK18" s="102">
        <v>1</v>
      </c>
      <c r="AL18" s="102">
        <v>1</v>
      </c>
      <c r="AM18" s="102">
        <v>1</v>
      </c>
      <c r="AN18" s="102">
        <v>1</v>
      </c>
      <c r="AO18" s="102">
        <v>0</v>
      </c>
      <c r="AP18" s="123">
        <v>8182955</v>
      </c>
      <c r="AQ18" s="123">
        <f t="shared" si="10"/>
        <v>0</v>
      </c>
      <c r="AR18" s="50"/>
      <c r="AS18" s="51" t="s">
        <v>101</v>
      </c>
      <c r="AV18" s="38" t="s">
        <v>106</v>
      </c>
      <c r="AW18" s="38" t="s">
        <v>107</v>
      </c>
      <c r="AY18" s="105"/>
    </row>
    <row r="19" spans="1:51" x14ac:dyDescent="0.25">
      <c r="B19" s="39">
        <v>2.3333333333333299</v>
      </c>
      <c r="C19" s="39">
        <v>0.375</v>
      </c>
      <c r="D19" s="118">
        <v>10</v>
      </c>
      <c r="E19" s="40">
        <f t="shared" si="0"/>
        <v>7.042253521126761</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142</v>
      </c>
      <c r="P19" s="119">
        <v>152</v>
      </c>
      <c r="Q19" s="119">
        <v>34213957</v>
      </c>
      <c r="R19" s="45">
        <f t="shared" si="3"/>
        <v>6353</v>
      </c>
      <c r="S19" s="46">
        <f t="shared" si="4"/>
        <v>152.47200000000001</v>
      </c>
      <c r="T19" s="46">
        <f t="shared" si="5"/>
        <v>6.3529999999999998</v>
      </c>
      <c r="U19" s="120">
        <v>8.9</v>
      </c>
      <c r="V19" s="120">
        <f t="shared" si="6"/>
        <v>8.9</v>
      </c>
      <c r="W19" s="121" t="s">
        <v>140</v>
      </c>
      <c r="X19" s="123">
        <v>0</v>
      </c>
      <c r="Y19" s="123">
        <v>1069</v>
      </c>
      <c r="Z19" s="123">
        <v>1196</v>
      </c>
      <c r="AA19" s="123">
        <v>1185</v>
      </c>
      <c r="AB19" s="123">
        <v>1198</v>
      </c>
      <c r="AC19" s="47" t="s">
        <v>90</v>
      </c>
      <c r="AD19" s="47" t="s">
        <v>90</v>
      </c>
      <c r="AE19" s="47" t="s">
        <v>90</v>
      </c>
      <c r="AF19" s="122" t="s">
        <v>90</v>
      </c>
      <c r="AG19" s="136">
        <v>36527812</v>
      </c>
      <c r="AH19" s="48">
        <f t="shared" si="8"/>
        <v>1372</v>
      </c>
      <c r="AI19" s="49">
        <f t="shared" si="7"/>
        <v>215.96096332441368</v>
      </c>
      <c r="AJ19" s="102">
        <v>0</v>
      </c>
      <c r="AK19" s="102">
        <v>1</v>
      </c>
      <c r="AL19" s="102">
        <v>1</v>
      </c>
      <c r="AM19" s="102">
        <v>1</v>
      </c>
      <c r="AN19" s="102">
        <v>1</v>
      </c>
      <c r="AO19" s="102">
        <v>0</v>
      </c>
      <c r="AP19" s="123">
        <v>8182955</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145</v>
      </c>
      <c r="P20" s="119">
        <v>152</v>
      </c>
      <c r="Q20" s="119">
        <v>34220189</v>
      </c>
      <c r="R20" s="45">
        <f t="shared" si="3"/>
        <v>6232</v>
      </c>
      <c r="S20" s="46">
        <f t="shared" si="4"/>
        <v>149.56800000000001</v>
      </c>
      <c r="T20" s="46">
        <f t="shared" si="5"/>
        <v>6.2320000000000002</v>
      </c>
      <c r="U20" s="120">
        <v>8.5</v>
      </c>
      <c r="V20" s="120">
        <f t="shared" si="6"/>
        <v>8.5</v>
      </c>
      <c r="W20" s="121" t="s">
        <v>140</v>
      </c>
      <c r="X20" s="123">
        <v>0</v>
      </c>
      <c r="Y20" s="123">
        <v>1129</v>
      </c>
      <c r="Z20" s="123">
        <v>1196</v>
      </c>
      <c r="AA20" s="123">
        <v>1185</v>
      </c>
      <c r="AB20" s="123">
        <v>1198</v>
      </c>
      <c r="AC20" s="47" t="s">
        <v>90</v>
      </c>
      <c r="AD20" s="47" t="s">
        <v>90</v>
      </c>
      <c r="AE20" s="47" t="s">
        <v>90</v>
      </c>
      <c r="AF20" s="122" t="s">
        <v>90</v>
      </c>
      <c r="AG20" s="136">
        <v>36529164</v>
      </c>
      <c r="AH20" s="48">
        <f>IF(ISBLANK(AG20),"-",AG20-AG19)</f>
        <v>1352</v>
      </c>
      <c r="AI20" s="49">
        <f t="shared" si="7"/>
        <v>216.94480102695763</v>
      </c>
      <c r="AJ20" s="102">
        <v>0</v>
      </c>
      <c r="AK20" s="102">
        <v>1</v>
      </c>
      <c r="AL20" s="102">
        <v>1</v>
      </c>
      <c r="AM20" s="102">
        <v>1</v>
      </c>
      <c r="AN20" s="102">
        <v>1</v>
      </c>
      <c r="AO20" s="102">
        <v>0</v>
      </c>
      <c r="AP20" s="123">
        <v>8182955</v>
      </c>
      <c r="AQ20" s="123">
        <f t="shared" si="10"/>
        <v>0</v>
      </c>
      <c r="AR20" s="52">
        <v>1.08</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141</v>
      </c>
      <c r="P21" s="119">
        <v>153</v>
      </c>
      <c r="Q21" s="119">
        <v>34226363</v>
      </c>
      <c r="R21" s="45">
        <f>Q21-Q20</f>
        <v>6174</v>
      </c>
      <c r="S21" s="46">
        <f t="shared" si="4"/>
        <v>148.17599999999999</v>
      </c>
      <c r="T21" s="46">
        <f t="shared" si="5"/>
        <v>6.1740000000000004</v>
      </c>
      <c r="U21" s="120">
        <v>8.1999999999999993</v>
      </c>
      <c r="V21" s="120">
        <f t="shared" si="6"/>
        <v>8.1999999999999993</v>
      </c>
      <c r="W21" s="121" t="s">
        <v>140</v>
      </c>
      <c r="X21" s="123">
        <v>0</v>
      </c>
      <c r="Y21" s="123">
        <v>1060</v>
      </c>
      <c r="Z21" s="123">
        <v>1196</v>
      </c>
      <c r="AA21" s="123">
        <v>1185</v>
      </c>
      <c r="AB21" s="123">
        <v>1198</v>
      </c>
      <c r="AC21" s="47" t="s">
        <v>90</v>
      </c>
      <c r="AD21" s="47" t="s">
        <v>90</v>
      </c>
      <c r="AE21" s="47" t="s">
        <v>90</v>
      </c>
      <c r="AF21" s="122" t="s">
        <v>90</v>
      </c>
      <c r="AG21" s="136">
        <v>36530516</v>
      </c>
      <c r="AH21" s="48">
        <f t="shared" si="8"/>
        <v>1352</v>
      </c>
      <c r="AI21" s="49">
        <f t="shared" si="7"/>
        <v>218.98283122772918</v>
      </c>
      <c r="AJ21" s="102">
        <v>0</v>
      </c>
      <c r="AK21" s="102">
        <v>1</v>
      </c>
      <c r="AL21" s="102">
        <v>1</v>
      </c>
      <c r="AM21" s="102">
        <v>1</v>
      </c>
      <c r="AN21" s="102">
        <v>1</v>
      </c>
      <c r="AO21" s="102">
        <v>0</v>
      </c>
      <c r="AP21" s="123">
        <v>8182955</v>
      </c>
      <c r="AQ21" s="123">
        <f t="shared" si="10"/>
        <v>0</v>
      </c>
      <c r="AR21" s="50"/>
      <c r="AS21" s="51" t="s">
        <v>101</v>
      </c>
      <c r="AY21" s="105"/>
    </row>
    <row r="22" spans="1:51" x14ac:dyDescent="0.25">
      <c r="B22" s="39">
        <v>2.4583333333333299</v>
      </c>
      <c r="C22" s="39">
        <v>0.5</v>
      </c>
      <c r="D22" s="118">
        <v>11</v>
      </c>
      <c r="E22" s="40">
        <f t="shared" si="0"/>
        <v>7.746478873239437</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149</v>
      </c>
      <c r="Q22" s="119">
        <v>34232631</v>
      </c>
      <c r="R22" s="45">
        <f t="shared" si="3"/>
        <v>6268</v>
      </c>
      <c r="S22" s="46">
        <f t="shared" si="4"/>
        <v>150.43199999999999</v>
      </c>
      <c r="T22" s="46">
        <f t="shared" si="5"/>
        <v>6.2679999999999998</v>
      </c>
      <c r="U22" s="120">
        <v>7.8</v>
      </c>
      <c r="V22" s="120">
        <f t="shared" si="6"/>
        <v>7.8</v>
      </c>
      <c r="W22" s="121" t="s">
        <v>140</v>
      </c>
      <c r="X22" s="123">
        <v>0</v>
      </c>
      <c r="Y22" s="123">
        <v>1039</v>
      </c>
      <c r="Z22" s="123">
        <v>1196</v>
      </c>
      <c r="AA22" s="123">
        <v>1185</v>
      </c>
      <c r="AB22" s="123">
        <v>1198</v>
      </c>
      <c r="AC22" s="47" t="s">
        <v>90</v>
      </c>
      <c r="AD22" s="47" t="s">
        <v>90</v>
      </c>
      <c r="AE22" s="47" t="s">
        <v>90</v>
      </c>
      <c r="AF22" s="122" t="s">
        <v>90</v>
      </c>
      <c r="AG22" s="136">
        <v>36531914</v>
      </c>
      <c r="AH22" s="48">
        <f t="shared" si="8"/>
        <v>1398</v>
      </c>
      <c r="AI22" s="49">
        <f t="shared" si="7"/>
        <v>223.03765156349715</v>
      </c>
      <c r="AJ22" s="102">
        <v>0</v>
      </c>
      <c r="AK22" s="102">
        <v>1</v>
      </c>
      <c r="AL22" s="102">
        <v>1</v>
      </c>
      <c r="AM22" s="102">
        <v>1</v>
      </c>
      <c r="AN22" s="102">
        <v>1</v>
      </c>
      <c r="AO22" s="102">
        <v>0</v>
      </c>
      <c r="AP22" s="123">
        <v>8182955</v>
      </c>
      <c r="AQ22" s="123">
        <f t="shared" si="10"/>
        <v>0</v>
      </c>
      <c r="AR22" s="50"/>
      <c r="AS22" s="51" t="s">
        <v>101</v>
      </c>
      <c r="AV22" s="54" t="s">
        <v>110</v>
      </c>
      <c r="AY22" s="105"/>
    </row>
    <row r="23" spans="1:51" x14ac:dyDescent="0.25">
      <c r="A23" s="101" t="s">
        <v>129</v>
      </c>
      <c r="B23" s="39">
        <v>2.5</v>
      </c>
      <c r="C23" s="39">
        <v>0.54166666666666696</v>
      </c>
      <c r="D23" s="118">
        <v>10</v>
      </c>
      <c r="E23" s="40">
        <f t="shared" si="0"/>
        <v>7.042253521126761</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138</v>
      </c>
      <c r="P23" s="119">
        <v>148</v>
      </c>
      <c r="Q23" s="119">
        <v>34238575</v>
      </c>
      <c r="R23" s="45">
        <f t="shared" si="3"/>
        <v>5944</v>
      </c>
      <c r="S23" s="46">
        <f t="shared" si="4"/>
        <v>142.65600000000001</v>
      </c>
      <c r="T23" s="46">
        <f t="shared" si="5"/>
        <v>5.944</v>
      </c>
      <c r="U23" s="120">
        <v>7.6</v>
      </c>
      <c r="V23" s="120">
        <f t="shared" si="6"/>
        <v>7.6</v>
      </c>
      <c r="W23" s="121" t="s">
        <v>140</v>
      </c>
      <c r="X23" s="123">
        <v>0</v>
      </c>
      <c r="Y23" s="123">
        <v>980</v>
      </c>
      <c r="Z23" s="123">
        <v>1196</v>
      </c>
      <c r="AA23" s="123">
        <v>1185</v>
      </c>
      <c r="AB23" s="123">
        <v>1198</v>
      </c>
      <c r="AC23" s="47" t="s">
        <v>90</v>
      </c>
      <c r="AD23" s="47" t="s">
        <v>90</v>
      </c>
      <c r="AE23" s="47" t="s">
        <v>90</v>
      </c>
      <c r="AF23" s="122" t="s">
        <v>90</v>
      </c>
      <c r="AG23" s="136">
        <v>36533220</v>
      </c>
      <c r="AH23" s="48">
        <f t="shared" si="8"/>
        <v>1306</v>
      </c>
      <c r="AI23" s="49">
        <f t="shared" si="7"/>
        <v>219.71736204576044</v>
      </c>
      <c r="AJ23" s="102">
        <v>0</v>
      </c>
      <c r="AK23" s="102">
        <v>1</v>
      </c>
      <c r="AL23" s="102">
        <v>1</v>
      </c>
      <c r="AM23" s="102">
        <v>1</v>
      </c>
      <c r="AN23" s="102">
        <v>1</v>
      </c>
      <c r="AO23" s="102">
        <v>0</v>
      </c>
      <c r="AP23" s="123">
        <v>8182955</v>
      </c>
      <c r="AQ23" s="123">
        <f t="shared" si="10"/>
        <v>0</v>
      </c>
      <c r="AR23" s="50"/>
      <c r="AS23" s="51" t="s">
        <v>113</v>
      </c>
      <c r="AT23" s="53"/>
      <c r="AV23" s="55" t="s">
        <v>111</v>
      </c>
      <c r="AW23" s="56" t="s">
        <v>112</v>
      </c>
      <c r="AY23" s="105"/>
    </row>
    <row r="24" spans="1:51" x14ac:dyDescent="0.25">
      <c r="B24" s="39">
        <v>2.5416666666666701</v>
      </c>
      <c r="C24" s="39">
        <v>0.58333333333333404</v>
      </c>
      <c r="D24" s="118">
        <v>8</v>
      </c>
      <c r="E24" s="40">
        <f t="shared" si="0"/>
        <v>5.6338028169014089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139</v>
      </c>
      <c r="P24" s="119">
        <v>142</v>
      </c>
      <c r="Q24" s="119">
        <v>34244613</v>
      </c>
      <c r="R24" s="45">
        <f t="shared" si="3"/>
        <v>6038</v>
      </c>
      <c r="S24" s="46">
        <f t="shared" si="4"/>
        <v>144.91200000000001</v>
      </c>
      <c r="T24" s="46">
        <f t="shared" si="5"/>
        <v>6.0380000000000003</v>
      </c>
      <c r="U24" s="120">
        <v>7.4</v>
      </c>
      <c r="V24" s="120">
        <f t="shared" si="6"/>
        <v>7.4</v>
      </c>
      <c r="W24" s="121" t="s">
        <v>140</v>
      </c>
      <c r="X24" s="123">
        <v>0</v>
      </c>
      <c r="Y24" s="123">
        <v>995</v>
      </c>
      <c r="Z24" s="123">
        <v>1196</v>
      </c>
      <c r="AA24" s="123">
        <v>1185</v>
      </c>
      <c r="AB24" s="123">
        <v>1198</v>
      </c>
      <c r="AC24" s="47" t="s">
        <v>90</v>
      </c>
      <c r="AD24" s="47" t="s">
        <v>90</v>
      </c>
      <c r="AE24" s="47" t="s">
        <v>90</v>
      </c>
      <c r="AF24" s="122" t="s">
        <v>90</v>
      </c>
      <c r="AG24" s="136">
        <v>36534580</v>
      </c>
      <c r="AH24" s="48">
        <f t="shared" si="8"/>
        <v>1360</v>
      </c>
      <c r="AI24" s="49">
        <f t="shared" si="7"/>
        <v>225.24014574362371</v>
      </c>
      <c r="AJ24" s="102">
        <v>0</v>
      </c>
      <c r="AK24" s="102">
        <v>1</v>
      </c>
      <c r="AL24" s="102">
        <v>1</v>
      </c>
      <c r="AM24" s="102">
        <v>1</v>
      </c>
      <c r="AN24" s="102">
        <v>1</v>
      </c>
      <c r="AO24" s="102">
        <v>0</v>
      </c>
      <c r="AP24" s="123">
        <v>8182955</v>
      </c>
      <c r="AQ24" s="123">
        <f t="shared" si="10"/>
        <v>0</v>
      </c>
      <c r="AR24" s="52">
        <v>1.0900000000000001</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135</v>
      </c>
      <c r="P25" s="119">
        <v>139</v>
      </c>
      <c r="Q25" s="119">
        <v>34250352</v>
      </c>
      <c r="R25" s="45">
        <f t="shared" si="3"/>
        <v>5739</v>
      </c>
      <c r="S25" s="46">
        <f t="shared" si="4"/>
        <v>137.73599999999999</v>
      </c>
      <c r="T25" s="46">
        <f t="shared" si="5"/>
        <v>5.7389999999999999</v>
      </c>
      <c r="U25" s="120">
        <v>7</v>
      </c>
      <c r="V25" s="120">
        <f t="shared" si="6"/>
        <v>7</v>
      </c>
      <c r="W25" s="121" t="s">
        <v>140</v>
      </c>
      <c r="X25" s="123">
        <v>0</v>
      </c>
      <c r="Y25" s="123">
        <v>995</v>
      </c>
      <c r="Z25" s="123">
        <v>1196</v>
      </c>
      <c r="AA25" s="123">
        <v>1185</v>
      </c>
      <c r="AB25" s="123">
        <v>1198</v>
      </c>
      <c r="AC25" s="47" t="s">
        <v>90</v>
      </c>
      <c r="AD25" s="47" t="s">
        <v>90</v>
      </c>
      <c r="AE25" s="47" t="s">
        <v>90</v>
      </c>
      <c r="AF25" s="122" t="s">
        <v>90</v>
      </c>
      <c r="AG25" s="136">
        <v>36535896</v>
      </c>
      <c r="AH25" s="48">
        <f t="shared" si="8"/>
        <v>1316</v>
      </c>
      <c r="AI25" s="49">
        <f t="shared" si="7"/>
        <v>229.30824185398154</v>
      </c>
      <c r="AJ25" s="102">
        <v>0</v>
      </c>
      <c r="AK25" s="102">
        <v>1</v>
      </c>
      <c r="AL25" s="102">
        <v>1</v>
      </c>
      <c r="AM25" s="102">
        <v>1</v>
      </c>
      <c r="AN25" s="102">
        <v>1</v>
      </c>
      <c r="AO25" s="102">
        <v>0</v>
      </c>
      <c r="AP25" s="123">
        <v>8182955</v>
      </c>
      <c r="AQ25" s="123">
        <f t="shared" si="10"/>
        <v>0</v>
      </c>
      <c r="AR25" s="50"/>
      <c r="AS25" s="51" t="s">
        <v>113</v>
      </c>
      <c r="AV25" s="57" t="s">
        <v>74</v>
      </c>
      <c r="AW25" s="57">
        <v>10.36</v>
      </c>
      <c r="AY25" s="105"/>
    </row>
    <row r="26" spans="1:51" x14ac:dyDescent="0.25">
      <c r="B26" s="39">
        <v>2.625</v>
      </c>
      <c r="C26" s="39">
        <v>0.66666666666666696</v>
      </c>
      <c r="D26" s="118">
        <v>8</v>
      </c>
      <c r="E26" s="40">
        <f t="shared" si="0"/>
        <v>5.6338028169014089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131</v>
      </c>
      <c r="P26" s="119">
        <v>130</v>
      </c>
      <c r="Q26" s="119">
        <v>34255983</v>
      </c>
      <c r="R26" s="45">
        <f t="shared" si="3"/>
        <v>5631</v>
      </c>
      <c r="S26" s="46">
        <f t="shared" si="4"/>
        <v>135.14400000000001</v>
      </c>
      <c r="T26" s="46">
        <f t="shared" si="5"/>
        <v>5.6310000000000002</v>
      </c>
      <c r="U26" s="120">
        <v>6.7</v>
      </c>
      <c r="V26" s="120">
        <f t="shared" si="6"/>
        <v>6.7</v>
      </c>
      <c r="W26" s="121" t="s">
        <v>140</v>
      </c>
      <c r="X26" s="123">
        <v>0</v>
      </c>
      <c r="Y26" s="123">
        <v>1018</v>
      </c>
      <c r="Z26" s="123">
        <v>1186</v>
      </c>
      <c r="AA26" s="123">
        <v>1185</v>
      </c>
      <c r="AB26" s="123">
        <v>1179</v>
      </c>
      <c r="AC26" s="47" t="s">
        <v>90</v>
      </c>
      <c r="AD26" s="47" t="s">
        <v>90</v>
      </c>
      <c r="AE26" s="47" t="s">
        <v>90</v>
      </c>
      <c r="AF26" s="122" t="s">
        <v>90</v>
      </c>
      <c r="AG26" s="136">
        <v>36537176</v>
      </c>
      <c r="AH26" s="48">
        <f t="shared" si="8"/>
        <v>1280</v>
      </c>
      <c r="AI26" s="49">
        <f t="shared" si="7"/>
        <v>227.31308826141003</v>
      </c>
      <c r="AJ26" s="102">
        <v>0</v>
      </c>
      <c r="AK26" s="102">
        <v>1</v>
      </c>
      <c r="AL26" s="102">
        <v>1</v>
      </c>
      <c r="AM26" s="102">
        <v>1</v>
      </c>
      <c r="AN26" s="102">
        <v>1</v>
      </c>
      <c r="AO26" s="102">
        <v>0</v>
      </c>
      <c r="AP26" s="123">
        <v>8182955</v>
      </c>
      <c r="AQ26" s="123">
        <f t="shared" si="10"/>
        <v>0</v>
      </c>
      <c r="AR26" s="50"/>
      <c r="AS26" s="51" t="s">
        <v>113</v>
      </c>
      <c r="AV26" s="57" t="s">
        <v>114</v>
      </c>
      <c r="AW26" s="57">
        <v>1.01325</v>
      </c>
      <c r="AY26" s="105"/>
    </row>
    <row r="27" spans="1:51" x14ac:dyDescent="0.25">
      <c r="B27" s="39">
        <v>2.6666666666666701</v>
      </c>
      <c r="C27" s="39">
        <v>0.70833333333333404</v>
      </c>
      <c r="D27" s="118">
        <v>6</v>
      </c>
      <c r="E27" s="40">
        <f t="shared" si="0"/>
        <v>4.2253521126760569</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125</v>
      </c>
      <c r="P27" s="119">
        <v>137</v>
      </c>
      <c r="Q27" s="119">
        <v>34261664</v>
      </c>
      <c r="R27" s="45">
        <f t="shared" si="3"/>
        <v>5681</v>
      </c>
      <c r="S27" s="46">
        <f t="shared" si="4"/>
        <v>136.34399999999999</v>
      </c>
      <c r="T27" s="46">
        <f t="shared" si="5"/>
        <v>5.681</v>
      </c>
      <c r="U27" s="120">
        <v>6.2</v>
      </c>
      <c r="V27" s="120">
        <f t="shared" si="6"/>
        <v>6.2</v>
      </c>
      <c r="W27" s="121" t="s">
        <v>140</v>
      </c>
      <c r="X27" s="123">
        <v>0</v>
      </c>
      <c r="Y27" s="123">
        <v>1091</v>
      </c>
      <c r="Z27" s="123">
        <v>1186</v>
      </c>
      <c r="AA27" s="123">
        <v>1185</v>
      </c>
      <c r="AB27" s="123">
        <v>1180</v>
      </c>
      <c r="AC27" s="47" t="s">
        <v>90</v>
      </c>
      <c r="AD27" s="47" t="s">
        <v>90</v>
      </c>
      <c r="AE27" s="47" t="s">
        <v>90</v>
      </c>
      <c r="AF27" s="122" t="s">
        <v>90</v>
      </c>
      <c r="AG27" s="136">
        <v>36538492</v>
      </c>
      <c r="AH27" s="48">
        <f t="shared" si="8"/>
        <v>1316</v>
      </c>
      <c r="AI27" s="49">
        <f t="shared" si="7"/>
        <v>231.64935750748108</v>
      </c>
      <c r="AJ27" s="102">
        <v>0</v>
      </c>
      <c r="AK27" s="102">
        <v>1</v>
      </c>
      <c r="AL27" s="102">
        <v>1</v>
      </c>
      <c r="AM27" s="102">
        <v>1</v>
      </c>
      <c r="AN27" s="102">
        <v>1</v>
      </c>
      <c r="AO27" s="102">
        <v>0</v>
      </c>
      <c r="AP27" s="123">
        <v>8182955</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131</v>
      </c>
      <c r="P28" s="119">
        <v>140</v>
      </c>
      <c r="Q28" s="119">
        <v>34267481</v>
      </c>
      <c r="R28" s="45">
        <f t="shared" si="3"/>
        <v>5817</v>
      </c>
      <c r="S28" s="46">
        <f t="shared" si="4"/>
        <v>139.608</v>
      </c>
      <c r="T28" s="46">
        <f t="shared" si="5"/>
        <v>5.8170000000000002</v>
      </c>
      <c r="U28" s="120">
        <v>5.7</v>
      </c>
      <c r="V28" s="120">
        <f t="shared" si="6"/>
        <v>5.7</v>
      </c>
      <c r="W28" s="121" t="s">
        <v>140</v>
      </c>
      <c r="X28" s="123">
        <v>0</v>
      </c>
      <c r="Y28" s="123">
        <v>1024</v>
      </c>
      <c r="Z28" s="123">
        <v>1186</v>
      </c>
      <c r="AA28" s="123">
        <v>1185</v>
      </c>
      <c r="AB28" s="123">
        <v>1180</v>
      </c>
      <c r="AC28" s="47" t="s">
        <v>90</v>
      </c>
      <c r="AD28" s="47" t="s">
        <v>90</v>
      </c>
      <c r="AE28" s="47" t="s">
        <v>90</v>
      </c>
      <c r="AF28" s="122" t="s">
        <v>90</v>
      </c>
      <c r="AG28" s="136">
        <v>36539808</v>
      </c>
      <c r="AH28" s="48">
        <f t="shared" si="8"/>
        <v>1316</v>
      </c>
      <c r="AI28" s="49">
        <f t="shared" si="7"/>
        <v>226.23345367027676</v>
      </c>
      <c r="AJ28" s="102">
        <v>0</v>
      </c>
      <c r="AK28" s="102">
        <v>1</v>
      </c>
      <c r="AL28" s="102">
        <v>1</v>
      </c>
      <c r="AM28" s="102">
        <v>1</v>
      </c>
      <c r="AN28" s="102">
        <v>1</v>
      </c>
      <c r="AO28" s="102">
        <v>0</v>
      </c>
      <c r="AP28" s="123">
        <v>8182955</v>
      </c>
      <c r="AQ28" s="123">
        <f t="shared" si="10"/>
        <v>0</v>
      </c>
      <c r="AR28" s="52">
        <v>0.9</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133</v>
      </c>
      <c r="P29" s="119">
        <v>138</v>
      </c>
      <c r="Q29" s="119">
        <v>34273284</v>
      </c>
      <c r="R29" s="45">
        <f t="shared" si="3"/>
        <v>5803</v>
      </c>
      <c r="S29" s="46">
        <f t="shared" si="4"/>
        <v>139.27199999999999</v>
      </c>
      <c r="T29" s="46">
        <f t="shared" si="5"/>
        <v>5.8029999999999999</v>
      </c>
      <c r="U29" s="120">
        <v>5.4</v>
      </c>
      <c r="V29" s="120">
        <f t="shared" si="6"/>
        <v>5.4</v>
      </c>
      <c r="W29" s="121" t="s">
        <v>140</v>
      </c>
      <c r="X29" s="123">
        <v>0</v>
      </c>
      <c r="Y29" s="123">
        <v>1004</v>
      </c>
      <c r="Z29" s="123">
        <v>1186</v>
      </c>
      <c r="AA29" s="123">
        <v>1185</v>
      </c>
      <c r="AB29" s="123">
        <v>1180</v>
      </c>
      <c r="AC29" s="47" t="s">
        <v>90</v>
      </c>
      <c r="AD29" s="47" t="s">
        <v>90</v>
      </c>
      <c r="AE29" s="47" t="s">
        <v>90</v>
      </c>
      <c r="AF29" s="122" t="s">
        <v>90</v>
      </c>
      <c r="AG29" s="136">
        <v>36541112</v>
      </c>
      <c r="AH29" s="48">
        <f t="shared" si="8"/>
        <v>1304</v>
      </c>
      <c r="AI29" s="49">
        <f t="shared" si="7"/>
        <v>224.71135619507152</v>
      </c>
      <c r="AJ29" s="102">
        <v>0</v>
      </c>
      <c r="AK29" s="102">
        <v>1</v>
      </c>
      <c r="AL29" s="102">
        <v>1</v>
      </c>
      <c r="AM29" s="102">
        <v>1</v>
      </c>
      <c r="AN29" s="102">
        <v>1</v>
      </c>
      <c r="AO29" s="102">
        <v>0</v>
      </c>
      <c r="AP29" s="123">
        <v>8182955</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111</v>
      </c>
      <c r="P30" s="119">
        <v>135</v>
      </c>
      <c r="Q30" s="119">
        <v>34278833</v>
      </c>
      <c r="R30" s="45">
        <f t="shared" si="3"/>
        <v>5549</v>
      </c>
      <c r="S30" s="46">
        <f t="shared" si="4"/>
        <v>133.17599999999999</v>
      </c>
      <c r="T30" s="46">
        <f t="shared" si="5"/>
        <v>5.5490000000000004</v>
      </c>
      <c r="U30" s="120">
        <v>4.4000000000000004</v>
      </c>
      <c r="V30" s="120">
        <f t="shared" si="6"/>
        <v>4.4000000000000004</v>
      </c>
      <c r="W30" s="121" t="s">
        <v>152</v>
      </c>
      <c r="X30" s="123">
        <v>0</v>
      </c>
      <c r="Y30" s="123">
        <v>1166</v>
      </c>
      <c r="Z30" s="123">
        <v>1197</v>
      </c>
      <c r="AA30" s="123">
        <v>0</v>
      </c>
      <c r="AB30" s="123">
        <v>1199</v>
      </c>
      <c r="AC30" s="47" t="s">
        <v>90</v>
      </c>
      <c r="AD30" s="47" t="s">
        <v>90</v>
      </c>
      <c r="AE30" s="47" t="s">
        <v>90</v>
      </c>
      <c r="AF30" s="122" t="s">
        <v>90</v>
      </c>
      <c r="AG30" s="136">
        <v>36542252</v>
      </c>
      <c r="AH30" s="48">
        <f t="shared" si="8"/>
        <v>1140</v>
      </c>
      <c r="AI30" s="49">
        <f t="shared" si="7"/>
        <v>205.44242205802846</v>
      </c>
      <c r="AJ30" s="102">
        <v>0</v>
      </c>
      <c r="AK30" s="102">
        <v>1</v>
      </c>
      <c r="AL30" s="102">
        <v>1</v>
      </c>
      <c r="AM30" s="102">
        <v>0</v>
      </c>
      <c r="AN30" s="102">
        <v>1</v>
      </c>
      <c r="AO30" s="102">
        <v>0</v>
      </c>
      <c r="AP30" s="123">
        <v>8182955</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114</v>
      </c>
      <c r="P31" s="119">
        <v>127</v>
      </c>
      <c r="Q31" s="119">
        <v>34284209</v>
      </c>
      <c r="R31" s="45">
        <f t="shared" si="3"/>
        <v>5376</v>
      </c>
      <c r="S31" s="46">
        <f t="shared" si="4"/>
        <v>129.024</v>
      </c>
      <c r="T31" s="46">
        <f t="shared" si="5"/>
        <v>5.3760000000000003</v>
      </c>
      <c r="U31" s="120">
        <v>3.4</v>
      </c>
      <c r="V31" s="120">
        <f t="shared" si="6"/>
        <v>3.4</v>
      </c>
      <c r="W31" s="121" t="s">
        <v>152</v>
      </c>
      <c r="X31" s="123">
        <v>0</v>
      </c>
      <c r="Y31" s="123">
        <v>1074</v>
      </c>
      <c r="Z31" s="123">
        <v>1196</v>
      </c>
      <c r="AA31" s="123">
        <v>0</v>
      </c>
      <c r="AB31" s="123">
        <v>1199</v>
      </c>
      <c r="AC31" s="47" t="s">
        <v>90</v>
      </c>
      <c r="AD31" s="47" t="s">
        <v>90</v>
      </c>
      <c r="AE31" s="47" t="s">
        <v>90</v>
      </c>
      <c r="AF31" s="122" t="s">
        <v>90</v>
      </c>
      <c r="AG31" s="136">
        <v>36543328</v>
      </c>
      <c r="AH31" s="48">
        <f t="shared" si="8"/>
        <v>1076</v>
      </c>
      <c r="AI31" s="49">
        <f t="shared" si="7"/>
        <v>200.14880952380952</v>
      </c>
      <c r="AJ31" s="102">
        <v>0</v>
      </c>
      <c r="AK31" s="102">
        <v>1</v>
      </c>
      <c r="AL31" s="102">
        <v>1</v>
      </c>
      <c r="AM31" s="102">
        <v>0</v>
      </c>
      <c r="AN31" s="102">
        <v>1</v>
      </c>
      <c r="AO31" s="102">
        <v>0</v>
      </c>
      <c r="AP31" s="123">
        <v>8182955</v>
      </c>
      <c r="AQ31" s="123">
        <f t="shared" si="10"/>
        <v>0</v>
      </c>
      <c r="AR31" s="50"/>
      <c r="AS31" s="51" t="s">
        <v>113</v>
      </c>
      <c r="AV31" s="58" t="s">
        <v>29</v>
      </c>
      <c r="AW31" s="58" t="s">
        <v>74</v>
      </c>
      <c r="AY31" s="105"/>
    </row>
    <row r="32" spans="1:51" x14ac:dyDescent="0.25">
      <c r="B32" s="39">
        <v>2.875</v>
      </c>
      <c r="C32" s="39">
        <v>0.91666666666667096</v>
      </c>
      <c r="D32" s="118">
        <v>17</v>
      </c>
      <c r="E32" s="40">
        <f t="shared" si="0"/>
        <v>11.971830985915494</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112</v>
      </c>
      <c r="P32" s="119">
        <v>121</v>
      </c>
      <c r="Q32" s="119">
        <v>34289424</v>
      </c>
      <c r="R32" s="45">
        <f t="shared" si="3"/>
        <v>5215</v>
      </c>
      <c r="S32" s="46">
        <f t="shared" si="4"/>
        <v>125.16</v>
      </c>
      <c r="T32" s="46">
        <f t="shared" si="5"/>
        <v>5.2149999999999999</v>
      </c>
      <c r="U32" s="120">
        <v>3</v>
      </c>
      <c r="V32" s="120">
        <f t="shared" si="6"/>
        <v>3</v>
      </c>
      <c r="W32" s="121" t="s">
        <v>152</v>
      </c>
      <c r="X32" s="123">
        <v>0</v>
      </c>
      <c r="Y32" s="123">
        <v>991</v>
      </c>
      <c r="Z32" s="123">
        <v>1196</v>
      </c>
      <c r="AA32" s="123">
        <v>0</v>
      </c>
      <c r="AB32" s="123">
        <v>1199</v>
      </c>
      <c r="AC32" s="47" t="s">
        <v>90</v>
      </c>
      <c r="AD32" s="47" t="s">
        <v>90</v>
      </c>
      <c r="AE32" s="47" t="s">
        <v>90</v>
      </c>
      <c r="AF32" s="122" t="s">
        <v>90</v>
      </c>
      <c r="AG32" s="136">
        <v>36544364</v>
      </c>
      <c r="AH32" s="48">
        <f t="shared" si="8"/>
        <v>1036</v>
      </c>
      <c r="AI32" s="49">
        <f t="shared" si="7"/>
        <v>198.65771812080538</v>
      </c>
      <c r="AJ32" s="102">
        <v>0</v>
      </c>
      <c r="AK32" s="102">
        <v>1</v>
      </c>
      <c r="AL32" s="102">
        <v>1</v>
      </c>
      <c r="AM32" s="102">
        <v>0</v>
      </c>
      <c r="AN32" s="102">
        <v>1</v>
      </c>
      <c r="AO32" s="102">
        <v>0</v>
      </c>
      <c r="AP32" s="123">
        <v>8182955</v>
      </c>
      <c r="AQ32" s="123">
        <f t="shared" si="10"/>
        <v>0</v>
      </c>
      <c r="AR32" s="52">
        <v>0.94</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10</v>
      </c>
      <c r="E33" s="40">
        <f t="shared" si="0"/>
        <v>7.042253521126761</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121</v>
      </c>
      <c r="P33" s="119">
        <v>103</v>
      </c>
      <c r="Q33" s="119">
        <v>34293656</v>
      </c>
      <c r="R33" s="45">
        <f t="shared" si="3"/>
        <v>4232</v>
      </c>
      <c r="S33" s="46">
        <f t="shared" si="4"/>
        <v>101.568</v>
      </c>
      <c r="T33" s="46">
        <f t="shared" si="5"/>
        <v>4.2320000000000002</v>
      </c>
      <c r="U33" s="120">
        <v>3.6</v>
      </c>
      <c r="V33" s="120">
        <f t="shared" si="6"/>
        <v>3.6</v>
      </c>
      <c r="W33" s="121" t="s">
        <v>125</v>
      </c>
      <c r="X33" s="123">
        <v>0</v>
      </c>
      <c r="Y33" s="123">
        <v>0</v>
      </c>
      <c r="Z33" s="123">
        <v>1110</v>
      </c>
      <c r="AA33" s="123">
        <v>0</v>
      </c>
      <c r="AB33" s="123">
        <v>1129</v>
      </c>
      <c r="AC33" s="47" t="s">
        <v>90</v>
      </c>
      <c r="AD33" s="47" t="s">
        <v>90</v>
      </c>
      <c r="AE33" s="47" t="s">
        <v>90</v>
      </c>
      <c r="AF33" s="122" t="s">
        <v>90</v>
      </c>
      <c r="AG33" s="136">
        <v>36545132</v>
      </c>
      <c r="AH33" s="48">
        <f t="shared" si="8"/>
        <v>768</v>
      </c>
      <c r="AI33" s="49">
        <f t="shared" si="7"/>
        <v>181.47448015122873</v>
      </c>
      <c r="AJ33" s="102">
        <v>0</v>
      </c>
      <c r="AK33" s="102">
        <v>0</v>
      </c>
      <c r="AL33" s="102">
        <v>1</v>
      </c>
      <c r="AM33" s="102">
        <v>0</v>
      </c>
      <c r="AN33" s="102">
        <v>1</v>
      </c>
      <c r="AO33" s="102">
        <v>0.3</v>
      </c>
      <c r="AP33" s="123">
        <v>8183610</v>
      </c>
      <c r="AQ33" s="123">
        <f t="shared" si="10"/>
        <v>655</v>
      </c>
      <c r="AR33" s="50"/>
      <c r="AS33" s="51" t="s">
        <v>113</v>
      </c>
      <c r="AY33" s="105"/>
    </row>
    <row r="34" spans="2:51" x14ac:dyDescent="0.25">
      <c r="B34" s="39">
        <v>2.9583333333333299</v>
      </c>
      <c r="C34" s="39">
        <v>1</v>
      </c>
      <c r="D34" s="118">
        <v>13</v>
      </c>
      <c r="E34" s="40">
        <f t="shared" si="0"/>
        <v>9.1549295774647899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113</v>
      </c>
      <c r="P34" s="119">
        <v>93</v>
      </c>
      <c r="Q34" s="119">
        <v>34297758</v>
      </c>
      <c r="R34" s="45">
        <f t="shared" si="3"/>
        <v>4102</v>
      </c>
      <c r="S34" s="46">
        <f t="shared" si="4"/>
        <v>98.447999999999993</v>
      </c>
      <c r="T34" s="46">
        <f t="shared" si="5"/>
        <v>4.1020000000000003</v>
      </c>
      <c r="U34" s="120">
        <v>4.5</v>
      </c>
      <c r="V34" s="120">
        <f t="shared" si="6"/>
        <v>4.5</v>
      </c>
      <c r="W34" s="121" t="s">
        <v>125</v>
      </c>
      <c r="X34" s="123">
        <v>0</v>
      </c>
      <c r="Y34" s="123">
        <v>0</v>
      </c>
      <c r="Z34" s="123">
        <v>1015</v>
      </c>
      <c r="AA34" s="123">
        <v>0</v>
      </c>
      <c r="AB34" s="123">
        <v>1129</v>
      </c>
      <c r="AC34" s="47" t="s">
        <v>90</v>
      </c>
      <c r="AD34" s="47" t="s">
        <v>90</v>
      </c>
      <c r="AE34" s="47" t="s">
        <v>90</v>
      </c>
      <c r="AF34" s="122" t="s">
        <v>90</v>
      </c>
      <c r="AG34" s="136">
        <v>36545844</v>
      </c>
      <c r="AH34" s="48">
        <f t="shared" si="8"/>
        <v>712</v>
      </c>
      <c r="AI34" s="49">
        <f t="shared" si="7"/>
        <v>173.57386640663091</v>
      </c>
      <c r="AJ34" s="102">
        <v>0</v>
      </c>
      <c r="AK34" s="102">
        <v>0</v>
      </c>
      <c r="AL34" s="102">
        <v>1</v>
      </c>
      <c r="AM34" s="102">
        <v>0</v>
      </c>
      <c r="AN34" s="102">
        <v>1</v>
      </c>
      <c r="AO34" s="102">
        <v>0.3</v>
      </c>
      <c r="AP34" s="123">
        <v>8184437</v>
      </c>
      <c r="AQ34" s="123">
        <f t="shared" si="10"/>
        <v>827</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124.75</v>
      </c>
      <c r="Q35" s="63">
        <f>Q34-Q10</f>
        <v>124847</v>
      </c>
      <c r="R35" s="64">
        <f>SUM(R11:R34)</f>
        <v>124847</v>
      </c>
      <c r="S35" s="124">
        <f>AVERAGE(S11:S34)</f>
        <v>124.84699999999998</v>
      </c>
      <c r="T35" s="124">
        <f>SUM(T11:T34)</f>
        <v>124.84700000000001</v>
      </c>
      <c r="U35" s="98"/>
      <c r="V35" s="98"/>
      <c r="W35" s="56"/>
      <c r="X35" s="90"/>
      <c r="Y35" s="91"/>
      <c r="Z35" s="91"/>
      <c r="AA35" s="91"/>
      <c r="AB35" s="92"/>
      <c r="AC35" s="90"/>
      <c r="AD35" s="91"/>
      <c r="AE35" s="92"/>
      <c r="AF35" s="93"/>
      <c r="AG35" s="65">
        <f>AG34-AG10</f>
        <v>25696</v>
      </c>
      <c r="AH35" s="66">
        <f>SUM(AH11:AH34)</f>
        <v>25696</v>
      </c>
      <c r="AI35" s="67">
        <f>$AH$35/$T35</f>
        <v>205.81992358646983</v>
      </c>
      <c r="AJ35" s="93"/>
      <c r="AK35" s="94"/>
      <c r="AL35" s="94"/>
      <c r="AM35" s="94"/>
      <c r="AN35" s="95"/>
      <c r="AO35" s="68"/>
      <c r="AP35" s="69">
        <f>AP34-AP10</f>
        <v>6447</v>
      </c>
      <c r="AQ35" s="70">
        <f>SUM(AQ11:AQ34)</f>
        <v>6447</v>
      </c>
      <c r="AR35" s="71">
        <f>AVERAGE(AR11:AR34)</f>
        <v>1.0533333333333335</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218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462</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70" t="s">
        <v>463</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70" t="s">
        <v>464</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85" t="s">
        <v>465</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243</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469</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466</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467</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198</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468</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166</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470</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149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471</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157</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5" t="s">
        <v>153</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262</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154</v>
      </c>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7:T54 T57:T64" name="Range2_12_5_1_1"/>
    <protectedRange sqref="N10 L10 L6 D6 D8 AD8 AF8 O8:U8 AJ8:AR8 AF10 AR11:AR34 L24:N31 N12:N23 N32:N34 N11:P11 O12:P34 E11:E34 R11:V34 G11:G34 AC17:AF34 X11:AF16 Y17:Y18"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2" name="Range2_12_3_1_1_1_1"/>
    <protectedRange sqref="D38:H38 N38:R42" name="Range2_12_1_3_1_1_1_1"/>
    <protectedRange sqref="I38:M38 E39:M42" name="Range2_2_12_1_6_1_1_1_1"/>
    <protectedRange sqref="D39:D42" name="Range2_1_1_1_1_11_1_1_1_1_1_1"/>
    <protectedRange sqref="C39:C42"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1:H52" name="Range2_2_12_1_3_1_1_1_1_1_4_1_1_2"/>
    <protectedRange sqref="E51:F52" name="Range2_2_12_1_7_1_1_3_1_1_2"/>
    <protectedRange sqref="S51:S54 S57:S64" name="Range2_12_5_1_1_2_3_1_1"/>
    <protectedRange sqref="Q51:R54" name="Range2_12_1_6_1_1_1_1_2_1_2"/>
    <protectedRange sqref="N51:P54" name="Range2_12_1_2_3_1_1_1_1_2_1_2"/>
    <protectedRange sqref="I51:M52 L53:M54" name="Range2_2_12_1_4_3_1_1_1_1_2_1_2"/>
    <protectedRange sqref="D51:D52" name="Range2_2_12_1_3_1_2_1_1_1_2_1_2_1_2"/>
    <protectedRange sqref="Q57:R60" name="Range2_12_1_6_1_1_1_1_2_1_1_1"/>
    <protectedRange sqref="N57:P60" name="Range2_12_1_2_3_1_1_1_1_2_1_1_1"/>
    <protectedRange sqref="L57:M60" name="Range2_2_12_1_4_3_1_1_1_1_2_1_1_1"/>
    <protectedRange sqref="B73" name="Range2_12_5_1_1_2_1_2_2_1_1_1_1_2_1_1_1_2_1_1_1_2"/>
    <protectedRange sqref="N61:R67" name="Range2_12_1_6_1_1_1_1_1"/>
    <protectedRange sqref="J63:M64 L65:M67 L61: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4" name="Range2_12_5_1_1_2_1_4_1_1_1_2_1_1_1_1_1_1_1_1_1_2_1_1_1_1_2_1_1_1_2_1_1_1_2_2_2_1_1_1"/>
    <protectedRange sqref="B65" name="Range2_12_5_1_1_2_1_2_2_1_1_1_1_2_1_1_1_2_1_1_1_2_2_2_1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3"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17:X18 Z17:AB18 X19:AB34" name="Range1_16_3_1_1_6"/>
    <protectedRange sqref="B49" name="Range2_12_5_1_1_1_2_2_1_1_1_1_1_1_1_1_1_1_1_2_1_1_1"/>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41:B42 B46" name="Range2_12_5_1_1_1_1_1_2_2"/>
    <protectedRange sqref="B43" name="Range2_12_5_1_1_1_1_1_2_1_1"/>
    <protectedRange sqref="B44" name="Range2_12_5_1_1_1_2_1_1_1_1_1_1_1_1_1_1_1"/>
    <protectedRange sqref="B45" name="Range2_12_5_1_1_1_2_2_1_1_1_1_1_1_1_1"/>
    <protectedRange sqref="B47" name="Range2_12_5_1_1_1_2_2_1_1_1_1_1_1_1_1_1_1_1_2_1_1_1_1_1_1_1_1_1_1_1"/>
    <protectedRange sqref="B48 B50 B53 B55 B58" name="Range2_12_5_1_1_1_2_2_1_1_1_1_1_1_1_1_1_1_1_2_1_1_1_1_1_1_1_1_1_3"/>
    <protectedRange sqref="B51" name="Range2_12_5_1_1_1_2_2_1_1_1_1_1_1_1_1_1_1_1_2_1_1_1_2_1_1_1_2_1_1_1_3"/>
    <protectedRange sqref="B52" name="Range2_12_5_1_1_1_2_2_1_1_1_1_1_1_1_1_1_1_1_2_1_1_1_2_1_2_1_1_1_1_3"/>
    <protectedRange sqref="B54" name="Range2_12_5_1_1_1_2_2_1_1_1_1_1_1_1_1_1_1_1_2_1_1_1_2_1_1_2_1_1_1_1_1"/>
    <protectedRange sqref="B56" name="Range2_12_5_1_1_1_2_2_1_1_1_1_1_1_1_1_1_1_1_2_1_1_1_3_3_1_1_1"/>
    <protectedRange sqref="B57" name="Range2_12_5_1_1_1_2_2_1_1_1_1_1_1_1_1_1_1_1_2_1_1_1_3_1_1_2_1"/>
    <protectedRange sqref="B62" name="Range2_12_5_1_1_2_1_4_1_1_1_2_1_1_1_1_1_1_1_1_1_2_1_1_1_1_2_1_1_1_2_1_1_1_2_2_2_1_1_4"/>
    <protectedRange sqref="B61" name="Range2_12_5_1_1_2_1_4_1_1_1_2_1_1_1_1_1_1_1_1_1_2_1_1_1_1_2_1_1_1_2_1_1_1_2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Y17:Y18">
    <cfRule type="containsText" dxfId="174" priority="17" operator="containsText" text="N/A">
      <formula>NOT(ISERROR(SEARCH("N/A",X11)))</formula>
    </cfRule>
    <cfRule type="cellIs" dxfId="173" priority="35" operator="equal">
      <formula>0</formula>
    </cfRule>
  </conditionalFormatting>
  <conditionalFormatting sqref="AC17:AE34 X11:AE16 Y17:Y18">
    <cfRule type="cellIs" dxfId="172" priority="34" operator="greaterThanOrEqual">
      <formula>1185</formula>
    </cfRule>
  </conditionalFormatting>
  <conditionalFormatting sqref="AC17:AE34 X11:AE16 Y17:Y18">
    <cfRule type="cellIs" dxfId="171" priority="33" operator="between">
      <formula>0.1</formula>
      <formula>1184</formula>
    </cfRule>
  </conditionalFormatting>
  <conditionalFormatting sqref="X8 AJ16:AJ34 AJ11:AO15 AO12:AO34">
    <cfRule type="cellIs" dxfId="170" priority="32" operator="equal">
      <formula>0</formula>
    </cfRule>
  </conditionalFormatting>
  <conditionalFormatting sqref="X8 AJ16:AJ34 AJ11:AO15 AO12:AO34">
    <cfRule type="cellIs" dxfId="169" priority="31" operator="greaterThan">
      <formula>1179</formula>
    </cfRule>
  </conditionalFormatting>
  <conditionalFormatting sqref="X8 AJ16:AJ34 AJ11:AO15 AO12:AO34">
    <cfRule type="cellIs" dxfId="168" priority="30" operator="greaterThan">
      <formula>99</formula>
    </cfRule>
  </conditionalFormatting>
  <conditionalFormatting sqref="X8 AJ16:AJ34 AJ11:AO15 AO12:AO34">
    <cfRule type="cellIs" dxfId="167" priority="29" operator="greaterThan">
      <formula>0.99</formula>
    </cfRule>
  </conditionalFormatting>
  <conditionalFormatting sqref="AB8">
    <cfRule type="cellIs" dxfId="166" priority="28" operator="equal">
      <formula>0</formula>
    </cfRule>
  </conditionalFormatting>
  <conditionalFormatting sqref="AB8">
    <cfRule type="cellIs" dxfId="165" priority="27" operator="greaterThan">
      <formula>1179</formula>
    </cfRule>
  </conditionalFormatting>
  <conditionalFormatting sqref="AB8">
    <cfRule type="cellIs" dxfId="164" priority="26" operator="greaterThan">
      <formula>99</formula>
    </cfRule>
  </conditionalFormatting>
  <conditionalFormatting sqref="AB8">
    <cfRule type="cellIs" dxfId="163" priority="25" operator="greaterThan">
      <formula>0.99</formula>
    </cfRule>
  </conditionalFormatting>
  <conditionalFormatting sqref="AQ11:AQ34">
    <cfRule type="cellIs" dxfId="162" priority="24" operator="equal">
      <formula>0</formula>
    </cfRule>
  </conditionalFormatting>
  <conditionalFormatting sqref="AQ11:AQ34">
    <cfRule type="cellIs" dxfId="161" priority="23" operator="greaterThan">
      <formula>1179</formula>
    </cfRule>
  </conditionalFormatting>
  <conditionalFormatting sqref="AQ11:AQ34">
    <cfRule type="cellIs" dxfId="160" priority="22" operator="greaterThan">
      <formula>99</formula>
    </cfRule>
  </conditionalFormatting>
  <conditionalFormatting sqref="AQ11:AQ34">
    <cfRule type="cellIs" dxfId="159" priority="21" operator="greaterThan">
      <formula>0.99</formula>
    </cfRule>
  </conditionalFormatting>
  <conditionalFormatting sqref="AI11:AI34">
    <cfRule type="cellIs" dxfId="158" priority="20" operator="greaterThan">
      <formula>$AI$8</formula>
    </cfRule>
  </conditionalFormatting>
  <conditionalFormatting sqref="AH11:AH34">
    <cfRule type="cellIs" dxfId="157" priority="18" operator="greaterThan">
      <formula>$AH$8</formula>
    </cfRule>
    <cfRule type="cellIs" dxfId="156" priority="19" operator="greaterThan">
      <formula>$AH$8</formula>
    </cfRule>
  </conditionalFormatting>
  <conditionalFormatting sqref="AP11:AP34">
    <cfRule type="cellIs" dxfId="155" priority="16" operator="equal">
      <formula>0</formula>
    </cfRule>
  </conditionalFormatting>
  <conditionalFormatting sqref="AP11:AP34">
    <cfRule type="cellIs" dxfId="154" priority="15" operator="greaterThan">
      <formula>1179</formula>
    </cfRule>
  </conditionalFormatting>
  <conditionalFormatting sqref="AP11:AP34">
    <cfRule type="cellIs" dxfId="153" priority="14" operator="greaterThan">
      <formula>99</formula>
    </cfRule>
  </conditionalFormatting>
  <conditionalFormatting sqref="AP11:AP34">
    <cfRule type="cellIs" dxfId="152" priority="13" operator="greaterThan">
      <formula>0.99</formula>
    </cfRule>
  </conditionalFormatting>
  <conditionalFormatting sqref="X17:X18 Z17:AB18 X19:AB34">
    <cfRule type="containsText" dxfId="151" priority="9" operator="containsText" text="N/A">
      <formula>NOT(ISERROR(SEARCH("N/A",X17)))</formula>
    </cfRule>
    <cfRule type="cellIs" dxfId="150" priority="12" operator="equal">
      <formula>0</formula>
    </cfRule>
  </conditionalFormatting>
  <conditionalFormatting sqref="X17:X18 Z17:AB18 X19:AB34">
    <cfRule type="cellIs" dxfId="149" priority="11" operator="greaterThanOrEqual">
      <formula>1185</formula>
    </cfRule>
  </conditionalFormatting>
  <conditionalFormatting sqref="X17:X18 Z17:AB18 X19:AB34">
    <cfRule type="cellIs" dxfId="148" priority="10" operator="between">
      <formula>0.1</formula>
      <formula>1184</formula>
    </cfRule>
  </conditionalFormatting>
  <conditionalFormatting sqref="AK33:AK34 AL16:AN34">
    <cfRule type="cellIs" dxfId="147" priority="8" operator="equal">
      <formula>0</formula>
    </cfRule>
  </conditionalFormatting>
  <conditionalFormatting sqref="AK33:AK34 AL16:AN34">
    <cfRule type="cellIs" dxfId="146" priority="7" operator="greaterThan">
      <formula>1179</formula>
    </cfRule>
  </conditionalFormatting>
  <conditionalFormatting sqref="AK33:AK34 AL16:AN34">
    <cfRule type="cellIs" dxfId="145" priority="6" operator="greaterThan">
      <formula>99</formula>
    </cfRule>
  </conditionalFormatting>
  <conditionalFormatting sqref="AK33:AK34 AL16:AN34">
    <cfRule type="cellIs" dxfId="144" priority="5" operator="greaterThan">
      <formula>0.99</formula>
    </cfRule>
  </conditionalFormatting>
  <conditionalFormatting sqref="AK16:AK32">
    <cfRule type="cellIs" dxfId="143" priority="4" operator="equal">
      <formula>0</formula>
    </cfRule>
  </conditionalFormatting>
  <conditionalFormatting sqref="AK16:AK32">
    <cfRule type="cellIs" dxfId="142" priority="3" operator="greaterThan">
      <formula>1179</formula>
    </cfRule>
  </conditionalFormatting>
  <conditionalFormatting sqref="AK16:AK32">
    <cfRule type="cellIs" dxfId="141" priority="2" operator="greaterThan">
      <formula>99</formula>
    </cfRule>
  </conditionalFormatting>
  <conditionalFormatting sqref="AK16:AK32">
    <cfRule type="cellIs" dxfId="140"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1"/>
  <sheetViews>
    <sheetView showGridLines="0" tabSelected="1" topLeftCell="A45" zoomScaleNormal="100" workbookViewId="0">
      <selection activeCell="B51" sqref="B51"/>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452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127</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42121</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26328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26'!$Q$34</f>
        <v>34297758</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26'!$AG$34</f>
        <v>36545844</v>
      </c>
      <c r="AH10" s="190"/>
      <c r="AI10" s="206"/>
      <c r="AJ10" s="173" t="s">
        <v>84</v>
      </c>
      <c r="AK10" s="173" t="s">
        <v>84</v>
      </c>
      <c r="AL10" s="173" t="s">
        <v>84</v>
      </c>
      <c r="AM10" s="173" t="s">
        <v>84</v>
      </c>
      <c r="AN10" s="173" t="s">
        <v>84</v>
      </c>
      <c r="AO10" s="173" t="s">
        <v>84</v>
      </c>
      <c r="AP10" s="145">
        <f>'APR 26'!AP34</f>
        <v>8184437</v>
      </c>
      <c r="AQ10" s="208"/>
      <c r="AR10" s="174" t="s">
        <v>85</v>
      </c>
      <c r="AS10" s="190"/>
      <c r="AV10" s="38" t="s">
        <v>86</v>
      </c>
      <c r="AW10" s="38" t="s">
        <v>87</v>
      </c>
      <c r="AY10" s="80"/>
    </row>
    <row r="11" spans="2:51" x14ac:dyDescent="0.25">
      <c r="B11" s="39">
        <v>2</v>
      </c>
      <c r="C11" s="39">
        <v>4.1666666666666664E-2</v>
      </c>
      <c r="D11" s="118">
        <v>11</v>
      </c>
      <c r="E11" s="40">
        <f>D11/1.42</f>
        <v>7.746478873239437</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121</v>
      </c>
      <c r="P11" s="119">
        <v>90</v>
      </c>
      <c r="Q11" s="119">
        <v>34301570</v>
      </c>
      <c r="R11" s="45">
        <f>Q11-Q10</f>
        <v>3812</v>
      </c>
      <c r="S11" s="46">
        <f>R11*24/1000</f>
        <v>91.488</v>
      </c>
      <c r="T11" s="46">
        <f>R11/1000</f>
        <v>3.8119999999999998</v>
      </c>
      <c r="U11" s="120">
        <v>5.7</v>
      </c>
      <c r="V11" s="120">
        <f>U11</f>
        <v>5.7</v>
      </c>
      <c r="W11" s="121" t="s">
        <v>125</v>
      </c>
      <c r="X11" s="123">
        <v>0</v>
      </c>
      <c r="Y11" s="123">
        <v>0</v>
      </c>
      <c r="Z11" s="123">
        <v>1010</v>
      </c>
      <c r="AA11" s="123">
        <v>0</v>
      </c>
      <c r="AB11" s="123">
        <v>1129</v>
      </c>
      <c r="AC11" s="47" t="s">
        <v>90</v>
      </c>
      <c r="AD11" s="47" t="s">
        <v>90</v>
      </c>
      <c r="AE11" s="47" t="s">
        <v>90</v>
      </c>
      <c r="AF11" s="122" t="s">
        <v>90</v>
      </c>
      <c r="AG11" s="136">
        <v>36546516</v>
      </c>
      <c r="AH11" s="48">
        <f>IF(ISBLANK(AG11),"-",AG11-AG10)</f>
        <v>672</v>
      </c>
      <c r="AI11" s="49">
        <f>AH11/T11</f>
        <v>176.28541448058763</v>
      </c>
      <c r="AJ11" s="102">
        <v>0</v>
      </c>
      <c r="AK11" s="102">
        <v>0</v>
      </c>
      <c r="AL11" s="102">
        <v>1</v>
      </c>
      <c r="AM11" s="102">
        <v>0</v>
      </c>
      <c r="AN11" s="102">
        <v>1</v>
      </c>
      <c r="AO11" s="102">
        <v>0.4</v>
      </c>
      <c r="AP11" s="123">
        <v>8185636</v>
      </c>
      <c r="AQ11" s="123">
        <f>AP11-AP10</f>
        <v>1199</v>
      </c>
      <c r="AR11" s="50"/>
      <c r="AS11" s="51" t="s">
        <v>113</v>
      </c>
      <c r="AV11" s="38" t="s">
        <v>88</v>
      </c>
      <c r="AW11" s="38" t="s">
        <v>91</v>
      </c>
      <c r="AY11" s="80" t="s">
        <v>126</v>
      </c>
    </row>
    <row r="12" spans="2:51" x14ac:dyDescent="0.25">
      <c r="B12" s="39">
        <v>2.0416666666666701</v>
      </c>
      <c r="C12" s="39">
        <v>8.3333333333333329E-2</v>
      </c>
      <c r="D12" s="118">
        <v>14</v>
      </c>
      <c r="E12" s="40">
        <f t="shared" ref="E12:E34" si="0">D12/1.42</f>
        <v>9.8591549295774659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119</v>
      </c>
      <c r="P12" s="119">
        <v>85</v>
      </c>
      <c r="Q12" s="119">
        <v>34305116</v>
      </c>
      <c r="R12" s="45">
        <f t="shared" ref="R12:R34" si="3">Q12-Q11</f>
        <v>3546</v>
      </c>
      <c r="S12" s="46">
        <f t="shared" ref="S12:S34" si="4">R12*24/1000</f>
        <v>85.103999999999999</v>
      </c>
      <c r="T12" s="46">
        <f t="shared" ref="T12:T34" si="5">R12/1000</f>
        <v>3.5459999999999998</v>
      </c>
      <c r="U12" s="120">
        <v>7.1</v>
      </c>
      <c r="V12" s="120">
        <f t="shared" ref="V12:V34" si="6">U12</f>
        <v>7.1</v>
      </c>
      <c r="W12" s="121" t="s">
        <v>125</v>
      </c>
      <c r="X12" s="123">
        <v>0</v>
      </c>
      <c r="Y12" s="123">
        <v>0</v>
      </c>
      <c r="Z12" s="123">
        <v>967</v>
      </c>
      <c r="AA12" s="123">
        <v>0</v>
      </c>
      <c r="AB12" s="123">
        <v>1130</v>
      </c>
      <c r="AC12" s="47" t="s">
        <v>90</v>
      </c>
      <c r="AD12" s="47" t="s">
        <v>90</v>
      </c>
      <c r="AE12" s="47" t="s">
        <v>90</v>
      </c>
      <c r="AF12" s="122" t="s">
        <v>90</v>
      </c>
      <c r="AG12" s="136">
        <v>36547140</v>
      </c>
      <c r="AH12" s="48">
        <f>IF(ISBLANK(AG12),"-",AG12-AG11)</f>
        <v>624</v>
      </c>
      <c r="AI12" s="49">
        <f t="shared" ref="AI12:AI34" si="7">AH12/T12</f>
        <v>175.97292724196279</v>
      </c>
      <c r="AJ12" s="102">
        <v>0</v>
      </c>
      <c r="AK12" s="102">
        <v>0</v>
      </c>
      <c r="AL12" s="102">
        <v>1</v>
      </c>
      <c r="AM12" s="102">
        <v>0</v>
      </c>
      <c r="AN12" s="102">
        <v>1</v>
      </c>
      <c r="AO12" s="102">
        <v>0.4</v>
      </c>
      <c r="AP12" s="123">
        <v>8186949</v>
      </c>
      <c r="AQ12" s="123">
        <f>AP12-AP11</f>
        <v>1313</v>
      </c>
      <c r="AR12" s="52">
        <v>0.8</v>
      </c>
      <c r="AS12" s="51" t="s">
        <v>113</v>
      </c>
      <c r="AV12" s="38" t="s">
        <v>92</v>
      </c>
      <c r="AW12" s="38" t="s">
        <v>93</v>
      </c>
      <c r="AY12" s="80" t="s">
        <v>128</v>
      </c>
    </row>
    <row r="13" spans="2:51" x14ac:dyDescent="0.25">
      <c r="B13" s="39">
        <v>2.0833333333333299</v>
      </c>
      <c r="C13" s="39">
        <v>0.125</v>
      </c>
      <c r="D13" s="118">
        <v>15</v>
      </c>
      <c r="E13" s="40">
        <f t="shared" si="0"/>
        <v>10.563380281690142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117</v>
      </c>
      <c r="P13" s="119">
        <v>85</v>
      </c>
      <c r="Q13" s="119">
        <v>34308547</v>
      </c>
      <c r="R13" s="45">
        <f t="shared" si="3"/>
        <v>3431</v>
      </c>
      <c r="S13" s="46">
        <f t="shared" si="4"/>
        <v>82.343999999999994</v>
      </c>
      <c r="T13" s="46">
        <f t="shared" si="5"/>
        <v>3.431</v>
      </c>
      <c r="U13" s="120">
        <v>8.5</v>
      </c>
      <c r="V13" s="120">
        <f t="shared" si="6"/>
        <v>8.5</v>
      </c>
      <c r="W13" s="121" t="s">
        <v>125</v>
      </c>
      <c r="X13" s="123">
        <v>0</v>
      </c>
      <c r="Y13" s="123">
        <v>0</v>
      </c>
      <c r="Z13" s="123">
        <v>933</v>
      </c>
      <c r="AA13" s="123">
        <v>0</v>
      </c>
      <c r="AB13" s="123">
        <v>1130</v>
      </c>
      <c r="AC13" s="47" t="s">
        <v>90</v>
      </c>
      <c r="AD13" s="47" t="s">
        <v>90</v>
      </c>
      <c r="AE13" s="47" t="s">
        <v>90</v>
      </c>
      <c r="AF13" s="122" t="s">
        <v>90</v>
      </c>
      <c r="AG13" s="136">
        <v>36547724</v>
      </c>
      <c r="AH13" s="48">
        <f>IF(ISBLANK(AG13),"-",AG13-AG12)</f>
        <v>584</v>
      </c>
      <c r="AI13" s="49">
        <f t="shared" si="7"/>
        <v>170.21276595744681</v>
      </c>
      <c r="AJ13" s="102">
        <v>0</v>
      </c>
      <c r="AK13" s="102">
        <v>0</v>
      </c>
      <c r="AL13" s="102">
        <v>1</v>
      </c>
      <c r="AM13" s="102">
        <v>0</v>
      </c>
      <c r="AN13" s="102">
        <v>1</v>
      </c>
      <c r="AO13" s="102">
        <v>0.4</v>
      </c>
      <c r="AP13" s="123">
        <v>8188253</v>
      </c>
      <c r="AQ13" s="123">
        <f>AP13-AP12</f>
        <v>1304</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84</v>
      </c>
      <c r="P14" s="119">
        <v>85</v>
      </c>
      <c r="Q14" s="119">
        <v>34312078</v>
      </c>
      <c r="R14" s="45">
        <f t="shared" si="3"/>
        <v>3531</v>
      </c>
      <c r="S14" s="46">
        <f t="shared" si="4"/>
        <v>84.744</v>
      </c>
      <c r="T14" s="46">
        <f t="shared" si="5"/>
        <v>3.5310000000000001</v>
      </c>
      <c r="U14" s="120">
        <v>9.5</v>
      </c>
      <c r="V14" s="120">
        <f t="shared" si="6"/>
        <v>9.5</v>
      </c>
      <c r="W14" s="121" t="s">
        <v>125</v>
      </c>
      <c r="X14" s="123">
        <v>0</v>
      </c>
      <c r="Y14" s="123">
        <v>0</v>
      </c>
      <c r="Z14" s="123">
        <v>932</v>
      </c>
      <c r="AA14" s="123">
        <v>0</v>
      </c>
      <c r="AB14" s="123">
        <v>1129</v>
      </c>
      <c r="AC14" s="47" t="s">
        <v>90</v>
      </c>
      <c r="AD14" s="47" t="s">
        <v>90</v>
      </c>
      <c r="AE14" s="47" t="s">
        <v>90</v>
      </c>
      <c r="AF14" s="122" t="s">
        <v>90</v>
      </c>
      <c r="AG14" s="136">
        <v>36548300</v>
      </c>
      <c r="AH14" s="48">
        <f t="shared" ref="AH14:AH34" si="8">IF(ISBLANK(AG14),"-",AG14-AG13)</f>
        <v>576</v>
      </c>
      <c r="AI14" s="49">
        <f t="shared" si="7"/>
        <v>163.12659303313509</v>
      </c>
      <c r="AJ14" s="102">
        <v>0</v>
      </c>
      <c r="AK14" s="102">
        <v>0</v>
      </c>
      <c r="AL14" s="102">
        <v>1</v>
      </c>
      <c r="AM14" s="102">
        <v>0</v>
      </c>
      <c r="AN14" s="102">
        <v>1</v>
      </c>
      <c r="AO14" s="102">
        <v>0.4</v>
      </c>
      <c r="AP14" s="123">
        <v>8189090</v>
      </c>
      <c r="AQ14" s="123">
        <f>AP14-AP13</f>
        <v>837</v>
      </c>
      <c r="AR14" s="50"/>
      <c r="AS14" s="51" t="s">
        <v>113</v>
      </c>
      <c r="AT14" s="53"/>
      <c r="AV14" s="38" t="s">
        <v>96</v>
      </c>
      <c r="AW14" s="38" t="s">
        <v>97</v>
      </c>
      <c r="AY14" s="80" t="s">
        <v>130</v>
      </c>
    </row>
    <row r="15" spans="2:51" x14ac:dyDescent="0.25">
      <c r="B15" s="39">
        <v>2.1666666666666701</v>
      </c>
      <c r="C15" s="39">
        <v>0.20833333333333301</v>
      </c>
      <c r="D15" s="118">
        <v>27</v>
      </c>
      <c r="E15" s="40">
        <f t="shared" si="0"/>
        <v>19.014084507042256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98</v>
      </c>
      <c r="P15" s="119">
        <v>100</v>
      </c>
      <c r="Q15" s="119">
        <v>34315834</v>
      </c>
      <c r="R15" s="45">
        <f t="shared" si="3"/>
        <v>3756</v>
      </c>
      <c r="S15" s="46">
        <f t="shared" si="4"/>
        <v>90.144000000000005</v>
      </c>
      <c r="T15" s="46">
        <f t="shared" si="5"/>
        <v>3.7559999999999998</v>
      </c>
      <c r="U15" s="120">
        <v>9.5</v>
      </c>
      <c r="V15" s="120">
        <f t="shared" si="6"/>
        <v>9.5</v>
      </c>
      <c r="W15" s="121" t="s">
        <v>125</v>
      </c>
      <c r="X15" s="123">
        <v>0</v>
      </c>
      <c r="Y15" s="123">
        <v>0</v>
      </c>
      <c r="Z15" s="123">
        <v>900</v>
      </c>
      <c r="AA15" s="123">
        <v>0</v>
      </c>
      <c r="AB15" s="123">
        <v>1129</v>
      </c>
      <c r="AC15" s="47" t="s">
        <v>90</v>
      </c>
      <c r="AD15" s="47" t="s">
        <v>90</v>
      </c>
      <c r="AE15" s="47" t="s">
        <v>90</v>
      </c>
      <c r="AF15" s="122" t="s">
        <v>90</v>
      </c>
      <c r="AG15" s="136">
        <v>36548876</v>
      </c>
      <c r="AH15" s="48">
        <f t="shared" si="8"/>
        <v>576</v>
      </c>
      <c r="AI15" s="49">
        <f t="shared" si="7"/>
        <v>153.35463258785944</v>
      </c>
      <c r="AJ15" s="102">
        <v>0</v>
      </c>
      <c r="AK15" s="102">
        <v>0</v>
      </c>
      <c r="AL15" s="102">
        <v>1</v>
      </c>
      <c r="AM15" s="102">
        <v>0</v>
      </c>
      <c r="AN15" s="102">
        <v>1</v>
      </c>
      <c r="AO15" s="102">
        <v>0</v>
      </c>
      <c r="AP15" s="123">
        <v>8189090</v>
      </c>
      <c r="AQ15" s="123">
        <f>AP15-AP14</f>
        <v>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124</v>
      </c>
      <c r="P16" s="119">
        <v>124</v>
      </c>
      <c r="Q16" s="119">
        <v>34320353</v>
      </c>
      <c r="R16" s="45">
        <f t="shared" si="3"/>
        <v>4519</v>
      </c>
      <c r="S16" s="46">
        <f t="shared" si="4"/>
        <v>108.456</v>
      </c>
      <c r="T16" s="46">
        <f t="shared" si="5"/>
        <v>4.5190000000000001</v>
      </c>
      <c r="U16" s="120">
        <v>9.5</v>
      </c>
      <c r="V16" s="120">
        <f t="shared" si="6"/>
        <v>9.5</v>
      </c>
      <c r="W16" s="121" t="s">
        <v>125</v>
      </c>
      <c r="X16" s="123">
        <v>0</v>
      </c>
      <c r="Y16" s="123">
        <v>0</v>
      </c>
      <c r="Z16" s="123">
        <v>1160</v>
      </c>
      <c r="AA16" s="123">
        <v>0</v>
      </c>
      <c r="AB16" s="123">
        <v>1199</v>
      </c>
      <c r="AC16" s="47" t="s">
        <v>90</v>
      </c>
      <c r="AD16" s="47" t="s">
        <v>90</v>
      </c>
      <c r="AE16" s="47" t="s">
        <v>90</v>
      </c>
      <c r="AF16" s="122" t="s">
        <v>90</v>
      </c>
      <c r="AG16" s="136">
        <v>36549596</v>
      </c>
      <c r="AH16" s="48">
        <f t="shared" si="8"/>
        <v>720</v>
      </c>
      <c r="AI16" s="49">
        <f t="shared" si="7"/>
        <v>159.32728479752157</v>
      </c>
      <c r="AJ16" s="102">
        <v>0</v>
      </c>
      <c r="AK16" s="102">
        <v>0</v>
      </c>
      <c r="AL16" s="102">
        <v>1</v>
      </c>
      <c r="AM16" s="102">
        <v>0</v>
      </c>
      <c r="AN16" s="102">
        <v>1</v>
      </c>
      <c r="AO16" s="102">
        <v>0</v>
      </c>
      <c r="AP16" s="123">
        <v>8189090</v>
      </c>
      <c r="AQ16" s="123">
        <f t="shared" ref="AQ16:AQ34" si="10">AP16-AP15</f>
        <v>0</v>
      </c>
      <c r="AR16" s="52">
        <v>1.1200000000000001</v>
      </c>
      <c r="AS16" s="51" t="s">
        <v>101</v>
      </c>
      <c r="AV16" s="38" t="s">
        <v>102</v>
      </c>
      <c r="AW16" s="38" t="s">
        <v>103</v>
      </c>
      <c r="AY16" s="80" t="s">
        <v>452</v>
      </c>
    </row>
    <row r="17" spans="1:51" x14ac:dyDescent="0.25">
      <c r="B17" s="39">
        <v>2.25</v>
      </c>
      <c r="C17" s="39">
        <v>0.29166666666666702</v>
      </c>
      <c r="D17" s="118">
        <v>8</v>
      </c>
      <c r="E17" s="40">
        <f t="shared" si="0"/>
        <v>5.6338028169014089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145</v>
      </c>
      <c r="P17" s="119">
        <v>146</v>
      </c>
      <c r="Q17" s="119">
        <v>34326523</v>
      </c>
      <c r="R17" s="45">
        <f t="shared" si="3"/>
        <v>6170</v>
      </c>
      <c r="S17" s="46">
        <f t="shared" si="4"/>
        <v>148.08000000000001</v>
      </c>
      <c r="T17" s="46">
        <f t="shared" si="5"/>
        <v>6.17</v>
      </c>
      <c r="U17" s="120">
        <v>9.1</v>
      </c>
      <c r="V17" s="120">
        <f t="shared" si="6"/>
        <v>9.1</v>
      </c>
      <c r="W17" s="121" t="s">
        <v>140</v>
      </c>
      <c r="X17" s="123">
        <v>0</v>
      </c>
      <c r="Y17" s="123">
        <v>1131</v>
      </c>
      <c r="Z17" s="123">
        <v>1195</v>
      </c>
      <c r="AA17" s="123">
        <v>1185</v>
      </c>
      <c r="AB17" s="123">
        <v>1198</v>
      </c>
      <c r="AC17" s="47" t="s">
        <v>90</v>
      </c>
      <c r="AD17" s="47" t="s">
        <v>90</v>
      </c>
      <c r="AE17" s="47" t="s">
        <v>90</v>
      </c>
      <c r="AF17" s="122" t="s">
        <v>90</v>
      </c>
      <c r="AG17" s="136">
        <v>36550940</v>
      </c>
      <c r="AH17" s="48">
        <f t="shared" si="8"/>
        <v>1344</v>
      </c>
      <c r="AI17" s="49">
        <f t="shared" si="7"/>
        <v>217.82820097244732</v>
      </c>
      <c r="AJ17" s="102">
        <v>0</v>
      </c>
      <c r="AK17" s="102">
        <v>1</v>
      </c>
      <c r="AL17" s="102">
        <v>1</v>
      </c>
      <c r="AM17" s="102">
        <v>1</v>
      </c>
      <c r="AN17" s="102">
        <v>1</v>
      </c>
      <c r="AO17" s="102">
        <v>0</v>
      </c>
      <c r="AP17" s="123">
        <v>8189090</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142</v>
      </c>
      <c r="P18" s="119">
        <v>153</v>
      </c>
      <c r="Q18" s="119">
        <v>34332740</v>
      </c>
      <c r="R18" s="45">
        <f t="shared" si="3"/>
        <v>6217</v>
      </c>
      <c r="S18" s="46">
        <f t="shared" si="4"/>
        <v>149.208</v>
      </c>
      <c r="T18" s="46">
        <f t="shared" si="5"/>
        <v>6.2169999999999996</v>
      </c>
      <c r="U18" s="120">
        <v>8.6999999999999993</v>
      </c>
      <c r="V18" s="120">
        <f t="shared" si="6"/>
        <v>8.6999999999999993</v>
      </c>
      <c r="W18" s="121" t="s">
        <v>140</v>
      </c>
      <c r="X18" s="123">
        <v>0</v>
      </c>
      <c r="Y18" s="123">
        <v>1103</v>
      </c>
      <c r="Z18" s="123">
        <v>1195</v>
      </c>
      <c r="AA18" s="123">
        <v>1185</v>
      </c>
      <c r="AB18" s="123">
        <v>1198</v>
      </c>
      <c r="AC18" s="47" t="s">
        <v>90</v>
      </c>
      <c r="AD18" s="47" t="s">
        <v>90</v>
      </c>
      <c r="AE18" s="47" t="s">
        <v>90</v>
      </c>
      <c r="AF18" s="122" t="s">
        <v>90</v>
      </c>
      <c r="AG18" s="136">
        <v>36552292</v>
      </c>
      <c r="AH18" s="48">
        <f t="shared" si="8"/>
        <v>1352</v>
      </c>
      <c r="AI18" s="49">
        <f t="shared" si="7"/>
        <v>217.46823226636641</v>
      </c>
      <c r="AJ18" s="102">
        <v>0</v>
      </c>
      <c r="AK18" s="102">
        <v>1</v>
      </c>
      <c r="AL18" s="102">
        <v>1</v>
      </c>
      <c r="AM18" s="102">
        <v>1</v>
      </c>
      <c r="AN18" s="102">
        <v>1</v>
      </c>
      <c r="AO18" s="102">
        <v>0</v>
      </c>
      <c r="AP18" s="123">
        <v>8189090</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134</v>
      </c>
      <c r="P19" s="119">
        <v>156</v>
      </c>
      <c r="Q19" s="119">
        <v>34338957</v>
      </c>
      <c r="R19" s="45">
        <f t="shared" si="3"/>
        <v>6217</v>
      </c>
      <c r="S19" s="46">
        <f t="shared" si="4"/>
        <v>149.208</v>
      </c>
      <c r="T19" s="46">
        <f t="shared" si="5"/>
        <v>6.2169999999999996</v>
      </c>
      <c r="U19" s="120">
        <v>8.3000000000000007</v>
      </c>
      <c r="V19" s="120">
        <f t="shared" si="6"/>
        <v>8.3000000000000007</v>
      </c>
      <c r="W19" s="121" t="s">
        <v>140</v>
      </c>
      <c r="X19" s="123">
        <v>0</v>
      </c>
      <c r="Y19" s="123">
        <v>1167</v>
      </c>
      <c r="Z19" s="123">
        <v>1195</v>
      </c>
      <c r="AA19" s="123">
        <v>1185</v>
      </c>
      <c r="AB19" s="123">
        <v>1198</v>
      </c>
      <c r="AC19" s="47" t="s">
        <v>90</v>
      </c>
      <c r="AD19" s="47" t="s">
        <v>90</v>
      </c>
      <c r="AE19" s="47" t="s">
        <v>90</v>
      </c>
      <c r="AF19" s="122" t="s">
        <v>90</v>
      </c>
      <c r="AG19" s="136">
        <v>36553644</v>
      </c>
      <c r="AH19" s="48">
        <f t="shared" si="8"/>
        <v>1352</v>
      </c>
      <c r="AI19" s="49">
        <f t="shared" si="7"/>
        <v>217.46823226636641</v>
      </c>
      <c r="AJ19" s="102">
        <v>0</v>
      </c>
      <c r="AK19" s="102">
        <v>1</v>
      </c>
      <c r="AL19" s="102">
        <v>1</v>
      </c>
      <c r="AM19" s="102">
        <v>1</v>
      </c>
      <c r="AN19" s="102">
        <v>1</v>
      </c>
      <c r="AO19" s="102">
        <v>0</v>
      </c>
      <c r="AP19" s="123">
        <v>8189090</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135</v>
      </c>
      <c r="P20" s="119">
        <v>150</v>
      </c>
      <c r="Q20" s="119">
        <v>34345312</v>
      </c>
      <c r="R20" s="45">
        <f t="shared" si="3"/>
        <v>6355</v>
      </c>
      <c r="S20" s="46">
        <f t="shared" si="4"/>
        <v>152.52000000000001</v>
      </c>
      <c r="T20" s="46">
        <f t="shared" si="5"/>
        <v>6.3550000000000004</v>
      </c>
      <c r="U20" s="120">
        <v>7.7</v>
      </c>
      <c r="V20" s="120">
        <f t="shared" si="6"/>
        <v>7.7</v>
      </c>
      <c r="W20" s="121" t="s">
        <v>140</v>
      </c>
      <c r="X20" s="123">
        <v>0</v>
      </c>
      <c r="Y20" s="123">
        <v>1155</v>
      </c>
      <c r="Z20" s="123">
        <v>1195</v>
      </c>
      <c r="AA20" s="123">
        <v>1185</v>
      </c>
      <c r="AB20" s="123">
        <v>1198</v>
      </c>
      <c r="AC20" s="47" t="s">
        <v>90</v>
      </c>
      <c r="AD20" s="47" t="s">
        <v>90</v>
      </c>
      <c r="AE20" s="47" t="s">
        <v>90</v>
      </c>
      <c r="AF20" s="122" t="s">
        <v>90</v>
      </c>
      <c r="AG20" s="136">
        <v>36555044</v>
      </c>
      <c r="AH20" s="48">
        <f>IF(ISBLANK(AG20),"-",AG20-AG19)</f>
        <v>1400</v>
      </c>
      <c r="AI20" s="49">
        <f t="shared" si="7"/>
        <v>220.2989771833202</v>
      </c>
      <c r="AJ20" s="102">
        <v>0</v>
      </c>
      <c r="AK20" s="102">
        <v>1</v>
      </c>
      <c r="AL20" s="102">
        <v>1</v>
      </c>
      <c r="AM20" s="102">
        <v>1</v>
      </c>
      <c r="AN20" s="102">
        <v>1</v>
      </c>
      <c r="AO20" s="102">
        <v>0</v>
      </c>
      <c r="AP20" s="123">
        <v>8189090</v>
      </c>
      <c r="AQ20" s="123">
        <f t="shared" si="10"/>
        <v>0</v>
      </c>
      <c r="AR20" s="52">
        <v>1.17</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145</v>
      </c>
      <c r="P21" s="119">
        <v>151</v>
      </c>
      <c r="Q21" s="119">
        <v>34351533</v>
      </c>
      <c r="R21" s="45">
        <f>Q21-Q20</f>
        <v>6221</v>
      </c>
      <c r="S21" s="46">
        <f t="shared" si="4"/>
        <v>149.304</v>
      </c>
      <c r="T21" s="46">
        <f t="shared" si="5"/>
        <v>6.2210000000000001</v>
      </c>
      <c r="U21" s="120">
        <v>7.2</v>
      </c>
      <c r="V21" s="120">
        <f t="shared" si="6"/>
        <v>7.2</v>
      </c>
      <c r="W21" s="121" t="s">
        <v>140</v>
      </c>
      <c r="X21" s="123">
        <v>0</v>
      </c>
      <c r="Y21" s="123">
        <v>1107</v>
      </c>
      <c r="Z21" s="123">
        <v>1195</v>
      </c>
      <c r="AA21" s="123">
        <v>1185</v>
      </c>
      <c r="AB21" s="123">
        <v>1198</v>
      </c>
      <c r="AC21" s="47" t="s">
        <v>90</v>
      </c>
      <c r="AD21" s="47" t="s">
        <v>90</v>
      </c>
      <c r="AE21" s="47" t="s">
        <v>90</v>
      </c>
      <c r="AF21" s="122" t="s">
        <v>90</v>
      </c>
      <c r="AG21" s="136">
        <v>36556404</v>
      </c>
      <c r="AH21" s="48">
        <f t="shared" si="8"/>
        <v>1360</v>
      </c>
      <c r="AI21" s="49">
        <f t="shared" si="7"/>
        <v>218.61437067995499</v>
      </c>
      <c r="AJ21" s="102">
        <v>0</v>
      </c>
      <c r="AK21" s="102">
        <v>1</v>
      </c>
      <c r="AL21" s="102">
        <v>1</v>
      </c>
      <c r="AM21" s="102">
        <v>1</v>
      </c>
      <c r="AN21" s="102">
        <v>1</v>
      </c>
      <c r="AO21" s="102">
        <v>0</v>
      </c>
      <c r="AP21" s="123">
        <v>8189090</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139</v>
      </c>
      <c r="P22" s="119">
        <v>149</v>
      </c>
      <c r="Q22" s="119">
        <v>34357595</v>
      </c>
      <c r="R22" s="45">
        <f t="shared" si="3"/>
        <v>6062</v>
      </c>
      <c r="S22" s="46">
        <f t="shared" si="4"/>
        <v>145.488</v>
      </c>
      <c r="T22" s="46">
        <f t="shared" si="5"/>
        <v>6.0620000000000003</v>
      </c>
      <c r="U22" s="120">
        <v>7</v>
      </c>
      <c r="V22" s="120">
        <f t="shared" si="6"/>
        <v>7</v>
      </c>
      <c r="W22" s="121" t="s">
        <v>140</v>
      </c>
      <c r="X22" s="123">
        <v>0</v>
      </c>
      <c r="Y22" s="123">
        <v>1038</v>
      </c>
      <c r="Z22" s="123">
        <v>1195</v>
      </c>
      <c r="AA22" s="123">
        <v>1185</v>
      </c>
      <c r="AB22" s="123">
        <v>1198</v>
      </c>
      <c r="AC22" s="47" t="s">
        <v>90</v>
      </c>
      <c r="AD22" s="47" t="s">
        <v>90</v>
      </c>
      <c r="AE22" s="47" t="s">
        <v>90</v>
      </c>
      <c r="AF22" s="122" t="s">
        <v>90</v>
      </c>
      <c r="AG22" s="136">
        <v>36557736</v>
      </c>
      <c r="AH22" s="48">
        <f t="shared" si="8"/>
        <v>1332</v>
      </c>
      <c r="AI22" s="49">
        <f t="shared" si="7"/>
        <v>219.72946222368853</v>
      </c>
      <c r="AJ22" s="102">
        <v>0</v>
      </c>
      <c r="AK22" s="102">
        <v>1</v>
      </c>
      <c r="AL22" s="102">
        <v>1</v>
      </c>
      <c r="AM22" s="102">
        <v>1</v>
      </c>
      <c r="AN22" s="102">
        <v>1</v>
      </c>
      <c r="AO22" s="102">
        <v>0</v>
      </c>
      <c r="AP22" s="123">
        <v>8189090</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141</v>
      </c>
      <c r="P23" s="119">
        <v>154</v>
      </c>
      <c r="Q23" s="119">
        <v>34363771</v>
      </c>
      <c r="R23" s="45">
        <f t="shared" si="3"/>
        <v>6176</v>
      </c>
      <c r="S23" s="46">
        <f t="shared" si="4"/>
        <v>148.22399999999999</v>
      </c>
      <c r="T23" s="46">
        <f t="shared" si="5"/>
        <v>6.1760000000000002</v>
      </c>
      <c r="U23" s="120">
        <v>6.6</v>
      </c>
      <c r="V23" s="120">
        <f t="shared" si="6"/>
        <v>6.6</v>
      </c>
      <c r="W23" s="121" t="s">
        <v>140</v>
      </c>
      <c r="X23" s="123">
        <v>0</v>
      </c>
      <c r="Y23" s="123">
        <v>1047</v>
      </c>
      <c r="Z23" s="123">
        <v>1195</v>
      </c>
      <c r="AA23" s="123">
        <v>1185</v>
      </c>
      <c r="AB23" s="123">
        <v>1198</v>
      </c>
      <c r="AC23" s="47" t="s">
        <v>90</v>
      </c>
      <c r="AD23" s="47" t="s">
        <v>90</v>
      </c>
      <c r="AE23" s="47" t="s">
        <v>90</v>
      </c>
      <c r="AF23" s="122" t="s">
        <v>90</v>
      </c>
      <c r="AG23" s="136">
        <v>36559100</v>
      </c>
      <c r="AH23" s="48">
        <f t="shared" si="8"/>
        <v>1364</v>
      </c>
      <c r="AI23" s="49">
        <f t="shared" si="7"/>
        <v>220.85492227979273</v>
      </c>
      <c r="AJ23" s="102">
        <v>0</v>
      </c>
      <c r="AK23" s="102">
        <v>1</v>
      </c>
      <c r="AL23" s="102">
        <v>1</v>
      </c>
      <c r="AM23" s="102">
        <v>1</v>
      </c>
      <c r="AN23" s="102">
        <v>1</v>
      </c>
      <c r="AO23" s="102">
        <v>0</v>
      </c>
      <c r="AP23" s="123">
        <v>8189090</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131</v>
      </c>
      <c r="P24" s="119">
        <v>143</v>
      </c>
      <c r="Q24" s="119">
        <v>34369878</v>
      </c>
      <c r="R24" s="45">
        <f t="shared" si="3"/>
        <v>6107</v>
      </c>
      <c r="S24" s="46">
        <f t="shared" si="4"/>
        <v>146.56800000000001</v>
      </c>
      <c r="T24" s="46">
        <f t="shared" si="5"/>
        <v>6.1070000000000002</v>
      </c>
      <c r="U24" s="120">
        <v>6.2</v>
      </c>
      <c r="V24" s="120">
        <f t="shared" si="6"/>
        <v>6.2</v>
      </c>
      <c r="W24" s="121" t="s">
        <v>140</v>
      </c>
      <c r="X24" s="123">
        <v>0</v>
      </c>
      <c r="Y24" s="123">
        <v>1115</v>
      </c>
      <c r="Z24" s="123">
        <v>1196</v>
      </c>
      <c r="AA24" s="123">
        <v>1185</v>
      </c>
      <c r="AB24" s="123">
        <v>1199</v>
      </c>
      <c r="AC24" s="47" t="s">
        <v>90</v>
      </c>
      <c r="AD24" s="47" t="s">
        <v>90</v>
      </c>
      <c r="AE24" s="47" t="s">
        <v>90</v>
      </c>
      <c r="AF24" s="122" t="s">
        <v>90</v>
      </c>
      <c r="AG24" s="136">
        <v>36560476</v>
      </c>
      <c r="AH24" s="48">
        <f t="shared" si="8"/>
        <v>1376</v>
      </c>
      <c r="AI24" s="49">
        <f t="shared" si="7"/>
        <v>225.31521205174388</v>
      </c>
      <c r="AJ24" s="102">
        <v>0</v>
      </c>
      <c r="AK24" s="102">
        <v>1</v>
      </c>
      <c r="AL24" s="102">
        <v>1</v>
      </c>
      <c r="AM24" s="102">
        <v>1</v>
      </c>
      <c r="AN24" s="102">
        <v>1</v>
      </c>
      <c r="AO24" s="102">
        <v>0</v>
      </c>
      <c r="AP24" s="123">
        <v>8189090</v>
      </c>
      <c r="AQ24" s="123">
        <f t="shared" si="10"/>
        <v>0</v>
      </c>
      <c r="AR24" s="52">
        <v>1.17</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131</v>
      </c>
      <c r="P25" s="119">
        <v>141</v>
      </c>
      <c r="Q25" s="119">
        <v>34375803</v>
      </c>
      <c r="R25" s="45">
        <f t="shared" si="3"/>
        <v>5925</v>
      </c>
      <c r="S25" s="46">
        <f t="shared" si="4"/>
        <v>142.19999999999999</v>
      </c>
      <c r="T25" s="46">
        <f t="shared" si="5"/>
        <v>5.9249999999999998</v>
      </c>
      <c r="U25" s="120">
        <v>5.7</v>
      </c>
      <c r="V25" s="120">
        <f t="shared" si="6"/>
        <v>5.7</v>
      </c>
      <c r="W25" s="121" t="s">
        <v>140</v>
      </c>
      <c r="X25" s="123">
        <v>0</v>
      </c>
      <c r="Y25" s="123">
        <v>1062</v>
      </c>
      <c r="Z25" s="123">
        <v>1196</v>
      </c>
      <c r="AA25" s="123">
        <v>1185</v>
      </c>
      <c r="AB25" s="123">
        <v>1198</v>
      </c>
      <c r="AC25" s="47" t="s">
        <v>90</v>
      </c>
      <c r="AD25" s="47" t="s">
        <v>90</v>
      </c>
      <c r="AE25" s="47" t="s">
        <v>90</v>
      </c>
      <c r="AF25" s="122" t="s">
        <v>90</v>
      </c>
      <c r="AG25" s="136">
        <v>36561820</v>
      </c>
      <c r="AH25" s="48">
        <f t="shared" si="8"/>
        <v>1344</v>
      </c>
      <c r="AI25" s="49">
        <f t="shared" si="7"/>
        <v>226.8354430379747</v>
      </c>
      <c r="AJ25" s="102">
        <v>0</v>
      </c>
      <c r="AK25" s="102">
        <v>1</v>
      </c>
      <c r="AL25" s="102">
        <v>1</v>
      </c>
      <c r="AM25" s="102">
        <v>1</v>
      </c>
      <c r="AN25" s="102">
        <v>1</v>
      </c>
      <c r="AO25" s="102">
        <v>0</v>
      </c>
      <c r="AP25" s="123">
        <v>8189090</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127</v>
      </c>
      <c r="P26" s="119">
        <v>147</v>
      </c>
      <c r="Q26" s="119">
        <v>34381716</v>
      </c>
      <c r="R26" s="45">
        <f t="shared" si="3"/>
        <v>5913</v>
      </c>
      <c r="S26" s="46">
        <f t="shared" si="4"/>
        <v>141.91200000000001</v>
      </c>
      <c r="T26" s="46">
        <f t="shared" si="5"/>
        <v>5.9130000000000003</v>
      </c>
      <c r="U26" s="120">
        <v>5.2</v>
      </c>
      <c r="V26" s="120">
        <f t="shared" si="6"/>
        <v>5.2</v>
      </c>
      <c r="W26" s="121" t="s">
        <v>140</v>
      </c>
      <c r="X26" s="123">
        <v>0</v>
      </c>
      <c r="Y26" s="123">
        <v>1079</v>
      </c>
      <c r="Z26" s="123">
        <v>1196</v>
      </c>
      <c r="AA26" s="123">
        <v>1185</v>
      </c>
      <c r="AB26" s="123">
        <v>1199</v>
      </c>
      <c r="AC26" s="47" t="s">
        <v>90</v>
      </c>
      <c r="AD26" s="47" t="s">
        <v>90</v>
      </c>
      <c r="AE26" s="47" t="s">
        <v>90</v>
      </c>
      <c r="AF26" s="122" t="s">
        <v>90</v>
      </c>
      <c r="AG26" s="136">
        <v>36563172</v>
      </c>
      <c r="AH26" s="48">
        <f t="shared" si="8"/>
        <v>1352</v>
      </c>
      <c r="AI26" s="49">
        <f t="shared" si="7"/>
        <v>228.64874006426516</v>
      </c>
      <c r="AJ26" s="102">
        <v>0</v>
      </c>
      <c r="AK26" s="102">
        <v>1</v>
      </c>
      <c r="AL26" s="102">
        <v>1</v>
      </c>
      <c r="AM26" s="102">
        <v>1</v>
      </c>
      <c r="AN26" s="102">
        <v>1</v>
      </c>
      <c r="AO26" s="102">
        <v>0</v>
      </c>
      <c r="AP26" s="123">
        <v>8189090</v>
      </c>
      <c r="AQ26" s="123">
        <f t="shared" si="10"/>
        <v>0</v>
      </c>
      <c r="AR26" s="50"/>
      <c r="AS26" s="51" t="s">
        <v>113</v>
      </c>
      <c r="AV26" s="57" t="s">
        <v>114</v>
      </c>
      <c r="AW26" s="57">
        <v>1.01325</v>
      </c>
      <c r="AY26" s="105"/>
    </row>
    <row r="27" spans="1:51" x14ac:dyDescent="0.25">
      <c r="B27" s="39">
        <v>2.6666666666666701</v>
      </c>
      <c r="C27" s="39">
        <v>0.70833333333333404</v>
      </c>
      <c r="D27" s="118">
        <v>4</v>
      </c>
      <c r="E27" s="40">
        <f t="shared" si="0"/>
        <v>2.8169014084507045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125</v>
      </c>
      <c r="P27" s="119">
        <v>148</v>
      </c>
      <c r="Q27" s="119">
        <v>34387810</v>
      </c>
      <c r="R27" s="45">
        <f t="shared" si="3"/>
        <v>6094</v>
      </c>
      <c r="S27" s="46">
        <f t="shared" si="4"/>
        <v>146.256</v>
      </c>
      <c r="T27" s="46">
        <f t="shared" si="5"/>
        <v>6.0940000000000003</v>
      </c>
      <c r="U27" s="120">
        <v>4.2</v>
      </c>
      <c r="V27" s="120">
        <f t="shared" si="6"/>
        <v>4.2</v>
      </c>
      <c r="W27" s="121" t="s">
        <v>140</v>
      </c>
      <c r="X27" s="123">
        <v>0</v>
      </c>
      <c r="Y27" s="123">
        <v>1177</v>
      </c>
      <c r="Z27" s="123">
        <v>1196</v>
      </c>
      <c r="AA27" s="123">
        <v>1185</v>
      </c>
      <c r="AB27" s="123">
        <v>1197</v>
      </c>
      <c r="AC27" s="47" t="s">
        <v>90</v>
      </c>
      <c r="AD27" s="47" t="s">
        <v>90</v>
      </c>
      <c r="AE27" s="47" t="s">
        <v>90</v>
      </c>
      <c r="AF27" s="122" t="s">
        <v>90</v>
      </c>
      <c r="AG27" s="136">
        <v>36564620</v>
      </c>
      <c r="AH27" s="48">
        <f t="shared" si="8"/>
        <v>1448</v>
      </c>
      <c r="AI27" s="49">
        <f t="shared" si="7"/>
        <v>237.61076468657694</v>
      </c>
      <c r="AJ27" s="102">
        <v>0</v>
      </c>
      <c r="AK27" s="102">
        <v>1</v>
      </c>
      <c r="AL27" s="102">
        <v>1</v>
      </c>
      <c r="AM27" s="102">
        <v>1</v>
      </c>
      <c r="AN27" s="102">
        <v>1</v>
      </c>
      <c r="AO27" s="102">
        <v>0</v>
      </c>
      <c r="AP27" s="123">
        <v>8189090</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125</v>
      </c>
      <c r="P28" s="119">
        <v>141</v>
      </c>
      <c r="Q28" s="119">
        <v>34393732</v>
      </c>
      <c r="R28" s="45">
        <f t="shared" si="3"/>
        <v>5922</v>
      </c>
      <c r="S28" s="46">
        <f t="shared" si="4"/>
        <v>142.12799999999999</v>
      </c>
      <c r="T28" s="46">
        <f t="shared" si="5"/>
        <v>5.9219999999999997</v>
      </c>
      <c r="U28" s="120">
        <v>3.6</v>
      </c>
      <c r="V28" s="120">
        <f t="shared" si="6"/>
        <v>3.6</v>
      </c>
      <c r="W28" s="121" t="s">
        <v>140</v>
      </c>
      <c r="X28" s="123">
        <v>0</v>
      </c>
      <c r="Y28" s="123">
        <v>1144</v>
      </c>
      <c r="Z28" s="123">
        <v>1176</v>
      </c>
      <c r="AA28" s="123">
        <v>1185</v>
      </c>
      <c r="AB28" s="123">
        <v>1170</v>
      </c>
      <c r="AC28" s="47" t="s">
        <v>90</v>
      </c>
      <c r="AD28" s="47" t="s">
        <v>90</v>
      </c>
      <c r="AE28" s="47" t="s">
        <v>90</v>
      </c>
      <c r="AF28" s="122" t="s">
        <v>90</v>
      </c>
      <c r="AG28" s="136">
        <v>36565940</v>
      </c>
      <c r="AH28" s="48">
        <f t="shared" si="8"/>
        <v>1320</v>
      </c>
      <c r="AI28" s="49">
        <f t="shared" si="7"/>
        <v>222.89766970618035</v>
      </c>
      <c r="AJ28" s="102">
        <v>0</v>
      </c>
      <c r="AK28" s="102">
        <v>1</v>
      </c>
      <c r="AL28" s="102">
        <v>1</v>
      </c>
      <c r="AM28" s="102">
        <v>1</v>
      </c>
      <c r="AN28" s="102">
        <v>1</v>
      </c>
      <c r="AO28" s="102">
        <v>0</v>
      </c>
      <c r="AP28" s="123">
        <v>8189090</v>
      </c>
      <c r="AQ28" s="123">
        <f t="shared" si="10"/>
        <v>0</v>
      </c>
      <c r="AR28" s="52">
        <v>0.89</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123</v>
      </c>
      <c r="P29" s="119">
        <v>143</v>
      </c>
      <c r="Q29" s="119">
        <v>34399473</v>
      </c>
      <c r="R29" s="45">
        <f t="shared" si="3"/>
        <v>5741</v>
      </c>
      <c r="S29" s="46">
        <f t="shared" si="4"/>
        <v>137.78399999999999</v>
      </c>
      <c r="T29" s="46">
        <f t="shared" si="5"/>
        <v>5.7409999999999997</v>
      </c>
      <c r="U29" s="120">
        <v>3.2</v>
      </c>
      <c r="V29" s="120">
        <f t="shared" si="6"/>
        <v>3.2</v>
      </c>
      <c r="W29" s="121" t="s">
        <v>140</v>
      </c>
      <c r="X29" s="123">
        <v>0</v>
      </c>
      <c r="Y29" s="123">
        <v>1141</v>
      </c>
      <c r="Z29" s="123">
        <v>1165</v>
      </c>
      <c r="AA29" s="123">
        <v>1185</v>
      </c>
      <c r="AB29" s="123">
        <v>1159</v>
      </c>
      <c r="AC29" s="47" t="s">
        <v>90</v>
      </c>
      <c r="AD29" s="47" t="s">
        <v>90</v>
      </c>
      <c r="AE29" s="47" t="s">
        <v>90</v>
      </c>
      <c r="AF29" s="122" t="s">
        <v>90</v>
      </c>
      <c r="AG29" s="136">
        <v>36567224</v>
      </c>
      <c r="AH29" s="48">
        <f t="shared" si="8"/>
        <v>1284</v>
      </c>
      <c r="AI29" s="49">
        <f t="shared" si="7"/>
        <v>223.65441560703712</v>
      </c>
      <c r="AJ29" s="102">
        <v>0</v>
      </c>
      <c r="AK29" s="102">
        <v>1</v>
      </c>
      <c r="AL29" s="102">
        <v>1</v>
      </c>
      <c r="AM29" s="102">
        <v>1</v>
      </c>
      <c r="AN29" s="102">
        <v>1</v>
      </c>
      <c r="AO29" s="102">
        <v>0</v>
      </c>
      <c r="AP29" s="123">
        <v>8189090</v>
      </c>
      <c r="AQ29" s="123">
        <f t="shared" si="10"/>
        <v>0</v>
      </c>
      <c r="AR29" s="50"/>
      <c r="AS29" s="51" t="s">
        <v>113</v>
      </c>
      <c r="AY29" s="105"/>
    </row>
    <row r="30" spans="1:51" x14ac:dyDescent="0.25">
      <c r="B30" s="39">
        <v>2.7916666666666701</v>
      </c>
      <c r="C30" s="39">
        <v>0.83333333333333703</v>
      </c>
      <c r="D30" s="118">
        <v>4</v>
      </c>
      <c r="E30" s="40">
        <f t="shared" si="0"/>
        <v>2.8169014084507045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127</v>
      </c>
      <c r="P30" s="119">
        <v>136</v>
      </c>
      <c r="Q30" s="119">
        <v>34405109</v>
      </c>
      <c r="R30" s="45">
        <f t="shared" si="3"/>
        <v>5636</v>
      </c>
      <c r="S30" s="46">
        <f t="shared" si="4"/>
        <v>135.26400000000001</v>
      </c>
      <c r="T30" s="46">
        <f t="shared" si="5"/>
        <v>5.6360000000000001</v>
      </c>
      <c r="U30" s="120">
        <v>2.6</v>
      </c>
      <c r="V30" s="120">
        <f t="shared" si="6"/>
        <v>2.6</v>
      </c>
      <c r="W30" s="121" t="s">
        <v>140</v>
      </c>
      <c r="X30" s="123">
        <v>0</v>
      </c>
      <c r="Y30" s="123">
        <v>1048</v>
      </c>
      <c r="Z30" s="123">
        <v>1164</v>
      </c>
      <c r="AA30" s="123">
        <v>1185</v>
      </c>
      <c r="AB30" s="123">
        <v>1159</v>
      </c>
      <c r="AC30" s="47" t="s">
        <v>90</v>
      </c>
      <c r="AD30" s="47" t="s">
        <v>90</v>
      </c>
      <c r="AE30" s="47" t="s">
        <v>90</v>
      </c>
      <c r="AF30" s="122" t="s">
        <v>90</v>
      </c>
      <c r="AG30" s="136">
        <v>36568476</v>
      </c>
      <c r="AH30" s="48">
        <f t="shared" si="8"/>
        <v>1252</v>
      </c>
      <c r="AI30" s="49">
        <f t="shared" si="7"/>
        <v>222.14336408800568</v>
      </c>
      <c r="AJ30" s="102">
        <v>0</v>
      </c>
      <c r="AK30" s="102">
        <v>1</v>
      </c>
      <c r="AL30" s="102">
        <v>1</v>
      </c>
      <c r="AM30" s="102">
        <v>1</v>
      </c>
      <c r="AN30" s="102">
        <v>1</v>
      </c>
      <c r="AO30" s="102">
        <v>0</v>
      </c>
      <c r="AP30" s="123">
        <v>8189090</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109</v>
      </c>
      <c r="P31" s="119">
        <v>132</v>
      </c>
      <c r="Q31" s="119">
        <v>34410492</v>
      </c>
      <c r="R31" s="45">
        <f t="shared" si="3"/>
        <v>5383</v>
      </c>
      <c r="S31" s="46">
        <f t="shared" si="4"/>
        <v>129.19200000000001</v>
      </c>
      <c r="T31" s="46">
        <f t="shared" si="5"/>
        <v>5.383</v>
      </c>
      <c r="U31" s="120">
        <v>1.7</v>
      </c>
      <c r="V31" s="120">
        <f t="shared" si="6"/>
        <v>1.7</v>
      </c>
      <c r="W31" s="121" t="s">
        <v>152</v>
      </c>
      <c r="X31" s="123">
        <v>0</v>
      </c>
      <c r="Y31" s="123">
        <v>1189</v>
      </c>
      <c r="Z31" s="123">
        <v>1196</v>
      </c>
      <c r="AA31" s="123">
        <v>0</v>
      </c>
      <c r="AB31" s="123">
        <v>1190</v>
      </c>
      <c r="AC31" s="47" t="s">
        <v>90</v>
      </c>
      <c r="AD31" s="47" t="s">
        <v>90</v>
      </c>
      <c r="AE31" s="47" t="s">
        <v>90</v>
      </c>
      <c r="AF31" s="122" t="s">
        <v>90</v>
      </c>
      <c r="AG31" s="136">
        <v>36569588</v>
      </c>
      <c r="AH31" s="48">
        <f t="shared" si="8"/>
        <v>1112</v>
      </c>
      <c r="AI31" s="49">
        <f t="shared" si="7"/>
        <v>206.57625859186328</v>
      </c>
      <c r="AJ31" s="102">
        <v>0</v>
      </c>
      <c r="AK31" s="102">
        <v>1</v>
      </c>
      <c r="AL31" s="102">
        <v>1</v>
      </c>
      <c r="AM31" s="102">
        <v>0</v>
      </c>
      <c r="AN31" s="102">
        <v>1</v>
      </c>
      <c r="AO31" s="102">
        <v>0</v>
      </c>
      <c r="AP31" s="123">
        <v>8189090</v>
      </c>
      <c r="AQ31" s="123">
        <f t="shared" si="10"/>
        <v>0</v>
      </c>
      <c r="AR31" s="50"/>
      <c r="AS31" s="51" t="s">
        <v>113</v>
      </c>
      <c r="AV31" s="58" t="s">
        <v>29</v>
      </c>
      <c r="AW31" s="58" t="s">
        <v>74</v>
      </c>
      <c r="AY31" s="105"/>
    </row>
    <row r="32" spans="1:51" x14ac:dyDescent="0.25">
      <c r="B32" s="39">
        <v>2.875</v>
      </c>
      <c r="C32" s="39">
        <v>0.91666666666667096</v>
      </c>
      <c r="D32" s="118">
        <v>11</v>
      </c>
      <c r="E32" s="40">
        <f t="shared" si="0"/>
        <v>7.746478873239437</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115</v>
      </c>
      <c r="P32" s="119">
        <v>120</v>
      </c>
      <c r="Q32" s="119">
        <v>34415613</v>
      </c>
      <c r="R32" s="45">
        <f t="shared" si="3"/>
        <v>5121</v>
      </c>
      <c r="S32" s="46">
        <f t="shared" si="4"/>
        <v>122.904</v>
      </c>
      <c r="T32" s="46">
        <f t="shared" si="5"/>
        <v>5.1210000000000004</v>
      </c>
      <c r="U32" s="120">
        <v>1.3</v>
      </c>
      <c r="V32" s="120">
        <f t="shared" si="6"/>
        <v>1.3</v>
      </c>
      <c r="W32" s="121" t="s">
        <v>125</v>
      </c>
      <c r="X32" s="123">
        <v>0</v>
      </c>
      <c r="Y32" s="123">
        <v>0</v>
      </c>
      <c r="Z32" s="123">
        <v>1196</v>
      </c>
      <c r="AA32" s="123">
        <v>0</v>
      </c>
      <c r="AB32" s="123">
        <v>1199</v>
      </c>
      <c r="AC32" s="47" t="s">
        <v>90</v>
      </c>
      <c r="AD32" s="47" t="s">
        <v>90</v>
      </c>
      <c r="AE32" s="47" t="s">
        <v>90</v>
      </c>
      <c r="AF32" s="122" t="s">
        <v>90</v>
      </c>
      <c r="AG32" s="136">
        <v>36570540</v>
      </c>
      <c r="AH32" s="48">
        <f t="shared" si="8"/>
        <v>952</v>
      </c>
      <c r="AI32" s="49">
        <f t="shared" si="7"/>
        <v>185.9011911735989</v>
      </c>
      <c r="AJ32" s="102">
        <v>0</v>
      </c>
      <c r="AK32" s="102">
        <v>0</v>
      </c>
      <c r="AL32" s="102">
        <v>1</v>
      </c>
      <c r="AM32" s="102">
        <v>0</v>
      </c>
      <c r="AN32" s="102">
        <v>1</v>
      </c>
      <c r="AO32" s="102">
        <v>0</v>
      </c>
      <c r="AP32" s="123">
        <v>8189090</v>
      </c>
      <c r="AQ32" s="123">
        <f t="shared" si="10"/>
        <v>0</v>
      </c>
      <c r="AR32" s="52">
        <v>0.93</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5</v>
      </c>
      <c r="E33" s="40">
        <f t="shared" si="0"/>
        <v>3.5211267605633805</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131</v>
      </c>
      <c r="P33" s="119">
        <v>106</v>
      </c>
      <c r="Q33" s="119">
        <v>34420146</v>
      </c>
      <c r="R33" s="45">
        <f t="shared" si="3"/>
        <v>4533</v>
      </c>
      <c r="S33" s="46">
        <f t="shared" si="4"/>
        <v>108.792</v>
      </c>
      <c r="T33" s="46">
        <f t="shared" si="5"/>
        <v>4.5330000000000004</v>
      </c>
      <c r="U33" s="120">
        <v>2.2000000000000002</v>
      </c>
      <c r="V33" s="120">
        <f t="shared" si="6"/>
        <v>2.2000000000000002</v>
      </c>
      <c r="W33" s="121" t="s">
        <v>125</v>
      </c>
      <c r="X33" s="123">
        <v>0</v>
      </c>
      <c r="Y33" s="123">
        <v>0</v>
      </c>
      <c r="Z33" s="123">
        <v>1177</v>
      </c>
      <c r="AA33" s="123">
        <v>0</v>
      </c>
      <c r="AB33" s="123">
        <v>1139</v>
      </c>
      <c r="AC33" s="47" t="s">
        <v>90</v>
      </c>
      <c r="AD33" s="47" t="s">
        <v>90</v>
      </c>
      <c r="AE33" s="47" t="s">
        <v>90</v>
      </c>
      <c r="AF33" s="122" t="s">
        <v>90</v>
      </c>
      <c r="AG33" s="136">
        <v>36571392</v>
      </c>
      <c r="AH33" s="48">
        <f t="shared" si="8"/>
        <v>852</v>
      </c>
      <c r="AI33" s="49">
        <f t="shared" si="7"/>
        <v>187.95499669093314</v>
      </c>
      <c r="AJ33" s="102">
        <v>0</v>
      </c>
      <c r="AK33" s="102">
        <v>0</v>
      </c>
      <c r="AL33" s="102">
        <v>1</v>
      </c>
      <c r="AM33" s="102">
        <v>0</v>
      </c>
      <c r="AN33" s="102">
        <v>1</v>
      </c>
      <c r="AO33" s="102">
        <v>0.35</v>
      </c>
      <c r="AP33" s="123">
        <v>8189870</v>
      </c>
      <c r="AQ33" s="123">
        <f t="shared" si="10"/>
        <v>780</v>
      </c>
      <c r="AR33" s="50"/>
      <c r="AS33" s="51" t="s">
        <v>113</v>
      </c>
      <c r="AY33" s="105"/>
    </row>
    <row r="34" spans="2:51" x14ac:dyDescent="0.25">
      <c r="B34" s="39">
        <v>2.9583333333333299</v>
      </c>
      <c r="C34" s="39">
        <v>1</v>
      </c>
      <c r="D34" s="118">
        <v>8</v>
      </c>
      <c r="E34" s="40">
        <f t="shared" si="0"/>
        <v>5.6338028169014089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126</v>
      </c>
      <c r="P34" s="119">
        <v>97</v>
      </c>
      <c r="Q34" s="119">
        <v>34424373</v>
      </c>
      <c r="R34" s="45">
        <f t="shared" si="3"/>
        <v>4227</v>
      </c>
      <c r="S34" s="46">
        <f t="shared" si="4"/>
        <v>101.44799999999999</v>
      </c>
      <c r="T34" s="46">
        <f t="shared" si="5"/>
        <v>4.2270000000000003</v>
      </c>
      <c r="U34" s="120">
        <v>3.3</v>
      </c>
      <c r="V34" s="120">
        <f t="shared" si="6"/>
        <v>3.3</v>
      </c>
      <c r="W34" s="121" t="s">
        <v>125</v>
      </c>
      <c r="X34" s="123">
        <v>0</v>
      </c>
      <c r="Y34" s="123">
        <v>0</v>
      </c>
      <c r="Z34" s="123">
        <v>1116</v>
      </c>
      <c r="AA34" s="123">
        <v>0</v>
      </c>
      <c r="AB34" s="123">
        <v>1119</v>
      </c>
      <c r="AC34" s="47" t="s">
        <v>90</v>
      </c>
      <c r="AD34" s="47" t="s">
        <v>90</v>
      </c>
      <c r="AE34" s="47" t="s">
        <v>90</v>
      </c>
      <c r="AF34" s="122" t="s">
        <v>90</v>
      </c>
      <c r="AG34" s="136">
        <v>36572172</v>
      </c>
      <c r="AH34" s="48">
        <f t="shared" si="8"/>
        <v>780</v>
      </c>
      <c r="AI34" s="49">
        <f t="shared" si="7"/>
        <v>184.52803406671396</v>
      </c>
      <c r="AJ34" s="102">
        <v>0</v>
      </c>
      <c r="AK34" s="102">
        <v>0</v>
      </c>
      <c r="AL34" s="102">
        <v>1</v>
      </c>
      <c r="AM34" s="102">
        <v>0</v>
      </c>
      <c r="AN34" s="102">
        <v>1</v>
      </c>
      <c r="AO34" s="102">
        <v>0.35</v>
      </c>
      <c r="AP34" s="123">
        <v>8190982</v>
      </c>
      <c r="AQ34" s="123">
        <f t="shared" si="10"/>
        <v>1112</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128.41666666666666</v>
      </c>
      <c r="Q35" s="63">
        <f>Q34-Q10</f>
        <v>126615</v>
      </c>
      <c r="R35" s="64">
        <f>SUM(R11:R34)</f>
        <v>126615</v>
      </c>
      <c r="S35" s="124">
        <f>AVERAGE(S11:S34)</f>
        <v>126.61500000000001</v>
      </c>
      <c r="T35" s="124">
        <f>SUM(T11:T34)</f>
        <v>126.61499999999998</v>
      </c>
      <c r="U35" s="98"/>
      <c r="V35" s="98"/>
      <c r="W35" s="56"/>
      <c r="X35" s="90"/>
      <c r="Y35" s="91"/>
      <c r="Z35" s="91"/>
      <c r="AA35" s="91"/>
      <c r="AB35" s="92"/>
      <c r="AC35" s="90"/>
      <c r="AD35" s="91"/>
      <c r="AE35" s="92"/>
      <c r="AF35" s="93"/>
      <c r="AG35" s="65">
        <f>AG34-AG10</f>
        <v>26328</v>
      </c>
      <c r="AH35" s="66">
        <f>SUM(AH11:AH34)</f>
        <v>26328</v>
      </c>
      <c r="AI35" s="67">
        <f>$AH$35/$T35</f>
        <v>207.93744816964818</v>
      </c>
      <c r="AJ35" s="93"/>
      <c r="AK35" s="94"/>
      <c r="AL35" s="94"/>
      <c r="AM35" s="94"/>
      <c r="AN35" s="95"/>
      <c r="AO35" s="68"/>
      <c r="AP35" s="69">
        <f>AP34-AP10</f>
        <v>6545</v>
      </c>
      <c r="AQ35" s="70">
        <f>SUM(AQ11:AQ34)</f>
        <v>6545</v>
      </c>
      <c r="AR35" s="71">
        <f>AVERAGE(AR11:AR34)</f>
        <v>1.0133333333333332</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09" t="s">
        <v>472</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5" t="s">
        <v>473</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477</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70" t="s">
        <v>474</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415</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475</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476</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2" t="s">
        <v>478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378</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479</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198</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480</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481</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165</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166</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156</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355</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12" t="s">
        <v>212</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t="s">
        <v>482</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155</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09" t="s">
        <v>483</v>
      </c>
      <c r="C64" s="110"/>
      <c r="D64" s="110"/>
      <c r="E64" s="88"/>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t="s">
        <v>154</v>
      </c>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2"/>
      <c r="D67" s="110"/>
      <c r="E67" s="110"/>
      <c r="F67" s="110"/>
      <c r="G67" s="110"/>
      <c r="H67" s="110"/>
      <c r="I67" s="110"/>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5"/>
      <c r="C68" s="112"/>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25"/>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17"/>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116"/>
      <c r="C71" s="116"/>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5"/>
      <c r="C72" s="112"/>
      <c r="D72" s="110"/>
      <c r="E72" s="110"/>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2"/>
      <c r="D73" s="110"/>
      <c r="E73" s="88"/>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25"/>
      <c r="J74" s="111"/>
      <c r="K74" s="111"/>
      <c r="L74" s="111"/>
      <c r="M74" s="111"/>
      <c r="N74" s="111"/>
      <c r="O74" s="111"/>
      <c r="P74" s="111"/>
      <c r="Q74" s="111"/>
      <c r="R74" s="111"/>
      <c r="S74" s="114"/>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0"/>
      <c r="D75" s="110"/>
      <c r="E75" s="110"/>
      <c r="F75" s="110"/>
      <c r="G75" s="88"/>
      <c r="H75" s="88"/>
      <c r="I75" s="117"/>
      <c r="J75" s="111"/>
      <c r="K75" s="111"/>
      <c r="L75" s="111"/>
      <c r="M75" s="111"/>
      <c r="N75" s="111"/>
      <c r="O75" s="111"/>
      <c r="P75" s="111"/>
      <c r="Q75" s="111"/>
      <c r="R75" s="111"/>
      <c r="S75" s="114"/>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114"/>
      <c r="V76" s="114"/>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88"/>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110"/>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110"/>
      <c r="E84" s="110"/>
      <c r="F84" s="110"/>
      <c r="G84" s="110"/>
      <c r="H84" s="110"/>
      <c r="I84" s="110"/>
      <c r="J84" s="111"/>
      <c r="K84" s="111"/>
      <c r="L84" s="111"/>
      <c r="M84" s="111"/>
      <c r="N84" s="111"/>
      <c r="O84" s="111"/>
      <c r="P84" s="111"/>
      <c r="Q84" s="111"/>
      <c r="R84" s="111"/>
      <c r="S84" s="111"/>
      <c r="T84" s="114"/>
      <c r="U84" s="78"/>
      <c r="V84" s="78"/>
      <c r="W84" s="106"/>
      <c r="X84" s="106"/>
      <c r="Y84" s="106"/>
      <c r="Z84" s="86"/>
      <c r="AA84" s="106"/>
      <c r="AB84" s="106"/>
      <c r="AC84" s="106"/>
      <c r="AD84" s="106"/>
      <c r="AE84" s="106"/>
      <c r="AM84" s="107"/>
      <c r="AN84" s="107"/>
      <c r="AO84" s="107"/>
      <c r="AP84" s="107"/>
      <c r="AQ84" s="107"/>
      <c r="AR84" s="107"/>
      <c r="AS84" s="108"/>
      <c r="AV84" s="105"/>
      <c r="AW84" s="101"/>
      <c r="AX84" s="101"/>
      <c r="AY84" s="101"/>
    </row>
    <row r="85" spans="1:51" x14ac:dyDescent="0.25">
      <c r="B85" s="89"/>
      <c r="C85" s="109"/>
      <c r="D85" s="88"/>
      <c r="E85" s="110"/>
      <c r="F85" s="110"/>
      <c r="G85" s="110"/>
      <c r="H85" s="110"/>
      <c r="I85" s="88"/>
      <c r="J85" s="111"/>
      <c r="K85" s="111"/>
      <c r="L85" s="111"/>
      <c r="M85" s="111"/>
      <c r="N85" s="111"/>
      <c r="O85" s="111"/>
      <c r="P85" s="111"/>
      <c r="Q85" s="111"/>
      <c r="R85" s="111"/>
      <c r="S85" s="86"/>
      <c r="T85" s="86"/>
      <c r="U85" s="86"/>
      <c r="V85" s="86"/>
      <c r="W85" s="86"/>
      <c r="X85" s="86"/>
      <c r="Y85" s="86"/>
      <c r="Z85" s="79"/>
      <c r="AA85" s="86"/>
      <c r="AB85" s="86"/>
      <c r="AC85" s="86"/>
      <c r="AD85" s="86"/>
      <c r="AE85" s="86"/>
      <c r="AF85" s="86"/>
      <c r="AG85" s="86"/>
      <c r="AH85" s="86"/>
      <c r="AI85" s="86"/>
      <c r="AJ85" s="86"/>
      <c r="AK85" s="86"/>
      <c r="AL85" s="86"/>
      <c r="AM85" s="86"/>
      <c r="AN85" s="86"/>
      <c r="AO85" s="86"/>
      <c r="AP85" s="86"/>
      <c r="AQ85" s="86"/>
      <c r="AR85" s="86"/>
      <c r="AS85" s="86"/>
      <c r="AT85" s="86"/>
      <c r="AU85" s="86"/>
      <c r="AV85" s="105"/>
      <c r="AW85" s="101"/>
      <c r="AX85" s="101"/>
      <c r="AY85" s="101"/>
    </row>
    <row r="86" spans="1:51" x14ac:dyDescent="0.25">
      <c r="B86" s="89"/>
      <c r="C86" s="116"/>
      <c r="D86" s="88"/>
      <c r="E86" s="110"/>
      <c r="F86" s="110"/>
      <c r="G86" s="110"/>
      <c r="H86" s="110"/>
      <c r="I86" s="88"/>
      <c r="J86" s="86"/>
      <c r="K86" s="86"/>
      <c r="L86" s="86"/>
      <c r="M86" s="86"/>
      <c r="N86" s="86"/>
      <c r="O86" s="86"/>
      <c r="P86" s="86"/>
      <c r="Q86" s="86"/>
      <c r="R86" s="86"/>
      <c r="S86" s="86"/>
      <c r="T86" s="86"/>
      <c r="U86" s="86"/>
      <c r="V86" s="86"/>
      <c r="W86" s="79"/>
      <c r="X86" s="79"/>
      <c r="Y86" s="79"/>
      <c r="Z86" s="106"/>
      <c r="AA86" s="79"/>
      <c r="AB86" s="79"/>
      <c r="AC86" s="79"/>
      <c r="AD86" s="79"/>
      <c r="AE86" s="79"/>
      <c r="AF86" s="79"/>
      <c r="AG86" s="79"/>
      <c r="AH86" s="79"/>
      <c r="AI86" s="79"/>
      <c r="AJ86" s="79"/>
      <c r="AK86" s="79"/>
      <c r="AL86" s="79"/>
      <c r="AM86" s="79"/>
      <c r="AN86" s="79"/>
      <c r="AO86" s="79"/>
      <c r="AP86" s="79"/>
      <c r="AQ86" s="79"/>
      <c r="AR86" s="79"/>
      <c r="AS86" s="79"/>
      <c r="AT86" s="79"/>
      <c r="AU86" s="79"/>
      <c r="AV86" s="105"/>
      <c r="AW86" s="101"/>
      <c r="AX86" s="101"/>
      <c r="AY86" s="101"/>
    </row>
    <row r="87" spans="1:51" x14ac:dyDescent="0.25">
      <c r="B87" s="89"/>
      <c r="C87" s="116"/>
      <c r="D87" s="110"/>
      <c r="E87" s="88"/>
      <c r="F87" s="110"/>
      <c r="G87" s="110"/>
      <c r="H87" s="110"/>
      <c r="I87" s="110"/>
      <c r="J87" s="86"/>
      <c r="K87" s="86"/>
      <c r="L87" s="86"/>
      <c r="M87" s="86"/>
      <c r="N87" s="86"/>
      <c r="O87" s="86"/>
      <c r="P87" s="86"/>
      <c r="Q87" s="86"/>
      <c r="R87" s="86"/>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88"/>
      <c r="F88" s="88"/>
      <c r="G88" s="110"/>
      <c r="H88" s="110"/>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89"/>
      <c r="C89" s="112"/>
      <c r="D89" s="110"/>
      <c r="E89" s="110"/>
      <c r="F89" s="88"/>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86"/>
      <c r="D90" s="110"/>
      <c r="E90" s="110"/>
      <c r="F90" s="110"/>
      <c r="G90" s="88"/>
      <c r="H90" s="88"/>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6"/>
      <c r="C91" s="116"/>
      <c r="D91" s="86"/>
      <c r="E91" s="110"/>
      <c r="F91" s="110"/>
      <c r="G91" s="110"/>
      <c r="H91" s="110"/>
      <c r="I91" s="86"/>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9"/>
      <c r="C92" s="132"/>
      <c r="D92" s="79"/>
      <c r="E92" s="127"/>
      <c r="F92" s="127"/>
      <c r="G92" s="127"/>
      <c r="H92" s="127"/>
      <c r="I92" s="79"/>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U92" s="101"/>
      <c r="AV92" s="105"/>
      <c r="AW92" s="101"/>
      <c r="AX92" s="101"/>
      <c r="AY92" s="131"/>
    </row>
    <row r="93" spans="1:51" s="131" customFormat="1" x14ac:dyDescent="0.25">
      <c r="B93" s="129"/>
      <c r="C93" s="135"/>
      <c r="D93" s="127"/>
      <c r="E93" s="79"/>
      <c r="F93" s="127"/>
      <c r="G93" s="127"/>
      <c r="H93" s="127"/>
      <c r="I93" s="127"/>
      <c r="J93" s="128"/>
      <c r="K93" s="128"/>
      <c r="L93" s="128"/>
      <c r="M93" s="128"/>
      <c r="N93" s="128"/>
      <c r="O93" s="128"/>
      <c r="P93" s="128"/>
      <c r="Q93" s="128"/>
      <c r="R93" s="128"/>
      <c r="S93" s="128"/>
      <c r="T93" s="133"/>
      <c r="U93" s="134"/>
      <c r="V93" s="134"/>
      <c r="W93" s="106"/>
      <c r="X93" s="106"/>
      <c r="Y93" s="106"/>
      <c r="Z93" s="106"/>
      <c r="AA93" s="106"/>
      <c r="AB93" s="106"/>
      <c r="AC93" s="106"/>
      <c r="AD93" s="106"/>
      <c r="AE93" s="106"/>
      <c r="AM93" s="107"/>
      <c r="AN93" s="107"/>
      <c r="AO93" s="107"/>
      <c r="AP93" s="107"/>
      <c r="AQ93" s="107"/>
      <c r="AR93" s="107"/>
      <c r="AS93" s="108"/>
      <c r="AT93" s="19"/>
      <c r="AV93" s="105"/>
      <c r="AY93" s="101"/>
    </row>
    <row r="94" spans="1:51" x14ac:dyDescent="0.25">
      <c r="A94" s="106"/>
      <c r="B94" s="129"/>
      <c r="C94" s="130"/>
      <c r="D94" s="127"/>
      <c r="E94" s="79"/>
      <c r="F94" s="79"/>
      <c r="G94" s="127"/>
      <c r="H94" s="127"/>
      <c r="I94" s="107"/>
      <c r="J94" s="107"/>
      <c r="K94" s="107"/>
      <c r="L94" s="107"/>
      <c r="M94" s="107"/>
      <c r="N94" s="107"/>
      <c r="O94" s="108"/>
      <c r="P94" s="103"/>
      <c r="R94" s="105"/>
      <c r="AS94" s="101"/>
      <c r="AT94" s="101"/>
      <c r="AU94" s="101"/>
      <c r="AV94" s="101"/>
      <c r="AW94" s="101"/>
      <c r="AX94" s="101"/>
      <c r="AY94" s="101"/>
    </row>
    <row r="95" spans="1:51" x14ac:dyDescent="0.25">
      <c r="A95" s="106"/>
      <c r="B95" s="12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79"/>
      <c r="H96" s="79"/>
      <c r="I96" s="107"/>
      <c r="J96" s="107"/>
      <c r="K96" s="107"/>
      <c r="L96" s="107"/>
      <c r="M96" s="107"/>
      <c r="N96" s="107"/>
      <c r="O96" s="108"/>
      <c r="P96" s="103"/>
      <c r="R96" s="103"/>
      <c r="AS96" s="101"/>
      <c r="AT96" s="101"/>
      <c r="AU96" s="101"/>
      <c r="AV96" s="101"/>
      <c r="AW96" s="101"/>
      <c r="AX96" s="101"/>
      <c r="AY96" s="101"/>
    </row>
    <row r="97" spans="1:51" x14ac:dyDescent="0.25">
      <c r="A97" s="106"/>
      <c r="B97" s="7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B98" s="129"/>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C100" s="131"/>
      <c r="D100" s="131"/>
      <c r="E100" s="131"/>
      <c r="F100" s="131"/>
      <c r="G100" s="131"/>
      <c r="H100" s="131"/>
      <c r="I100" s="107"/>
      <c r="J100" s="107"/>
      <c r="K100" s="107"/>
      <c r="L100" s="107"/>
      <c r="M100" s="107"/>
      <c r="N100" s="107"/>
      <c r="O100" s="108"/>
      <c r="P100" s="103"/>
      <c r="R100" s="79"/>
      <c r="AS100" s="101"/>
      <c r="AT100" s="101"/>
      <c r="AU100" s="101"/>
      <c r="AV100" s="101"/>
      <c r="AW100" s="101"/>
      <c r="AX100" s="101"/>
      <c r="AY100" s="101"/>
    </row>
    <row r="101" spans="1:51" x14ac:dyDescent="0.25">
      <c r="A101" s="106"/>
      <c r="I101" s="107"/>
      <c r="J101" s="107"/>
      <c r="K101" s="107"/>
      <c r="L101" s="107"/>
      <c r="M101" s="107"/>
      <c r="N101" s="107"/>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R122" s="103"/>
      <c r="S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T125" s="103"/>
      <c r="AS125" s="101"/>
      <c r="AT125" s="101"/>
      <c r="AU125" s="101"/>
      <c r="AV125" s="101"/>
      <c r="AW125" s="101"/>
      <c r="AX125" s="101"/>
      <c r="AY125" s="101"/>
    </row>
    <row r="126" spans="15:51" x14ac:dyDescent="0.25">
      <c r="O126" s="103"/>
      <c r="Q126" s="103"/>
      <c r="R126" s="103"/>
      <c r="S126" s="103"/>
      <c r="AS126" s="101"/>
      <c r="AT126" s="101"/>
      <c r="AU126" s="101"/>
      <c r="AV126" s="101"/>
      <c r="AW126" s="101"/>
      <c r="AX126" s="101"/>
      <c r="AY126" s="101"/>
    </row>
    <row r="127" spans="15:51" x14ac:dyDescent="0.25">
      <c r="O127" s="11"/>
      <c r="P127" s="103"/>
      <c r="Q127" s="103"/>
      <c r="R127" s="103"/>
      <c r="S127" s="103"/>
      <c r="T127" s="103"/>
      <c r="AS127" s="101"/>
      <c r="AT127" s="101"/>
      <c r="AU127" s="101"/>
      <c r="AV127" s="101"/>
      <c r="AW127" s="101"/>
      <c r="AX127" s="101"/>
      <c r="AY127" s="101"/>
    </row>
    <row r="128" spans="15:51" x14ac:dyDescent="0.25">
      <c r="O128" s="11"/>
      <c r="P128" s="103"/>
      <c r="Q128" s="103"/>
      <c r="R128" s="103"/>
      <c r="S128" s="103"/>
      <c r="T128" s="103"/>
      <c r="U128" s="103"/>
      <c r="AS128" s="101"/>
      <c r="AT128" s="101"/>
      <c r="AU128" s="101"/>
      <c r="AV128" s="101"/>
      <c r="AW128" s="101"/>
      <c r="AX128" s="101"/>
      <c r="AY128" s="101"/>
    </row>
    <row r="129" spans="15:51" x14ac:dyDescent="0.25">
      <c r="O129" s="11"/>
      <c r="P129" s="103"/>
      <c r="T129" s="103"/>
      <c r="U129" s="103"/>
      <c r="AS129" s="101"/>
      <c r="AT129" s="101"/>
      <c r="AU129" s="101"/>
      <c r="AV129" s="101"/>
      <c r="AW129" s="101"/>
      <c r="AX129" s="101"/>
    </row>
    <row r="140" spans="15:51" x14ac:dyDescent="0.25">
      <c r="AY140" s="101"/>
    </row>
    <row r="141" spans="15:51" x14ac:dyDescent="0.25">
      <c r="AS141" s="101"/>
      <c r="AT141" s="101"/>
      <c r="AU141" s="101"/>
      <c r="AV141" s="101"/>
      <c r="AW141" s="101"/>
      <c r="AX141" s="101"/>
    </row>
  </sheetData>
  <protectedRanges>
    <protectedRange sqref="N85:R85 B98 S87:T93 B90:B95 S83:T84 N88:R93 T75:T82 T47:T54 T57:T66" name="Range2_12_5_1_1"/>
    <protectedRange sqref="N10 L10 L6 D6 D8 AD8 AF8 O8:U8 AJ8:AR8 AF10 AR11:AR34 L24:N31 N12:N23 N32:N34 N11:P11 O12:P34 E11:E34 R11:V34 G11:G34 AC17:AF34 X11:AF16" name="Range1_16_3_1_1"/>
    <protectedRange sqref="I90 J88:M93 J85:M85 I93"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4:H94 F93 E92" name="Range2_2_2_9_2_1_1"/>
    <protectedRange sqref="D90 D93:D94" name="Range2_1_1_1_1_1_9_2_1_1"/>
    <protectedRange sqref="AG11:AG34" name="Range1_18_1_1_1"/>
    <protectedRange sqref="C91 C93" name="Range2_4_1_1_1"/>
    <protectedRange sqref="AS16:AS34" name="Range1_1_1_1"/>
    <protectedRange sqref="P3:U5" name="Range1_16_1_1_1_1"/>
    <protectedRange sqref="C94 C92 C89" name="Range2_1_3_1_1"/>
    <protectedRange sqref="H11:H34" name="Range1_1_1_1_1_1_1"/>
    <protectedRange sqref="B96:B97 J86:R87 D91:D92 I91:I92 Z84:Z85 S85:Y86 AA85:AU86 E93:E94 G95:H96 F94" name="Range2_2_1_10_1_1_1_2"/>
    <protectedRange sqref="C90" name="Range2_2_1_10_2_1_1_1"/>
    <protectedRange sqref="N83:R84 G91:H91 D87 F90 E89" name="Range2_12_1_6_1_1"/>
    <protectedRange sqref="D82:D83 I87:I89 I83:M84 G92:H93 G85:H87 E90:E91 F91:F92 F84:F86 E83:E85" name="Range2_2_12_1_7_1_1"/>
    <protectedRange sqref="D88:D89" name="Range2_1_1_1_1_11_1_2_1_1"/>
    <protectedRange sqref="E86 G88:H88 F87" name="Range2_2_2_9_1_1_1_1"/>
    <protectedRange sqref="D84" name="Range2_1_1_1_1_1_9_1_1_1_1"/>
    <protectedRange sqref="C88 C83" name="Range2_1_1_2_1_1"/>
    <protectedRange sqref="C87" name="Range2_1_2_2_1_1"/>
    <protectedRange sqref="C86" name="Range2_3_2_1_1"/>
    <protectedRange sqref="F82:F83 E82 G84:H84" name="Range2_2_12_1_1_1_1_1"/>
    <protectedRange sqref="C82" name="Range2_1_4_2_1_1_1"/>
    <protectedRange sqref="C84:C85" name="Range2_5_1_1_1"/>
    <protectedRange sqref="E87:E88 F88:F89 G89:H90 I85:I86" name="Range2_2_1_1_1_1"/>
    <protectedRange sqref="D85:D86" name="Range2_1_1_1_1_1_1_1_1"/>
    <protectedRange sqref="AS11:AS15" name="Range1_4_1_1_1_1"/>
    <protectedRange sqref="J11:J15 J26:J34" name="Range1_1_2_1_10_1_1_1_1"/>
    <protectedRange sqref="R100" name="Range2_2_1_10_1_1_1_1_1"/>
    <protectedRange sqref="S38:S42" name="Range2_12_3_1_1_1_1"/>
    <protectedRange sqref="D38:H38 N38:R42" name="Range2_12_1_3_1_1_1_1"/>
    <protectedRange sqref="I38:M38 E39:M42" name="Range2_2_12_1_6_1_1_1_1"/>
    <protectedRange sqref="D39:D42" name="Range2_1_1_1_1_11_1_1_1_1_1_1"/>
    <protectedRange sqref="C39:C42" name="Range2_1_2_1_1_1_1_1"/>
    <protectedRange sqref="C38" name="Range2_3_1_1_1_1_1"/>
    <protectedRange sqref="T72:T74" name="Range2_12_5_1_1_3"/>
    <protectedRange sqref="T68:T71" name="Range2_12_5_1_1_2_2"/>
    <protectedRange sqref="T67" name="Range2_12_5_1_1_2_1_1"/>
    <protectedRange sqref="S67" name="Range2_12_4_1_1_1_4_2_2_1_1"/>
    <protectedRange sqref="B87:B89" name="Range2_12_5_1_1_2"/>
    <protectedRange sqref="B86" name="Range2_12_5_1_1_2_1_4_1_1_1_2_1_1_1_1_1_1_1"/>
    <protectedRange sqref="F81 G83:H83" name="Range2_2_12_1_1_1_1_1_1"/>
    <protectedRange sqref="D81:E81" name="Range2_2_12_1_7_1_1_2_1"/>
    <protectedRange sqref="C81" name="Range2_1_1_2_1_1_1"/>
    <protectedRange sqref="B84:B85" name="Range2_12_5_1_1_2_1"/>
    <protectedRange sqref="B83" name="Range2_12_5_1_1_2_1_2_1"/>
    <protectedRange sqref="B82" name="Range2_12_5_1_1_2_1_2_2"/>
    <protectedRange sqref="S79:S82" name="Range2_12_5_1_1_5"/>
    <protectedRange sqref="N79:R82" name="Range2_12_1_6_1_1_1"/>
    <protectedRange sqref="J79:M82" name="Range2_2_12_1_7_1_1_2"/>
    <protectedRange sqref="S76:S78" name="Range2_12_2_1_1_1_2_1_1_1"/>
    <protectedRange sqref="Q77:R78" name="Range2_12_1_4_1_1_1_1_1_1_1_1_1_1_1_1_1_1_1"/>
    <protectedRange sqref="N77:P78" name="Range2_12_1_2_1_1_1_1_1_1_1_1_1_1_1_1_1_1_1_1"/>
    <protectedRange sqref="J77:M78" name="Range2_2_12_1_4_1_1_1_1_1_1_1_1_1_1_1_1_1_1_1_1"/>
    <protectedRange sqref="Q76:R76" name="Range2_12_1_6_1_1_1_2_3_1_1_3_1_1_1_1_1_1_1"/>
    <protectedRange sqref="N76:P76" name="Range2_12_1_2_3_1_1_1_2_3_1_1_3_1_1_1_1_1_1_1"/>
    <protectedRange sqref="J76:M76" name="Range2_2_12_1_4_3_1_1_1_3_3_1_1_3_1_1_1_1_1_1_1"/>
    <protectedRange sqref="S74:S75" name="Range2_12_4_1_1_1_4_2_2_2_1"/>
    <protectedRange sqref="Q74:R75" name="Range2_12_1_6_1_1_1_2_3_2_1_1_3_2"/>
    <protectedRange sqref="N74:P75" name="Range2_12_1_2_3_1_1_1_2_3_2_1_1_3_2"/>
    <protectedRange sqref="K74:M75" name="Range2_2_12_1_4_3_1_1_1_3_3_2_1_1_3_2"/>
    <protectedRange sqref="J74:J75" name="Range2_2_12_1_4_3_1_1_1_3_2_1_2_2_2"/>
    <protectedRange sqref="I74" name="Range2_2_12_1_4_3_1_1_1_3_3_1_1_3_1_1_1_1_1_1_2_2"/>
    <protectedRange sqref="I76:I82" name="Range2_2_12_1_7_1_1_2_2_1_1"/>
    <protectedRange sqref="I75" name="Range2_2_12_1_4_3_1_1_1_3_3_1_1_3_1_1_1_1_1_1_2_1_1"/>
    <protectedRange sqref="G82:H82" name="Range2_2_12_1_3_1_2_1_1_1_2_1_1_1_1_1_1_2_1_1_1_1_1_1_1_1_1"/>
    <protectedRange sqref="F80 G79:H81" name="Range2_2_12_1_3_3_1_1_1_2_1_1_1_1_1_1_1_1_1_1_1_1_1_1_1_1"/>
    <protectedRange sqref="G76:H76" name="Range2_2_12_1_3_1_2_1_1_1_2_1_1_1_1_1_1_2_1_1_1_1_1_2_1"/>
    <protectedRange sqref="F76:F79" name="Range2_2_12_1_3_1_2_1_1_1_3_1_1_1_1_1_3_1_1_1_1_1_1_1_1_1"/>
    <protectedRange sqref="G77:H78" name="Range2_2_12_1_3_1_2_1_1_1_1_2_1_1_1_1_1_1_1_1_1_1_1"/>
    <protectedRange sqref="D76:E77" name="Range2_2_12_1_3_1_2_1_1_1_3_1_1_1_1_1_1_1_2_1_1_1_1_1_1_1"/>
    <protectedRange sqref="B80" name="Range2_12_5_1_1_2_1_4_1_1_1_2_1_1_1_1_1_1_1_1_1_2_1_1_1_1_1"/>
    <protectedRange sqref="B81" name="Range2_12_5_1_1_2_1_2_2_1_1_1_1_1"/>
    <protectedRange sqref="D80:E80" name="Range2_2_12_1_7_1_1_2_1_1"/>
    <protectedRange sqref="C80" name="Range2_1_1_2_1_1_1_1"/>
    <protectedRange sqref="D79" name="Range2_2_12_1_7_1_1_2_1_1_1_1_1_1"/>
    <protectedRange sqref="E79" name="Range2_2_12_1_1_1_1_1_1_1_1_1_1_1_1"/>
    <protectedRange sqref="C79" name="Range2_1_4_2_1_1_1_1_1_1_1_1_1"/>
    <protectedRange sqref="D78:E78" name="Range2_2_12_1_3_1_2_1_1_1_3_1_1_1_1_1_1_1_2_1_1_1_1_1_1_1_1"/>
    <protectedRange sqref="B79" name="Range2_12_5_1_1_2_1_2_2_1_1_1_1"/>
    <protectedRange sqref="S68:S73" name="Range2_12_5_1_1_5_1"/>
    <protectedRange sqref="N70:R73" name="Range2_12_1_6_1_1_1_1"/>
    <protectedRange sqref="J72:M73 L70:M71" name="Range2_2_12_1_7_1_1_2_2"/>
    <protectedRange sqref="I72:I73" name="Range2_2_12_1_7_1_1_2_2_1_1_1"/>
    <protectedRange sqref="B78" name="Range2_12_5_1_1_2_1_2_2_1_1_1_1_2_1_1_1"/>
    <protectedRange sqref="B77" name="Range2_12_5_1_1_2_1_2_2_1_1_1_1_2_1_1_1_2"/>
    <protectedRange sqref="B76" name="Range2_12_5_1_1_2_1_2_2_1_1_1_1_2_1_1_1_2_1_1"/>
    <protectedRange sqref="G51:H52" name="Range2_2_12_1_3_1_1_1_1_1_4_1_1_2"/>
    <protectedRange sqref="E51:F52" name="Range2_2_12_1_7_1_1_3_1_1_2"/>
    <protectedRange sqref="S51:S54 S57:S66" name="Range2_12_5_1_1_2_3_1_1"/>
    <protectedRange sqref="Q51:R54" name="Range2_12_1_6_1_1_1_1_2_1_2"/>
    <protectedRange sqref="N51:P54" name="Range2_12_1_2_3_1_1_1_1_2_1_2"/>
    <protectedRange sqref="I51:M52 L53:M54" name="Range2_2_12_1_4_3_1_1_1_1_2_1_2"/>
    <protectedRange sqref="D51:D52" name="Range2_2_12_1_3_1_2_1_1_1_2_1_2_1_2"/>
    <protectedRange sqref="Q57:R61" name="Range2_12_1_6_1_1_1_1_2_1_1_1"/>
    <protectedRange sqref="N57:P61" name="Range2_12_1_2_3_1_1_1_1_2_1_1_1"/>
    <protectedRange sqref="L57:M61" name="Range2_2_12_1_4_3_1_1_1_1_2_1_1_1"/>
    <protectedRange sqref="B75" name="Range2_12_5_1_1_2_1_2_2_1_1_1_1_2_1_1_1_2_1_1_1_2"/>
    <protectedRange sqref="N62:R69" name="Range2_12_1_6_1_1_1_1_1"/>
    <protectedRange sqref="J65:M66 L67:M69 L62:M64" name="Range2_2_12_1_7_1_1_2_2_1"/>
    <protectedRange sqref="G65:H66" name="Range2_2_12_1_3_1_2_1_1_1_2_1_1_1_1_1_1_2_1_1_1_1"/>
    <protectedRange sqref="I65:I66" name="Range2_2_12_1_4_3_1_1_1_2_1_2_1_1_3_1_1_1_1_1_1_1_1"/>
    <protectedRange sqref="D65:E66" name="Range2_2_12_1_3_1_2_1_1_1_2_1_1_1_1_3_1_1_1_1_1_1_1"/>
    <protectedRange sqref="F65:F66" name="Range2_2_12_1_3_1_2_1_1_1_3_1_1_1_1_1_3_1_1_1_1_1_1_1"/>
    <protectedRange sqref="G75:H75" name="Range2_2_12_1_3_1_2_1_1_1_1_2_1_1_1_1_1_1_2_1_1_2"/>
    <protectedRange sqref="F75" name="Range2_2_12_1_3_1_2_1_1_1_1_2_1_1_1_1_1_1_1_1_1_1_1_2"/>
    <protectedRange sqref="D75:E75" name="Range2_2_12_1_3_1_2_1_1_1_2_1_1_1_1_3_1_1_1_1_1_1_1_1_1_1_2"/>
    <protectedRange sqref="G74:H74" name="Range2_2_12_1_3_1_2_1_1_1_1_2_1_1_1_1_1_1_2_1_1_1_1"/>
    <protectedRange sqref="F74" name="Range2_2_12_1_3_1_2_1_1_1_1_2_1_1_1_1_1_1_1_1_1_1_1_1_1"/>
    <protectedRange sqref="D74:E74" name="Range2_2_12_1_3_1_2_1_1_1_2_1_1_1_1_3_1_1_1_1_1_1_1_1_1_1_1_1"/>
    <protectedRange sqref="D73" name="Range2_2_12_1_7_1_1_1_1"/>
    <protectedRange sqref="E73:F73" name="Range2_2_12_1_1_1_1_1_2_1"/>
    <protectedRange sqref="C73" name="Range2_1_4_2_1_1_1_1_1"/>
    <protectedRange sqref="G73:H73" name="Range2_2_12_1_3_1_2_1_1_1_2_1_1_1_1_1_1_2_1_1_1_1_1_1_1_1_1_1_1"/>
    <protectedRange sqref="F72:H72" name="Range2_2_12_1_3_3_1_1_1_2_1_1_1_1_1_1_1_1_1_1_1_1_1_1_1_1_1_2"/>
    <protectedRange sqref="D72:E72" name="Range2_2_12_1_7_1_1_2_1_1_1_2"/>
    <protectedRange sqref="C72" name="Range2_1_1_2_1_1_1_1_1_2"/>
    <protectedRange sqref="B73" name="Range2_12_5_1_1_2_1_4_1_1_1_2_1_1_1_1_1_1_1_1_1_2_1_1_1_1_2_1_1_1_2_1_1_1_2_2_2_1"/>
    <protectedRange sqref="B74" name="Range2_12_5_1_1_2_1_2_2_1_1_1_1_2_1_1_1_2_1_1_1_2_2_2_1"/>
    <protectedRange sqref="J71:K71" name="Range2_2_12_1_4_3_1_1_1_3_3_1_1_3_1_1_1_1_1_1_1_1"/>
    <protectedRange sqref="K69:K70" name="Range2_2_12_1_4_3_1_1_1_3_3_2_1_1_3_2_1"/>
    <protectedRange sqref="J69:J70" name="Range2_2_12_1_4_3_1_1_1_3_2_1_2_2_2_1"/>
    <protectedRange sqref="I69" name="Range2_2_12_1_4_3_1_1_1_3_3_1_1_3_1_1_1_1_1_1_2_2_2"/>
    <protectedRange sqref="I71" name="Range2_2_12_1_7_1_1_2_2_1_1_2"/>
    <protectedRange sqref="I70" name="Range2_2_12_1_4_3_1_1_1_3_3_1_1_3_1_1_1_1_1_1_2_1_1_1"/>
    <protectedRange sqref="G71:H71" name="Range2_2_12_1_3_1_2_1_1_1_2_1_1_1_1_1_1_2_1_1_1_1_1_2_1_1"/>
    <protectedRange sqref="F71" name="Range2_2_12_1_3_1_2_1_1_1_3_1_1_1_1_1_3_1_1_1_1_1_1_1_1_1_2"/>
    <protectedRange sqref="D71:E71" name="Range2_2_12_1_3_1_2_1_1_1_3_1_1_1_1_1_1_1_2_1_1_1_1_1_1_1_2"/>
    <protectedRange sqref="J67:K68" name="Range2_2_12_1_7_1_1_2_2_2"/>
    <protectedRange sqref="I67:I68" name="Range2_2_12_1_7_1_1_2_2_1_1_1_2"/>
    <protectedRange sqref="G70:H70" name="Range2_2_12_1_3_1_2_1_1_1_1_2_1_1_1_1_1_1_2_1_1_2_1"/>
    <protectedRange sqref="F70" name="Range2_2_12_1_3_1_2_1_1_1_1_2_1_1_1_1_1_1_1_1_1_1_1_2_1"/>
    <protectedRange sqref="D70:E70" name="Range2_2_12_1_3_1_2_1_1_1_2_1_1_1_1_3_1_1_1_1_1_1_1_1_1_1_2_1"/>
    <protectedRange sqref="G69:H69" name="Range2_2_12_1_3_1_2_1_1_1_1_2_1_1_1_1_1_1_2_1_1_1_1_1"/>
    <protectedRange sqref="F69" name="Range2_2_12_1_3_1_2_1_1_1_1_2_1_1_1_1_1_1_1_1_1_1_1_1_1_1"/>
    <protectedRange sqref="D69:E69" name="Range2_2_12_1_3_1_2_1_1_1_2_1_1_1_1_3_1_1_1_1_1_1_1_1_1_1_1_1_1"/>
    <protectedRange sqref="D68" name="Range2_2_12_1_7_1_1_1_1_1"/>
    <protectedRange sqref="E68:F68" name="Range2_2_12_1_1_1_1_1_2_1_1"/>
    <protectedRange sqref="C68" name="Range2_1_4_2_1_1_1_1_1_1"/>
    <protectedRange sqref="G68:H68" name="Range2_2_12_1_3_1_2_1_1_1_2_1_1_1_1_1_1_2_1_1_1_1_1_1_1_1_1_1_1_1"/>
    <protectedRange sqref="F67:H67" name="Range2_2_12_1_3_3_1_1_1_2_1_1_1_1_1_1_1_1_1_1_1_1_1_1_1_1_1_2_1"/>
    <protectedRange sqref="D67:E67" name="Range2_2_12_1_7_1_1_2_1_1_1_2_1"/>
    <protectedRange sqref="C67" name="Range2_1_1_2_1_1_1_1_1_2_1"/>
    <protectedRange sqref="B69" name="Range2_12_5_1_1_2_1_4_1_1_1_2_1_1_1_1_1_1_1_1_1_2_1_1_1_1_2_1_1_1_2_1_1_1_2_2_2_1_1"/>
    <protectedRange sqref="B70" name="Range2_12_5_1_1_2_1_2_2_1_1_1_1_2_1_1_1_2_1_1_1_2_2_2_1_1"/>
    <protectedRange sqref="B66" name="Range2_12_5_1_1_2_1_4_1_1_1_2_1_1_1_1_1_1_1_1_1_2_1_1_1_1_2_1_1_1_2_1_1_1_2_2_2_1_1_1"/>
    <protectedRange sqref="B67" name="Range2_12_5_1_1_2_1_2_2_1_1_1_1_2_1_1_1_2_1_1_1_2_2_2_1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3"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5:H62" name="Range2_2_12_1_3_1_1_1_1_1_4_1_1_1_1_2"/>
    <protectedRange sqref="E55:F62" name="Range2_2_12_1_7_1_1_3_1_1_1_1_2"/>
    <protectedRange sqref="I55:K62" name="Range2_2_12_1_4_3_1_1_1_1_2_1_1_1_2"/>
    <protectedRange sqref="D55:D62" name="Range2_2_12_1_3_1_2_1_1_1_2_1_2_1_1_1_2"/>
    <protectedRange sqref="J63:K64" name="Range2_2_12_1_7_1_1_2_2_1_2"/>
    <protectedRange sqref="I63:I64" name="Range2_2_12_1_7_1_1_2_2_1_1_1_1_1"/>
    <protectedRange sqref="G63:H64" name="Range2_2_12_1_3_3_1_1_1_2_1_1_1_1_1_1_1_1_1_1_1_1_1_1_1_1_1_1_1"/>
    <protectedRange sqref="F63:F64" name="Range2_2_12_1_3_1_2_1_1_1_3_1_1_1_1_1_3_1_1_1_1_1_1_1_1_1_1_1"/>
    <protectedRange sqref="D63:D64" name="Range2_2_12_1_7_1_1_2_1_1_1_1_1_1_1_1"/>
    <protectedRange sqref="E63:E64" name="Range2_2_12_1_1_1_1_1_1_1_1_1_1_1_1_1_1"/>
    <protectedRange sqref="C63:C64" name="Range2_1_4_2_1_1_1_1_1_1_1_1_1_1_1"/>
    <protectedRange sqref="B42" name="Range2_12_5_1_1_1_1_1_2_2"/>
    <protectedRange sqref="B43" name="Range2_12_5_1_1_1_1_1_2_1_1"/>
    <protectedRange sqref="B41" name="Range2_12_5_1_1_1_2_2_1_1_1_1_1_1_1_1_1_1_1_2_1_1_1_1_1_1_1_1_1_3"/>
    <protectedRange sqref="B49" name="Range2_12_5_1_1_1_1_1_2_2_1"/>
    <protectedRange sqref="B44" name="Range2_12_5_1_1_1_2_1_1_1_1_1_1_1_1_1_1_1"/>
    <protectedRange sqref="B45" name="Range2_12_5_1_1_1_2_2_1_1_1_1_1_1_1_1"/>
    <protectedRange sqref="B46" name="Range2_12_5_1_1_1_2_2_1_1_1_1_1_1_1_1_1_1_1_2_1_1_1_1_1_1_1_1_1_1_1"/>
    <protectedRange sqref="B48 B50" name="Range2_12_5_1_1_1_2_2_1_1_1_1_1_1_1_1_1_1_1_2_1_1_1_1_1_1_1_1_1_3_1"/>
    <protectedRange sqref="B47" name="Range2_12_5_1_1_1_2_2_1_1_1_1_1_1_1_1_1_1_1_2_1_1_1_1_1_1_1_1_1_2"/>
    <protectedRange sqref="B51" name="Range2_12_5_1_1_1_2_2_1_1_1_1_1_1_1_1_1_1_1_2_1_1_1_1_1_1_1"/>
    <protectedRange sqref="B52 B55 B57 B60 B64" name="Range2_12_5_1_1_1_2_2_1_1_1_1_1_1_1_1_1_1_1_2_1_1_1_1_1_1_1_1_1_3_2"/>
    <protectedRange sqref="B53" name="Range2_12_5_1_1_1_2_2_1_1_1_1_1_1_1_1_1_1_1_2_1_1_1_2_1_1_1_2_1_1_1_3"/>
    <protectedRange sqref="B54" name="Range2_12_5_1_1_1_2_2_1_1_1_1_1_1_1_1_1_1_1_2_1_1_1_2_1_2_1_1_1_1_3"/>
    <protectedRange sqref="B56" name="Range2_12_5_1_1_1_2_2_1_1_1_1_1_1_1_1_1_1_1_1_1_1_1_1_1"/>
    <protectedRange sqref="B59" name="Range2_12_5_1_1_1_2_2_1_1_1_1_1_1_1_1_1_1_1_2_1_1_1_3_1_1_2_1"/>
    <protectedRange sqref="B61" name="Range2_12_5_1_1_1_2_2_1_1_1_1_1_1_1_1_1_1_1_2_1_1_1_3_3_1_1_1"/>
    <protectedRange sqref="B65" name="Range2_12_5_1_1_2_1_4_1_1_1_2_1_1_1_1_1_1_1_1_1_2_1_1_1_1_2_1_1_1_2_1_1_1_2_2_2_1_1_4_1"/>
    <protectedRange sqref="B63" name="Range2_12_5_1_1_2_1_4_1_1_1_2_1_1_1_1_1_1_1_1_1_2_1_1_1_1_2_1_1_1_2_1_1_1_2_2_2_1_1_1_1_1_1_1_1_1_1_2_1"/>
    <protectedRange sqref="B58" name="Range2_12_5_1_1_1_2_2_1_1_1_1_1_1_1_1_1_1_1_2_1_1_1_2_1_1_2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139" priority="17" operator="containsText" text="N/A">
      <formula>NOT(ISERROR(SEARCH("N/A",X11)))</formula>
    </cfRule>
    <cfRule type="cellIs" dxfId="138" priority="35" operator="equal">
      <formula>0</formula>
    </cfRule>
  </conditionalFormatting>
  <conditionalFormatting sqref="AC17:AE34 X11:AE16">
    <cfRule type="cellIs" dxfId="137" priority="34" operator="greaterThanOrEqual">
      <formula>1185</formula>
    </cfRule>
  </conditionalFormatting>
  <conditionalFormatting sqref="AC17:AE34 X11:AE16">
    <cfRule type="cellIs" dxfId="136" priority="33" operator="between">
      <formula>0.1</formula>
      <formula>1184</formula>
    </cfRule>
  </conditionalFormatting>
  <conditionalFormatting sqref="X8 AJ16:AJ34 AJ11:AO15 AO16:AO34">
    <cfRule type="cellIs" dxfId="135" priority="32" operator="equal">
      <formula>0</formula>
    </cfRule>
  </conditionalFormatting>
  <conditionalFormatting sqref="X8 AJ16:AJ34 AJ11:AO15 AO16:AO34">
    <cfRule type="cellIs" dxfId="134" priority="31" operator="greaterThan">
      <formula>1179</formula>
    </cfRule>
  </conditionalFormatting>
  <conditionalFormatting sqref="X8 AJ16:AJ34 AJ11:AO15 AO16:AO34">
    <cfRule type="cellIs" dxfId="133" priority="30" operator="greaterThan">
      <formula>99</formula>
    </cfRule>
  </conditionalFormatting>
  <conditionalFormatting sqref="X8 AJ16:AJ34 AJ11:AO15 AO16:AO34">
    <cfRule type="cellIs" dxfId="132" priority="29" operator="greaterThan">
      <formula>0.99</formula>
    </cfRule>
  </conditionalFormatting>
  <conditionalFormatting sqref="AB8">
    <cfRule type="cellIs" dxfId="131" priority="28" operator="equal">
      <formula>0</formula>
    </cfRule>
  </conditionalFormatting>
  <conditionalFormatting sqref="AB8">
    <cfRule type="cellIs" dxfId="130" priority="27" operator="greaterThan">
      <formula>1179</formula>
    </cfRule>
  </conditionalFormatting>
  <conditionalFormatting sqref="AB8">
    <cfRule type="cellIs" dxfId="129" priority="26" operator="greaterThan">
      <formula>99</formula>
    </cfRule>
  </conditionalFormatting>
  <conditionalFormatting sqref="AB8">
    <cfRule type="cellIs" dxfId="128" priority="25" operator="greaterThan">
      <formula>0.99</formula>
    </cfRule>
  </conditionalFormatting>
  <conditionalFormatting sqref="AQ11:AQ34">
    <cfRule type="cellIs" dxfId="127" priority="24" operator="equal">
      <formula>0</formula>
    </cfRule>
  </conditionalFormatting>
  <conditionalFormatting sqref="AQ11:AQ34">
    <cfRule type="cellIs" dxfId="126" priority="23" operator="greaterThan">
      <formula>1179</formula>
    </cfRule>
  </conditionalFormatting>
  <conditionalFormatting sqref="AQ11:AQ34">
    <cfRule type="cellIs" dxfId="125" priority="22" operator="greaterThan">
      <formula>99</formula>
    </cfRule>
  </conditionalFormatting>
  <conditionalFormatting sqref="AQ11:AQ34">
    <cfRule type="cellIs" dxfId="124" priority="21" operator="greaterThan">
      <formula>0.99</formula>
    </cfRule>
  </conditionalFormatting>
  <conditionalFormatting sqref="AI11:AI34">
    <cfRule type="cellIs" dxfId="123" priority="20" operator="greaterThan">
      <formula>$AI$8</formula>
    </cfRule>
  </conditionalFormatting>
  <conditionalFormatting sqref="AH11:AH34">
    <cfRule type="cellIs" dxfId="122" priority="18" operator="greaterThan">
      <formula>$AH$8</formula>
    </cfRule>
    <cfRule type="cellIs" dxfId="121" priority="19" operator="greaterThan">
      <formula>$AH$8</formula>
    </cfRule>
  </conditionalFormatting>
  <conditionalFormatting sqref="AP11:AP34">
    <cfRule type="cellIs" dxfId="120" priority="16" operator="equal">
      <formula>0</formula>
    </cfRule>
  </conditionalFormatting>
  <conditionalFormatting sqref="AP11:AP34">
    <cfRule type="cellIs" dxfId="119" priority="15" operator="greaterThan">
      <formula>1179</formula>
    </cfRule>
  </conditionalFormatting>
  <conditionalFormatting sqref="AP11:AP34">
    <cfRule type="cellIs" dxfId="118" priority="14" operator="greaterThan">
      <formula>99</formula>
    </cfRule>
  </conditionalFormatting>
  <conditionalFormatting sqref="AP11:AP34">
    <cfRule type="cellIs" dxfId="117" priority="13" operator="greaterThan">
      <formula>0.99</formula>
    </cfRule>
  </conditionalFormatting>
  <conditionalFormatting sqref="X17:AB34">
    <cfRule type="containsText" dxfId="116" priority="9" operator="containsText" text="N/A">
      <formula>NOT(ISERROR(SEARCH("N/A",X17)))</formula>
    </cfRule>
    <cfRule type="cellIs" dxfId="115" priority="12" operator="equal">
      <formula>0</formula>
    </cfRule>
  </conditionalFormatting>
  <conditionalFormatting sqref="X17:AB34">
    <cfRule type="cellIs" dxfId="114" priority="11" operator="greaterThanOrEqual">
      <formula>1185</formula>
    </cfRule>
  </conditionalFormatting>
  <conditionalFormatting sqref="X17:AB34">
    <cfRule type="cellIs" dxfId="113" priority="10" operator="between">
      <formula>0.1</formula>
      <formula>1184</formula>
    </cfRule>
  </conditionalFormatting>
  <conditionalFormatting sqref="AK33:AK34 AL16:AN34">
    <cfRule type="cellIs" dxfId="112" priority="8" operator="equal">
      <formula>0</formula>
    </cfRule>
  </conditionalFormatting>
  <conditionalFormatting sqref="AK33:AK34 AL16:AN34">
    <cfRule type="cellIs" dxfId="111" priority="7" operator="greaterThan">
      <formula>1179</formula>
    </cfRule>
  </conditionalFormatting>
  <conditionalFormatting sqref="AK33:AK34 AL16:AN34">
    <cfRule type="cellIs" dxfId="110" priority="6" operator="greaterThan">
      <formula>99</formula>
    </cfRule>
  </conditionalFormatting>
  <conditionalFormatting sqref="AK33:AK34 AL16:AN34">
    <cfRule type="cellIs" dxfId="109" priority="5" operator="greaterThan">
      <formula>0.99</formula>
    </cfRule>
  </conditionalFormatting>
  <conditionalFormatting sqref="AK16:AK32">
    <cfRule type="cellIs" dxfId="108" priority="4" operator="equal">
      <formula>0</formula>
    </cfRule>
  </conditionalFormatting>
  <conditionalFormatting sqref="AK16:AK32">
    <cfRule type="cellIs" dxfId="107" priority="3" operator="greaterThan">
      <formula>1179</formula>
    </cfRule>
  </conditionalFormatting>
  <conditionalFormatting sqref="AK16:AK32">
    <cfRule type="cellIs" dxfId="106" priority="2" operator="greaterThan">
      <formula>99</formula>
    </cfRule>
  </conditionalFormatting>
  <conditionalFormatting sqref="AK16:AK32">
    <cfRule type="cellIs" dxfId="105"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topLeftCell="A43" zoomScaleNormal="100" workbookViewId="0">
      <selection activeCell="B60" sqref="B60:B6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439</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492</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42122</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26440</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27'!$Q$34</f>
        <v>34424373</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27'!$AG$34</f>
        <v>36572172</v>
      </c>
      <c r="AH10" s="190"/>
      <c r="AI10" s="206"/>
      <c r="AJ10" s="173" t="s">
        <v>84</v>
      </c>
      <c r="AK10" s="173" t="s">
        <v>84</v>
      </c>
      <c r="AL10" s="173" t="s">
        <v>84</v>
      </c>
      <c r="AM10" s="173" t="s">
        <v>84</v>
      </c>
      <c r="AN10" s="173" t="s">
        <v>84</v>
      </c>
      <c r="AO10" s="173" t="s">
        <v>84</v>
      </c>
      <c r="AP10" s="145">
        <f>'APR 27'!AP34</f>
        <v>8190982</v>
      </c>
      <c r="AQ10" s="208"/>
      <c r="AR10" s="174" t="s">
        <v>85</v>
      </c>
      <c r="AS10" s="190"/>
      <c r="AV10" s="38" t="s">
        <v>86</v>
      </c>
      <c r="AW10" s="38" t="s">
        <v>87</v>
      </c>
      <c r="AY10" s="80" t="s">
        <v>492</v>
      </c>
    </row>
    <row r="11" spans="2:51" x14ac:dyDescent="0.25">
      <c r="B11" s="39">
        <v>2</v>
      </c>
      <c r="C11" s="39">
        <v>4.1666666666666664E-2</v>
      </c>
      <c r="D11" s="118">
        <v>9</v>
      </c>
      <c r="E11" s="40">
        <f>D11/1.42</f>
        <v>6.3380281690140849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129</v>
      </c>
      <c r="P11" s="119">
        <v>93</v>
      </c>
      <c r="Q11" s="119">
        <v>34428298</v>
      </c>
      <c r="R11" s="45">
        <f>Q11-Q10</f>
        <v>3925</v>
      </c>
      <c r="S11" s="46">
        <f>R11*24/1000</f>
        <v>94.2</v>
      </c>
      <c r="T11" s="46">
        <f>R11/1000</f>
        <v>3.9249999999999998</v>
      </c>
      <c r="U11" s="120">
        <v>4.9000000000000004</v>
      </c>
      <c r="V11" s="120">
        <f>U11</f>
        <v>4.9000000000000004</v>
      </c>
      <c r="W11" s="121" t="s">
        <v>125</v>
      </c>
      <c r="X11" s="123">
        <v>0</v>
      </c>
      <c r="Y11" s="123">
        <v>0</v>
      </c>
      <c r="Z11" s="123">
        <v>1062</v>
      </c>
      <c r="AA11" s="123">
        <v>0</v>
      </c>
      <c r="AB11" s="123">
        <v>1110</v>
      </c>
      <c r="AC11" s="47" t="s">
        <v>90</v>
      </c>
      <c r="AD11" s="47" t="s">
        <v>90</v>
      </c>
      <c r="AE11" s="47" t="s">
        <v>90</v>
      </c>
      <c r="AF11" s="122" t="s">
        <v>90</v>
      </c>
      <c r="AG11" s="136">
        <v>36572880</v>
      </c>
      <c r="AH11" s="48">
        <f>IF(ISBLANK(AG11),"-",AG11-AG10)</f>
        <v>708</v>
      </c>
      <c r="AI11" s="49">
        <f>AH11/T11</f>
        <v>180.38216560509554</v>
      </c>
      <c r="AJ11" s="102">
        <v>0</v>
      </c>
      <c r="AK11" s="102">
        <v>0</v>
      </c>
      <c r="AL11" s="102">
        <v>1</v>
      </c>
      <c r="AM11" s="102">
        <v>0</v>
      </c>
      <c r="AN11" s="102">
        <v>1</v>
      </c>
      <c r="AO11" s="102">
        <v>0.45</v>
      </c>
      <c r="AP11" s="123">
        <v>8192374</v>
      </c>
      <c r="AQ11" s="123">
        <f>AP11-AP10</f>
        <v>1392</v>
      </c>
      <c r="AR11" s="50"/>
      <c r="AS11" s="51" t="s">
        <v>113</v>
      </c>
      <c r="AV11" s="38" t="s">
        <v>88</v>
      </c>
      <c r="AW11" s="38" t="s">
        <v>91</v>
      </c>
      <c r="AY11" s="80" t="s">
        <v>126</v>
      </c>
    </row>
    <row r="12" spans="2:51" x14ac:dyDescent="0.25">
      <c r="B12" s="39">
        <v>2.0416666666666701</v>
      </c>
      <c r="C12" s="39">
        <v>8.3333333333333329E-2</v>
      </c>
      <c r="D12" s="118">
        <v>11</v>
      </c>
      <c r="E12" s="40">
        <f t="shared" ref="E12:E34" si="0">D12/1.42</f>
        <v>7.746478873239437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126</v>
      </c>
      <c r="P12" s="119">
        <v>94</v>
      </c>
      <c r="Q12" s="119">
        <v>34432003</v>
      </c>
      <c r="R12" s="45">
        <f t="shared" ref="R12:R34" si="3">Q12-Q11</f>
        <v>3705</v>
      </c>
      <c r="S12" s="46">
        <f t="shared" ref="S12:S34" si="4">R12*24/1000</f>
        <v>88.92</v>
      </c>
      <c r="T12" s="46">
        <f t="shared" ref="T12:T34" si="5">R12/1000</f>
        <v>3.7050000000000001</v>
      </c>
      <c r="U12" s="120">
        <v>6.5</v>
      </c>
      <c r="V12" s="120">
        <f t="shared" ref="V12:V34" si="6">U12</f>
        <v>6.5</v>
      </c>
      <c r="W12" s="121" t="s">
        <v>125</v>
      </c>
      <c r="X12" s="123">
        <v>0</v>
      </c>
      <c r="Y12" s="123">
        <v>0</v>
      </c>
      <c r="Z12" s="123">
        <v>1028</v>
      </c>
      <c r="AA12" s="123">
        <v>0</v>
      </c>
      <c r="AB12" s="123">
        <v>1110</v>
      </c>
      <c r="AC12" s="47" t="s">
        <v>90</v>
      </c>
      <c r="AD12" s="47" t="s">
        <v>90</v>
      </c>
      <c r="AE12" s="47" t="s">
        <v>90</v>
      </c>
      <c r="AF12" s="122" t="s">
        <v>90</v>
      </c>
      <c r="AG12" s="136">
        <v>36573532</v>
      </c>
      <c r="AH12" s="48">
        <f>IF(ISBLANK(AG12),"-",AG12-AG11)</f>
        <v>652</v>
      </c>
      <c r="AI12" s="49">
        <f t="shared" ref="AI12:AI34" si="7">AH12/T12</f>
        <v>175.97840755735493</v>
      </c>
      <c r="AJ12" s="102">
        <v>0</v>
      </c>
      <c r="AK12" s="102">
        <v>0</v>
      </c>
      <c r="AL12" s="102">
        <v>1</v>
      </c>
      <c r="AM12" s="102">
        <v>0</v>
      </c>
      <c r="AN12" s="102">
        <v>1</v>
      </c>
      <c r="AO12" s="102">
        <v>0.45</v>
      </c>
      <c r="AP12" s="123">
        <v>8193841</v>
      </c>
      <c r="AQ12" s="123">
        <f>AP12-AP11</f>
        <v>1467</v>
      </c>
      <c r="AR12" s="52">
        <v>1.02</v>
      </c>
      <c r="AS12" s="51" t="s">
        <v>113</v>
      </c>
      <c r="AV12" s="38" t="s">
        <v>92</v>
      </c>
      <c r="AW12" s="38" t="s">
        <v>93</v>
      </c>
      <c r="AY12" s="80" t="s">
        <v>128</v>
      </c>
    </row>
    <row r="13" spans="2:51" x14ac:dyDescent="0.25">
      <c r="B13" s="39">
        <v>2.0833333333333299</v>
      </c>
      <c r="C13" s="39">
        <v>0.125</v>
      </c>
      <c r="D13" s="118">
        <v>14</v>
      </c>
      <c r="E13" s="40">
        <f t="shared" si="0"/>
        <v>9.8591549295774659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124</v>
      </c>
      <c r="P13" s="119">
        <v>90</v>
      </c>
      <c r="Q13" s="119">
        <v>34435684</v>
      </c>
      <c r="R13" s="45">
        <f t="shared" si="3"/>
        <v>3681</v>
      </c>
      <c r="S13" s="46">
        <f t="shared" si="4"/>
        <v>88.343999999999994</v>
      </c>
      <c r="T13" s="46">
        <f t="shared" si="5"/>
        <v>3.681</v>
      </c>
      <c r="U13" s="120">
        <v>8</v>
      </c>
      <c r="V13" s="120">
        <f t="shared" si="6"/>
        <v>8</v>
      </c>
      <c r="W13" s="121" t="s">
        <v>125</v>
      </c>
      <c r="X13" s="123">
        <v>0</v>
      </c>
      <c r="Y13" s="123">
        <v>0</v>
      </c>
      <c r="Z13" s="123">
        <v>988</v>
      </c>
      <c r="AA13" s="123">
        <v>0</v>
      </c>
      <c r="AB13" s="123">
        <v>1110</v>
      </c>
      <c r="AC13" s="47" t="s">
        <v>90</v>
      </c>
      <c r="AD13" s="47" t="s">
        <v>90</v>
      </c>
      <c r="AE13" s="47" t="s">
        <v>90</v>
      </c>
      <c r="AF13" s="122" t="s">
        <v>90</v>
      </c>
      <c r="AG13" s="136">
        <v>36574174</v>
      </c>
      <c r="AH13" s="48">
        <f>IF(ISBLANK(AG13),"-",AG13-AG12)</f>
        <v>642</v>
      </c>
      <c r="AI13" s="49">
        <f t="shared" si="7"/>
        <v>174.40912795436023</v>
      </c>
      <c r="AJ13" s="102">
        <v>0</v>
      </c>
      <c r="AK13" s="102">
        <v>0</v>
      </c>
      <c r="AL13" s="102">
        <v>1</v>
      </c>
      <c r="AM13" s="102">
        <v>0</v>
      </c>
      <c r="AN13" s="102">
        <v>1</v>
      </c>
      <c r="AO13" s="102">
        <v>0.45</v>
      </c>
      <c r="AP13" s="123">
        <v>8195284</v>
      </c>
      <c r="AQ13" s="123">
        <f>AP13-AP12</f>
        <v>1443</v>
      </c>
      <c r="AR13" s="50"/>
      <c r="AS13" s="51" t="s">
        <v>113</v>
      </c>
      <c r="AV13" s="38" t="s">
        <v>94</v>
      </c>
      <c r="AW13" s="38" t="s">
        <v>95</v>
      </c>
      <c r="AY13" s="80" t="s">
        <v>127</v>
      </c>
    </row>
    <row r="14" spans="2:51" x14ac:dyDescent="0.25">
      <c r="B14" s="39">
        <v>2.125</v>
      </c>
      <c r="C14" s="39">
        <v>0.16666666666666666</v>
      </c>
      <c r="D14" s="118">
        <v>20</v>
      </c>
      <c r="E14" s="40">
        <f t="shared" si="0"/>
        <v>14.084507042253522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91</v>
      </c>
      <c r="P14" s="119">
        <v>91</v>
      </c>
      <c r="Q14" s="119">
        <v>34439336</v>
      </c>
      <c r="R14" s="45">
        <f t="shared" si="3"/>
        <v>3652</v>
      </c>
      <c r="S14" s="46">
        <f t="shared" si="4"/>
        <v>87.647999999999996</v>
      </c>
      <c r="T14" s="46">
        <f t="shared" si="5"/>
        <v>3.6520000000000001</v>
      </c>
      <c r="U14" s="120">
        <v>9.5</v>
      </c>
      <c r="V14" s="120">
        <f t="shared" si="6"/>
        <v>9.5</v>
      </c>
      <c r="W14" s="121" t="s">
        <v>125</v>
      </c>
      <c r="X14" s="123">
        <v>0</v>
      </c>
      <c r="Y14" s="123">
        <v>0</v>
      </c>
      <c r="Z14" s="123">
        <v>995</v>
      </c>
      <c r="AA14" s="123">
        <v>0</v>
      </c>
      <c r="AB14" s="123">
        <v>1009</v>
      </c>
      <c r="AC14" s="47" t="s">
        <v>90</v>
      </c>
      <c r="AD14" s="47" t="s">
        <v>90</v>
      </c>
      <c r="AE14" s="47" t="s">
        <v>90</v>
      </c>
      <c r="AF14" s="122" t="s">
        <v>90</v>
      </c>
      <c r="AG14" s="136">
        <v>36574752</v>
      </c>
      <c r="AH14" s="48">
        <f t="shared" ref="AH14:AH34" si="8">IF(ISBLANK(AG14),"-",AG14-AG13)</f>
        <v>578</v>
      </c>
      <c r="AI14" s="49">
        <f t="shared" si="7"/>
        <v>158.26944140197151</v>
      </c>
      <c r="AJ14" s="102">
        <v>0</v>
      </c>
      <c r="AK14" s="102">
        <v>0</v>
      </c>
      <c r="AL14" s="102">
        <v>1</v>
      </c>
      <c r="AM14" s="102">
        <v>0</v>
      </c>
      <c r="AN14" s="102">
        <v>1</v>
      </c>
      <c r="AO14" s="102">
        <v>0.45</v>
      </c>
      <c r="AP14" s="123">
        <v>8196757</v>
      </c>
      <c r="AQ14" s="123">
        <f>AP14-AP13</f>
        <v>1473</v>
      </c>
      <c r="AR14" s="50"/>
      <c r="AS14" s="51" t="s">
        <v>113</v>
      </c>
      <c r="AT14" s="53"/>
      <c r="AV14" s="38" t="s">
        <v>96</v>
      </c>
      <c r="AW14" s="38" t="s">
        <v>97</v>
      </c>
      <c r="AY14" s="80" t="s">
        <v>130</v>
      </c>
    </row>
    <row r="15" spans="2:51" x14ac:dyDescent="0.25">
      <c r="B15" s="39">
        <v>2.1666666666666701</v>
      </c>
      <c r="C15" s="39">
        <v>0.20833333333333301</v>
      </c>
      <c r="D15" s="118">
        <v>22</v>
      </c>
      <c r="E15" s="40">
        <f t="shared" si="0"/>
        <v>15.492957746478874</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109</v>
      </c>
      <c r="P15" s="119">
        <v>101</v>
      </c>
      <c r="Q15" s="119">
        <v>34443249</v>
      </c>
      <c r="R15" s="45">
        <f t="shared" si="3"/>
        <v>3913</v>
      </c>
      <c r="S15" s="46">
        <f t="shared" si="4"/>
        <v>93.912000000000006</v>
      </c>
      <c r="T15" s="46">
        <f t="shared" si="5"/>
        <v>3.9129999999999998</v>
      </c>
      <c r="U15" s="120">
        <v>9.5</v>
      </c>
      <c r="V15" s="120">
        <f t="shared" si="6"/>
        <v>9.5</v>
      </c>
      <c r="W15" s="121" t="s">
        <v>125</v>
      </c>
      <c r="X15" s="123">
        <v>0</v>
      </c>
      <c r="Y15" s="123">
        <v>0</v>
      </c>
      <c r="Z15" s="123">
        <v>1005</v>
      </c>
      <c r="AA15" s="123">
        <v>0</v>
      </c>
      <c r="AB15" s="123">
        <v>1009</v>
      </c>
      <c r="AC15" s="47" t="s">
        <v>90</v>
      </c>
      <c r="AD15" s="47" t="s">
        <v>90</v>
      </c>
      <c r="AE15" s="47" t="s">
        <v>90</v>
      </c>
      <c r="AF15" s="122" t="s">
        <v>90</v>
      </c>
      <c r="AG15" s="136">
        <v>36575340</v>
      </c>
      <c r="AH15" s="48">
        <f t="shared" si="8"/>
        <v>588</v>
      </c>
      <c r="AI15" s="49">
        <f t="shared" si="7"/>
        <v>150.26833631484794</v>
      </c>
      <c r="AJ15" s="102">
        <v>0</v>
      </c>
      <c r="AK15" s="102">
        <v>0</v>
      </c>
      <c r="AL15" s="102">
        <v>1</v>
      </c>
      <c r="AM15" s="102">
        <v>0</v>
      </c>
      <c r="AN15" s="102">
        <v>1</v>
      </c>
      <c r="AO15" s="102">
        <v>0</v>
      </c>
      <c r="AP15" s="123">
        <v>8196757</v>
      </c>
      <c r="AQ15" s="123">
        <f>AP15-AP14</f>
        <v>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129</v>
      </c>
      <c r="P16" s="119">
        <v>120</v>
      </c>
      <c r="Q16" s="119">
        <v>34448021</v>
      </c>
      <c r="R16" s="45">
        <f t="shared" si="3"/>
        <v>4772</v>
      </c>
      <c r="S16" s="46">
        <f t="shared" si="4"/>
        <v>114.52800000000001</v>
      </c>
      <c r="T16" s="46">
        <f t="shared" si="5"/>
        <v>4.7720000000000002</v>
      </c>
      <c r="U16" s="120">
        <v>9.5</v>
      </c>
      <c r="V16" s="120">
        <f t="shared" si="6"/>
        <v>9.5</v>
      </c>
      <c r="W16" s="121" t="s">
        <v>125</v>
      </c>
      <c r="X16" s="123">
        <v>0</v>
      </c>
      <c r="Y16" s="123">
        <v>0</v>
      </c>
      <c r="Z16" s="123">
        <v>1196</v>
      </c>
      <c r="AA16" s="123">
        <v>0</v>
      </c>
      <c r="AB16" s="123">
        <v>1058</v>
      </c>
      <c r="AC16" s="47" t="s">
        <v>90</v>
      </c>
      <c r="AD16" s="47" t="s">
        <v>90</v>
      </c>
      <c r="AE16" s="47" t="s">
        <v>90</v>
      </c>
      <c r="AF16" s="122" t="s">
        <v>90</v>
      </c>
      <c r="AG16" s="136">
        <v>36576088</v>
      </c>
      <c r="AH16" s="48">
        <f t="shared" si="8"/>
        <v>748</v>
      </c>
      <c r="AI16" s="49">
        <f t="shared" si="7"/>
        <v>156.74769488683989</v>
      </c>
      <c r="AJ16" s="102">
        <v>0</v>
      </c>
      <c r="AK16" s="102">
        <v>0</v>
      </c>
      <c r="AL16" s="102">
        <v>1</v>
      </c>
      <c r="AM16" s="102">
        <v>0</v>
      </c>
      <c r="AN16" s="102">
        <v>1</v>
      </c>
      <c r="AO16" s="102">
        <v>0</v>
      </c>
      <c r="AP16" s="123">
        <v>8196757</v>
      </c>
      <c r="AQ16" s="123">
        <f t="shared" ref="AQ16:AQ34" si="10">AP16-AP15</f>
        <v>0</v>
      </c>
      <c r="AR16" s="52">
        <v>1.05</v>
      </c>
      <c r="AS16" s="51" t="s">
        <v>101</v>
      </c>
      <c r="AV16" s="38" t="s">
        <v>102</v>
      </c>
      <c r="AW16" s="38" t="s">
        <v>103</v>
      </c>
      <c r="AY16" s="80" t="s">
        <v>439</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142</v>
      </c>
      <c r="P17" s="119">
        <v>152</v>
      </c>
      <c r="Q17" s="119">
        <v>34454120</v>
      </c>
      <c r="R17" s="45">
        <f t="shared" si="3"/>
        <v>6099</v>
      </c>
      <c r="S17" s="46">
        <f t="shared" si="4"/>
        <v>146.376</v>
      </c>
      <c r="T17" s="46">
        <f t="shared" si="5"/>
        <v>6.0990000000000002</v>
      </c>
      <c r="U17" s="120">
        <v>8.9</v>
      </c>
      <c r="V17" s="120">
        <f t="shared" si="6"/>
        <v>8.9</v>
      </c>
      <c r="W17" s="121" t="s">
        <v>140</v>
      </c>
      <c r="X17" s="123">
        <v>0</v>
      </c>
      <c r="Y17" s="123">
        <v>1187</v>
      </c>
      <c r="Z17" s="123">
        <v>1196</v>
      </c>
      <c r="AA17" s="123">
        <v>1185</v>
      </c>
      <c r="AB17" s="123">
        <v>1198</v>
      </c>
      <c r="AC17" s="47" t="s">
        <v>90</v>
      </c>
      <c r="AD17" s="47" t="s">
        <v>90</v>
      </c>
      <c r="AE17" s="47" t="s">
        <v>90</v>
      </c>
      <c r="AF17" s="122" t="s">
        <v>90</v>
      </c>
      <c r="AG17" s="136">
        <v>36577432</v>
      </c>
      <c r="AH17" s="48">
        <f t="shared" si="8"/>
        <v>1344</v>
      </c>
      <c r="AI17" s="49">
        <f t="shared" si="7"/>
        <v>220.363994097393</v>
      </c>
      <c r="AJ17" s="102">
        <v>0</v>
      </c>
      <c r="AK17" s="102">
        <v>1</v>
      </c>
      <c r="AL17" s="102">
        <v>1</v>
      </c>
      <c r="AM17" s="102">
        <v>1</v>
      </c>
      <c r="AN17" s="102">
        <v>1</v>
      </c>
      <c r="AO17" s="102">
        <v>0</v>
      </c>
      <c r="AP17" s="123">
        <v>8196757</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134</v>
      </c>
      <c r="P18" s="119">
        <v>152</v>
      </c>
      <c r="Q18" s="119">
        <v>34460346</v>
      </c>
      <c r="R18" s="45">
        <f t="shared" si="3"/>
        <v>6226</v>
      </c>
      <c r="S18" s="46">
        <f t="shared" si="4"/>
        <v>149.42400000000001</v>
      </c>
      <c r="T18" s="46">
        <f t="shared" si="5"/>
        <v>6.226</v>
      </c>
      <c r="U18" s="120">
        <v>8.4</v>
      </c>
      <c r="V18" s="120">
        <f t="shared" si="6"/>
        <v>8.4</v>
      </c>
      <c r="W18" s="121" t="s">
        <v>140</v>
      </c>
      <c r="X18" s="123">
        <v>0</v>
      </c>
      <c r="Y18" s="123">
        <v>1114</v>
      </c>
      <c r="Z18" s="123">
        <v>1196</v>
      </c>
      <c r="AA18" s="123">
        <v>1185</v>
      </c>
      <c r="AB18" s="123">
        <v>1198</v>
      </c>
      <c r="AC18" s="47" t="s">
        <v>90</v>
      </c>
      <c r="AD18" s="47" t="s">
        <v>90</v>
      </c>
      <c r="AE18" s="47" t="s">
        <v>90</v>
      </c>
      <c r="AF18" s="122" t="s">
        <v>90</v>
      </c>
      <c r="AG18" s="136">
        <v>36578792</v>
      </c>
      <c r="AH18" s="48">
        <f t="shared" si="8"/>
        <v>1360</v>
      </c>
      <c r="AI18" s="49">
        <f t="shared" si="7"/>
        <v>218.43880501124318</v>
      </c>
      <c r="AJ18" s="102">
        <v>0</v>
      </c>
      <c r="AK18" s="102">
        <v>1</v>
      </c>
      <c r="AL18" s="102">
        <v>1</v>
      </c>
      <c r="AM18" s="102">
        <v>1</v>
      </c>
      <c r="AN18" s="102">
        <v>1</v>
      </c>
      <c r="AO18" s="102">
        <v>0</v>
      </c>
      <c r="AP18" s="123">
        <v>8196757</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139</v>
      </c>
      <c r="P19" s="119">
        <v>149</v>
      </c>
      <c r="Q19" s="119">
        <v>34466567</v>
      </c>
      <c r="R19" s="45">
        <f t="shared" si="3"/>
        <v>6221</v>
      </c>
      <c r="S19" s="46">
        <f t="shared" si="4"/>
        <v>149.304</v>
      </c>
      <c r="T19" s="46">
        <f t="shared" si="5"/>
        <v>6.2210000000000001</v>
      </c>
      <c r="U19" s="120">
        <v>7.8</v>
      </c>
      <c r="V19" s="120">
        <f t="shared" si="6"/>
        <v>7.8</v>
      </c>
      <c r="W19" s="121" t="s">
        <v>140</v>
      </c>
      <c r="X19" s="123">
        <v>0</v>
      </c>
      <c r="Y19" s="123">
        <v>1115</v>
      </c>
      <c r="Z19" s="123">
        <v>1196</v>
      </c>
      <c r="AA19" s="123">
        <v>1185</v>
      </c>
      <c r="AB19" s="123">
        <v>1198</v>
      </c>
      <c r="AC19" s="47" t="s">
        <v>90</v>
      </c>
      <c r="AD19" s="47" t="s">
        <v>90</v>
      </c>
      <c r="AE19" s="47" t="s">
        <v>90</v>
      </c>
      <c r="AF19" s="122" t="s">
        <v>90</v>
      </c>
      <c r="AG19" s="136">
        <v>36580140</v>
      </c>
      <c r="AH19" s="48">
        <f t="shared" si="8"/>
        <v>1348</v>
      </c>
      <c r="AI19" s="49">
        <f t="shared" si="7"/>
        <v>216.68542035042597</v>
      </c>
      <c r="AJ19" s="102">
        <v>0</v>
      </c>
      <c r="AK19" s="102">
        <v>1</v>
      </c>
      <c r="AL19" s="102">
        <v>1</v>
      </c>
      <c r="AM19" s="102">
        <v>1</v>
      </c>
      <c r="AN19" s="102">
        <v>1</v>
      </c>
      <c r="AO19" s="102">
        <v>0</v>
      </c>
      <c r="AP19" s="123">
        <v>8196757</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139</v>
      </c>
      <c r="P20" s="119">
        <v>154</v>
      </c>
      <c r="Q20" s="119">
        <v>34472805</v>
      </c>
      <c r="R20" s="45">
        <f t="shared" si="3"/>
        <v>6238</v>
      </c>
      <c r="S20" s="46">
        <f t="shared" si="4"/>
        <v>149.71199999999999</v>
      </c>
      <c r="T20" s="46">
        <f t="shared" si="5"/>
        <v>6.2380000000000004</v>
      </c>
      <c r="U20" s="120">
        <v>7.4</v>
      </c>
      <c r="V20" s="120">
        <f t="shared" si="6"/>
        <v>7.4</v>
      </c>
      <c r="W20" s="121" t="s">
        <v>140</v>
      </c>
      <c r="X20" s="123">
        <v>0</v>
      </c>
      <c r="Y20" s="123">
        <v>1135</v>
      </c>
      <c r="Z20" s="123">
        <v>1196</v>
      </c>
      <c r="AA20" s="123">
        <v>1185</v>
      </c>
      <c r="AB20" s="123">
        <v>1198</v>
      </c>
      <c r="AC20" s="47" t="s">
        <v>90</v>
      </c>
      <c r="AD20" s="47" t="s">
        <v>90</v>
      </c>
      <c r="AE20" s="47" t="s">
        <v>90</v>
      </c>
      <c r="AF20" s="122" t="s">
        <v>90</v>
      </c>
      <c r="AG20" s="136">
        <v>36581556</v>
      </c>
      <c r="AH20" s="48">
        <f>IF(ISBLANK(AG20),"-",AG20-AG19)</f>
        <v>1416</v>
      </c>
      <c r="AI20" s="49">
        <f t="shared" si="7"/>
        <v>226.99583199743506</v>
      </c>
      <c r="AJ20" s="102">
        <v>0</v>
      </c>
      <c r="AK20" s="102">
        <v>1</v>
      </c>
      <c r="AL20" s="102">
        <v>1</v>
      </c>
      <c r="AM20" s="102">
        <v>1</v>
      </c>
      <c r="AN20" s="102">
        <v>1</v>
      </c>
      <c r="AO20" s="102">
        <v>0</v>
      </c>
      <c r="AP20" s="123">
        <v>8196757</v>
      </c>
      <c r="AQ20" s="123">
        <f t="shared" si="10"/>
        <v>0</v>
      </c>
      <c r="AR20" s="52">
        <v>1.23</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152</v>
      </c>
      <c r="Q21" s="119">
        <v>34478861</v>
      </c>
      <c r="R21" s="45">
        <f>Q21-Q20</f>
        <v>6056</v>
      </c>
      <c r="S21" s="46">
        <f t="shared" si="4"/>
        <v>145.34399999999999</v>
      </c>
      <c r="T21" s="46">
        <f t="shared" si="5"/>
        <v>6.056</v>
      </c>
      <c r="U21" s="120">
        <v>7</v>
      </c>
      <c r="V21" s="120">
        <f t="shared" si="6"/>
        <v>7</v>
      </c>
      <c r="W21" s="121" t="s">
        <v>140</v>
      </c>
      <c r="X21" s="123">
        <v>0</v>
      </c>
      <c r="Y21" s="123">
        <v>1115</v>
      </c>
      <c r="Z21" s="123">
        <v>1196</v>
      </c>
      <c r="AA21" s="123">
        <v>1185</v>
      </c>
      <c r="AB21" s="123">
        <v>1198</v>
      </c>
      <c r="AC21" s="47" t="s">
        <v>90</v>
      </c>
      <c r="AD21" s="47" t="s">
        <v>90</v>
      </c>
      <c r="AE21" s="47" t="s">
        <v>90</v>
      </c>
      <c r="AF21" s="122" t="s">
        <v>90</v>
      </c>
      <c r="AG21" s="136">
        <v>36582892</v>
      </c>
      <c r="AH21" s="48">
        <f t="shared" si="8"/>
        <v>1336</v>
      </c>
      <c r="AI21" s="49">
        <f t="shared" si="7"/>
        <v>220.60766182298548</v>
      </c>
      <c r="AJ21" s="102">
        <v>0</v>
      </c>
      <c r="AK21" s="102">
        <v>1</v>
      </c>
      <c r="AL21" s="102">
        <v>1</v>
      </c>
      <c r="AM21" s="102">
        <v>1</v>
      </c>
      <c r="AN21" s="102">
        <v>1</v>
      </c>
      <c r="AO21" s="102">
        <v>0</v>
      </c>
      <c r="AP21" s="123">
        <v>8196757</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134</v>
      </c>
      <c r="P22" s="119">
        <v>153</v>
      </c>
      <c r="Q22" s="119">
        <v>34484991</v>
      </c>
      <c r="R22" s="45">
        <f t="shared" si="3"/>
        <v>6130</v>
      </c>
      <c r="S22" s="46">
        <f t="shared" si="4"/>
        <v>147.12</v>
      </c>
      <c r="T22" s="46">
        <f t="shared" si="5"/>
        <v>6.13</v>
      </c>
      <c r="U22" s="120">
        <v>6.6</v>
      </c>
      <c r="V22" s="120">
        <f t="shared" si="6"/>
        <v>6.6</v>
      </c>
      <c r="W22" s="121" t="s">
        <v>140</v>
      </c>
      <c r="X22" s="123">
        <v>0</v>
      </c>
      <c r="Y22" s="123">
        <v>1124</v>
      </c>
      <c r="Z22" s="123">
        <v>1196</v>
      </c>
      <c r="AA22" s="123">
        <v>1185</v>
      </c>
      <c r="AB22" s="123">
        <v>1198</v>
      </c>
      <c r="AC22" s="47" t="s">
        <v>90</v>
      </c>
      <c r="AD22" s="47" t="s">
        <v>90</v>
      </c>
      <c r="AE22" s="47" t="s">
        <v>90</v>
      </c>
      <c r="AF22" s="122" t="s">
        <v>90</v>
      </c>
      <c r="AG22" s="136">
        <v>36584248</v>
      </c>
      <c r="AH22" s="48">
        <f t="shared" si="8"/>
        <v>1356</v>
      </c>
      <c r="AI22" s="49">
        <f t="shared" si="7"/>
        <v>221.20717781402936</v>
      </c>
      <c r="AJ22" s="102">
        <v>0</v>
      </c>
      <c r="AK22" s="102">
        <v>1</v>
      </c>
      <c r="AL22" s="102">
        <v>1</v>
      </c>
      <c r="AM22" s="102">
        <v>1</v>
      </c>
      <c r="AN22" s="102">
        <v>1</v>
      </c>
      <c r="AO22" s="102">
        <v>0</v>
      </c>
      <c r="AP22" s="123">
        <v>8196757</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137</v>
      </c>
      <c r="P23" s="119">
        <v>149</v>
      </c>
      <c r="Q23" s="119">
        <v>34491069</v>
      </c>
      <c r="R23" s="45">
        <f t="shared" si="3"/>
        <v>6078</v>
      </c>
      <c r="S23" s="46">
        <f t="shared" si="4"/>
        <v>145.87200000000001</v>
      </c>
      <c r="T23" s="46">
        <f t="shared" si="5"/>
        <v>6.0780000000000003</v>
      </c>
      <c r="U23" s="120">
        <v>6.1</v>
      </c>
      <c r="V23" s="120">
        <f t="shared" si="6"/>
        <v>6.1</v>
      </c>
      <c r="W23" s="121" t="s">
        <v>140</v>
      </c>
      <c r="X23" s="123">
        <v>0</v>
      </c>
      <c r="Y23" s="123">
        <v>1120</v>
      </c>
      <c r="Z23" s="123">
        <v>1196</v>
      </c>
      <c r="AA23" s="123">
        <v>1185</v>
      </c>
      <c r="AB23" s="123">
        <v>1198</v>
      </c>
      <c r="AC23" s="47" t="s">
        <v>90</v>
      </c>
      <c r="AD23" s="47" t="s">
        <v>90</v>
      </c>
      <c r="AE23" s="47" t="s">
        <v>90</v>
      </c>
      <c r="AF23" s="122" t="s">
        <v>90</v>
      </c>
      <c r="AG23" s="136">
        <v>36585612</v>
      </c>
      <c r="AH23" s="48">
        <f t="shared" si="8"/>
        <v>1364</v>
      </c>
      <c r="AI23" s="49">
        <f t="shared" si="7"/>
        <v>224.41592629154326</v>
      </c>
      <c r="AJ23" s="102">
        <v>0</v>
      </c>
      <c r="AK23" s="102">
        <v>1</v>
      </c>
      <c r="AL23" s="102">
        <v>1</v>
      </c>
      <c r="AM23" s="102">
        <v>1</v>
      </c>
      <c r="AN23" s="102">
        <v>1</v>
      </c>
      <c r="AO23" s="102">
        <v>0</v>
      </c>
      <c r="AP23" s="123">
        <v>8196757</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134</v>
      </c>
      <c r="P24" s="119">
        <v>147</v>
      </c>
      <c r="Q24" s="119">
        <v>34497108</v>
      </c>
      <c r="R24" s="45">
        <f t="shared" si="3"/>
        <v>6039</v>
      </c>
      <c r="S24" s="46">
        <f t="shared" si="4"/>
        <v>144.93600000000001</v>
      </c>
      <c r="T24" s="46">
        <f t="shared" si="5"/>
        <v>6.0389999999999997</v>
      </c>
      <c r="U24" s="120">
        <v>5.5</v>
      </c>
      <c r="V24" s="120">
        <f t="shared" si="6"/>
        <v>5.5</v>
      </c>
      <c r="W24" s="121" t="s">
        <v>140</v>
      </c>
      <c r="X24" s="123">
        <v>0</v>
      </c>
      <c r="Y24" s="123">
        <v>1125</v>
      </c>
      <c r="Z24" s="123">
        <v>1196</v>
      </c>
      <c r="AA24" s="123">
        <v>1185</v>
      </c>
      <c r="AB24" s="123">
        <v>1198</v>
      </c>
      <c r="AC24" s="47" t="s">
        <v>90</v>
      </c>
      <c r="AD24" s="47" t="s">
        <v>90</v>
      </c>
      <c r="AE24" s="47" t="s">
        <v>90</v>
      </c>
      <c r="AF24" s="122" t="s">
        <v>90</v>
      </c>
      <c r="AG24" s="136">
        <v>36586980</v>
      </c>
      <c r="AH24" s="48">
        <f t="shared" si="8"/>
        <v>1368</v>
      </c>
      <c r="AI24" s="49">
        <f t="shared" si="7"/>
        <v>226.52757078986588</v>
      </c>
      <c r="AJ24" s="102">
        <v>0</v>
      </c>
      <c r="AK24" s="102">
        <v>1</v>
      </c>
      <c r="AL24" s="102">
        <v>1</v>
      </c>
      <c r="AM24" s="102">
        <v>1</v>
      </c>
      <c r="AN24" s="102">
        <v>1</v>
      </c>
      <c r="AO24" s="102">
        <v>0</v>
      </c>
      <c r="AP24" s="123">
        <v>8196757</v>
      </c>
      <c r="AQ24" s="123">
        <f t="shared" si="10"/>
        <v>0</v>
      </c>
      <c r="AR24" s="52">
        <v>1.07</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137</v>
      </c>
      <c r="P25" s="119">
        <v>141</v>
      </c>
      <c r="Q25" s="119">
        <v>34502879</v>
      </c>
      <c r="R25" s="45">
        <f t="shared" si="3"/>
        <v>5771</v>
      </c>
      <c r="S25" s="46">
        <f t="shared" si="4"/>
        <v>138.50399999999999</v>
      </c>
      <c r="T25" s="46">
        <f t="shared" si="5"/>
        <v>5.7709999999999999</v>
      </c>
      <c r="U25" s="120">
        <v>5.3</v>
      </c>
      <c r="V25" s="120">
        <f t="shared" si="6"/>
        <v>5.3</v>
      </c>
      <c r="W25" s="121" t="s">
        <v>140</v>
      </c>
      <c r="X25" s="123">
        <v>0</v>
      </c>
      <c r="Y25" s="123">
        <v>1060</v>
      </c>
      <c r="Z25" s="123">
        <v>1196</v>
      </c>
      <c r="AA25" s="123">
        <v>1185</v>
      </c>
      <c r="AB25" s="123">
        <v>1198</v>
      </c>
      <c r="AC25" s="47" t="s">
        <v>90</v>
      </c>
      <c r="AD25" s="47" t="s">
        <v>90</v>
      </c>
      <c r="AE25" s="47" t="s">
        <v>90</v>
      </c>
      <c r="AF25" s="122" t="s">
        <v>90</v>
      </c>
      <c r="AG25" s="136">
        <v>36588234</v>
      </c>
      <c r="AH25" s="48">
        <f t="shared" si="8"/>
        <v>1254</v>
      </c>
      <c r="AI25" s="49">
        <f t="shared" si="7"/>
        <v>217.29336336856699</v>
      </c>
      <c r="AJ25" s="102">
        <v>0</v>
      </c>
      <c r="AK25" s="102">
        <v>1</v>
      </c>
      <c r="AL25" s="102">
        <v>1</v>
      </c>
      <c r="AM25" s="102">
        <v>1</v>
      </c>
      <c r="AN25" s="102">
        <v>1</v>
      </c>
      <c r="AO25" s="102">
        <v>0</v>
      </c>
      <c r="AP25" s="123">
        <v>8196757</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136</v>
      </c>
      <c r="P26" s="119">
        <v>148</v>
      </c>
      <c r="Q26" s="119">
        <v>34508473</v>
      </c>
      <c r="R26" s="45">
        <f t="shared" si="3"/>
        <v>5594</v>
      </c>
      <c r="S26" s="46">
        <f t="shared" si="4"/>
        <v>134.256</v>
      </c>
      <c r="T26" s="46">
        <f t="shared" si="5"/>
        <v>5.5940000000000003</v>
      </c>
      <c r="U26" s="120">
        <v>5.2</v>
      </c>
      <c r="V26" s="120">
        <f t="shared" si="6"/>
        <v>5.2</v>
      </c>
      <c r="W26" s="121" t="s">
        <v>140</v>
      </c>
      <c r="X26" s="123">
        <v>0</v>
      </c>
      <c r="Y26" s="123">
        <v>1058</v>
      </c>
      <c r="Z26" s="123">
        <v>1196</v>
      </c>
      <c r="AA26" s="123">
        <v>1185</v>
      </c>
      <c r="AB26" s="123">
        <v>1198</v>
      </c>
      <c r="AC26" s="47" t="s">
        <v>90</v>
      </c>
      <c r="AD26" s="47" t="s">
        <v>90</v>
      </c>
      <c r="AE26" s="47" t="s">
        <v>90</v>
      </c>
      <c r="AF26" s="122" t="s">
        <v>90</v>
      </c>
      <c r="AG26" s="136">
        <v>36589572</v>
      </c>
      <c r="AH26" s="48">
        <f t="shared" si="8"/>
        <v>1338</v>
      </c>
      <c r="AI26" s="49">
        <f t="shared" si="7"/>
        <v>239.1848409009653</v>
      </c>
      <c r="AJ26" s="102">
        <v>0</v>
      </c>
      <c r="AK26" s="102">
        <v>1</v>
      </c>
      <c r="AL26" s="102">
        <v>1</v>
      </c>
      <c r="AM26" s="102">
        <v>1</v>
      </c>
      <c r="AN26" s="102">
        <v>1</v>
      </c>
      <c r="AO26" s="102">
        <v>0</v>
      </c>
      <c r="AP26" s="123">
        <v>8196757</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139</v>
      </c>
      <c r="Q27" s="119">
        <v>34514385</v>
      </c>
      <c r="R27" s="45">
        <f t="shared" si="3"/>
        <v>5912</v>
      </c>
      <c r="S27" s="46">
        <f t="shared" si="4"/>
        <v>141.88800000000001</v>
      </c>
      <c r="T27" s="46">
        <f t="shared" si="5"/>
        <v>5.9119999999999999</v>
      </c>
      <c r="U27" s="120">
        <v>4.5999999999999996</v>
      </c>
      <c r="V27" s="120">
        <f t="shared" si="6"/>
        <v>4.5999999999999996</v>
      </c>
      <c r="W27" s="121" t="s">
        <v>140</v>
      </c>
      <c r="X27" s="123">
        <v>0</v>
      </c>
      <c r="Y27" s="123">
        <v>1182</v>
      </c>
      <c r="Z27" s="123">
        <v>1186</v>
      </c>
      <c r="AA27" s="123">
        <v>1185</v>
      </c>
      <c r="AB27" s="123">
        <v>1198</v>
      </c>
      <c r="AC27" s="47" t="s">
        <v>90</v>
      </c>
      <c r="AD27" s="47" t="s">
        <v>90</v>
      </c>
      <c r="AE27" s="47" t="s">
        <v>90</v>
      </c>
      <c r="AF27" s="122" t="s">
        <v>90</v>
      </c>
      <c r="AG27" s="136">
        <v>36590936</v>
      </c>
      <c r="AH27" s="48">
        <f t="shared" si="8"/>
        <v>1364</v>
      </c>
      <c r="AI27" s="49">
        <f t="shared" si="7"/>
        <v>230.71718538565631</v>
      </c>
      <c r="AJ27" s="102">
        <v>0</v>
      </c>
      <c r="AK27" s="102">
        <v>1</v>
      </c>
      <c r="AL27" s="102">
        <v>1</v>
      </c>
      <c r="AM27" s="102">
        <v>1</v>
      </c>
      <c r="AN27" s="102">
        <v>1</v>
      </c>
      <c r="AO27" s="102">
        <v>0</v>
      </c>
      <c r="AP27" s="123">
        <v>8196757</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129</v>
      </c>
      <c r="P28" s="119">
        <v>141</v>
      </c>
      <c r="Q28" s="119">
        <v>34520418</v>
      </c>
      <c r="R28" s="45">
        <f t="shared" si="3"/>
        <v>6033</v>
      </c>
      <c r="S28" s="46">
        <f t="shared" si="4"/>
        <v>144.792</v>
      </c>
      <c r="T28" s="46">
        <f t="shared" si="5"/>
        <v>6.0330000000000004</v>
      </c>
      <c r="U28" s="120">
        <v>3.7</v>
      </c>
      <c r="V28" s="120">
        <f t="shared" si="6"/>
        <v>3.7</v>
      </c>
      <c r="W28" s="121" t="s">
        <v>140</v>
      </c>
      <c r="X28" s="123">
        <v>0</v>
      </c>
      <c r="Y28" s="123">
        <v>1094</v>
      </c>
      <c r="Z28" s="123">
        <v>1175</v>
      </c>
      <c r="AA28" s="123">
        <v>1185</v>
      </c>
      <c r="AB28" s="123">
        <v>1198</v>
      </c>
      <c r="AC28" s="47" t="s">
        <v>90</v>
      </c>
      <c r="AD28" s="47" t="s">
        <v>90</v>
      </c>
      <c r="AE28" s="47" t="s">
        <v>90</v>
      </c>
      <c r="AF28" s="122" t="s">
        <v>90</v>
      </c>
      <c r="AG28" s="136">
        <v>36592308</v>
      </c>
      <c r="AH28" s="48">
        <f t="shared" si="8"/>
        <v>1372</v>
      </c>
      <c r="AI28" s="49">
        <f t="shared" si="7"/>
        <v>227.41587933034972</v>
      </c>
      <c r="AJ28" s="102">
        <v>0</v>
      </c>
      <c r="AK28" s="102">
        <v>1</v>
      </c>
      <c r="AL28" s="102">
        <v>1</v>
      </c>
      <c r="AM28" s="102">
        <v>1</v>
      </c>
      <c r="AN28" s="102">
        <v>1</v>
      </c>
      <c r="AO28" s="102">
        <v>0</v>
      </c>
      <c r="AP28" s="123">
        <v>8196757</v>
      </c>
      <c r="AQ28" s="123">
        <f t="shared" si="10"/>
        <v>0</v>
      </c>
      <c r="AR28" s="52">
        <v>0.81</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127</v>
      </c>
      <c r="P29" s="119">
        <v>140</v>
      </c>
      <c r="Q29" s="119">
        <v>34526224</v>
      </c>
      <c r="R29" s="45">
        <f t="shared" si="3"/>
        <v>5806</v>
      </c>
      <c r="S29" s="46">
        <f t="shared" si="4"/>
        <v>139.34399999999999</v>
      </c>
      <c r="T29" s="46">
        <f t="shared" si="5"/>
        <v>5.806</v>
      </c>
      <c r="U29" s="120">
        <v>3.2</v>
      </c>
      <c r="V29" s="120">
        <f t="shared" si="6"/>
        <v>3.2</v>
      </c>
      <c r="W29" s="121" t="s">
        <v>140</v>
      </c>
      <c r="X29" s="123">
        <v>0</v>
      </c>
      <c r="Y29" s="123">
        <v>1173</v>
      </c>
      <c r="Z29" s="123">
        <v>1156</v>
      </c>
      <c r="AA29" s="123">
        <v>1185</v>
      </c>
      <c r="AB29" s="123">
        <v>1139</v>
      </c>
      <c r="AC29" s="47" t="s">
        <v>90</v>
      </c>
      <c r="AD29" s="47" t="s">
        <v>90</v>
      </c>
      <c r="AE29" s="47" t="s">
        <v>90</v>
      </c>
      <c r="AF29" s="122" t="s">
        <v>90</v>
      </c>
      <c r="AG29" s="136">
        <v>36593596</v>
      </c>
      <c r="AH29" s="48">
        <f t="shared" si="8"/>
        <v>1288</v>
      </c>
      <c r="AI29" s="49">
        <f t="shared" si="7"/>
        <v>221.83947640372028</v>
      </c>
      <c r="AJ29" s="102">
        <v>0</v>
      </c>
      <c r="AK29" s="102">
        <v>1</v>
      </c>
      <c r="AL29" s="102">
        <v>1</v>
      </c>
      <c r="AM29" s="102">
        <v>1</v>
      </c>
      <c r="AN29" s="102">
        <v>1</v>
      </c>
      <c r="AO29" s="102">
        <v>0</v>
      </c>
      <c r="AP29" s="123">
        <v>8196757</v>
      </c>
      <c r="AQ29" s="123">
        <f t="shared" si="10"/>
        <v>0</v>
      </c>
      <c r="AR29" s="50"/>
      <c r="AS29" s="51" t="s">
        <v>113</v>
      </c>
      <c r="AY29" s="105"/>
    </row>
    <row r="30" spans="1:51" x14ac:dyDescent="0.25">
      <c r="B30" s="39">
        <v>2.7916666666666701</v>
      </c>
      <c r="C30" s="39">
        <v>0.83333333333333703</v>
      </c>
      <c r="D30" s="118">
        <v>5</v>
      </c>
      <c r="E30" s="40">
        <f t="shared" si="0"/>
        <v>3.5211267605633805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122</v>
      </c>
      <c r="P30" s="119">
        <v>135</v>
      </c>
      <c r="Q30" s="119">
        <v>34531824</v>
      </c>
      <c r="R30" s="45">
        <f t="shared" si="3"/>
        <v>5600</v>
      </c>
      <c r="S30" s="46">
        <f t="shared" si="4"/>
        <v>134.4</v>
      </c>
      <c r="T30" s="46">
        <f t="shared" si="5"/>
        <v>5.6</v>
      </c>
      <c r="U30" s="120">
        <v>2.9</v>
      </c>
      <c r="V30" s="120">
        <f t="shared" si="6"/>
        <v>2.9</v>
      </c>
      <c r="W30" s="121" t="s">
        <v>147</v>
      </c>
      <c r="X30" s="123">
        <v>0</v>
      </c>
      <c r="Y30" s="123">
        <v>1101</v>
      </c>
      <c r="Z30" s="123">
        <v>1125</v>
      </c>
      <c r="AA30" s="123">
        <v>0</v>
      </c>
      <c r="AB30" s="123">
        <v>1138</v>
      </c>
      <c r="AC30" s="47" t="s">
        <v>90</v>
      </c>
      <c r="AD30" s="47" t="s">
        <v>90</v>
      </c>
      <c r="AE30" s="47" t="s">
        <v>90</v>
      </c>
      <c r="AF30" s="122" t="s">
        <v>90</v>
      </c>
      <c r="AG30" s="136">
        <v>36594820</v>
      </c>
      <c r="AH30" s="48">
        <f t="shared" si="8"/>
        <v>1224</v>
      </c>
      <c r="AI30" s="49">
        <f t="shared" si="7"/>
        <v>218.57142857142858</v>
      </c>
      <c r="AJ30" s="102">
        <v>0</v>
      </c>
      <c r="AK30" s="102">
        <v>1</v>
      </c>
      <c r="AL30" s="102">
        <v>1</v>
      </c>
      <c r="AM30" s="102">
        <v>0</v>
      </c>
      <c r="AN30" s="102">
        <v>1</v>
      </c>
      <c r="AO30" s="102">
        <v>0</v>
      </c>
      <c r="AP30" s="123">
        <v>8196757</v>
      </c>
      <c r="AQ30" s="123">
        <f t="shared" si="10"/>
        <v>0</v>
      </c>
      <c r="AR30" s="50"/>
      <c r="AS30" s="51" t="s">
        <v>113</v>
      </c>
      <c r="AV30" s="191" t="s">
        <v>117</v>
      </c>
      <c r="AW30" s="191"/>
      <c r="AY30" s="105"/>
    </row>
    <row r="31" spans="1:51" x14ac:dyDescent="0.25">
      <c r="B31" s="39">
        <v>2.8333333333333299</v>
      </c>
      <c r="C31" s="39">
        <v>0.875000000000004</v>
      </c>
      <c r="D31" s="118">
        <v>9</v>
      </c>
      <c r="E31" s="40">
        <f t="shared" si="0"/>
        <v>6.3380281690140849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109</v>
      </c>
      <c r="P31" s="119">
        <v>131</v>
      </c>
      <c r="Q31" s="119">
        <v>34537198</v>
      </c>
      <c r="R31" s="45">
        <f t="shared" si="3"/>
        <v>5374</v>
      </c>
      <c r="S31" s="46">
        <f t="shared" si="4"/>
        <v>128.976</v>
      </c>
      <c r="T31" s="46">
        <f t="shared" si="5"/>
        <v>5.3739999999999997</v>
      </c>
      <c r="U31" s="120">
        <v>1.9</v>
      </c>
      <c r="V31" s="120">
        <f t="shared" si="6"/>
        <v>1.9</v>
      </c>
      <c r="W31" s="121" t="s">
        <v>147</v>
      </c>
      <c r="X31" s="123">
        <v>0</v>
      </c>
      <c r="Y31" s="123">
        <v>1187</v>
      </c>
      <c r="Z31" s="123">
        <v>1196</v>
      </c>
      <c r="AA31" s="123">
        <v>0</v>
      </c>
      <c r="AB31" s="123">
        <v>1198</v>
      </c>
      <c r="AC31" s="47" t="s">
        <v>90</v>
      </c>
      <c r="AD31" s="47" t="s">
        <v>90</v>
      </c>
      <c r="AE31" s="47" t="s">
        <v>90</v>
      </c>
      <c r="AF31" s="122" t="s">
        <v>90</v>
      </c>
      <c r="AG31" s="136">
        <v>36595936</v>
      </c>
      <c r="AH31" s="48">
        <f t="shared" si="8"/>
        <v>1116</v>
      </c>
      <c r="AI31" s="49">
        <f t="shared" si="7"/>
        <v>207.66654261257909</v>
      </c>
      <c r="AJ31" s="102">
        <v>0</v>
      </c>
      <c r="AK31" s="102">
        <v>1</v>
      </c>
      <c r="AL31" s="102">
        <v>1</v>
      </c>
      <c r="AM31" s="102">
        <v>0</v>
      </c>
      <c r="AN31" s="102">
        <v>1</v>
      </c>
      <c r="AO31" s="102">
        <v>0</v>
      </c>
      <c r="AP31" s="123">
        <v>8196757</v>
      </c>
      <c r="AQ31" s="123">
        <f t="shared" si="10"/>
        <v>0</v>
      </c>
      <c r="AR31" s="50"/>
      <c r="AS31" s="51" t="s">
        <v>113</v>
      </c>
      <c r="AV31" s="58" t="s">
        <v>29</v>
      </c>
      <c r="AW31" s="58" t="s">
        <v>74</v>
      </c>
      <c r="AY31" s="105"/>
    </row>
    <row r="32" spans="1:51" x14ac:dyDescent="0.25">
      <c r="B32" s="39">
        <v>2.875</v>
      </c>
      <c r="C32" s="39">
        <v>0.91666666666667096</v>
      </c>
      <c r="D32" s="118">
        <v>9</v>
      </c>
      <c r="E32" s="40">
        <f t="shared" si="0"/>
        <v>6.3380281690140849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120</v>
      </c>
      <c r="P32" s="119">
        <v>119</v>
      </c>
      <c r="Q32" s="119">
        <v>34542436</v>
      </c>
      <c r="R32" s="45">
        <f t="shared" si="3"/>
        <v>5238</v>
      </c>
      <c r="S32" s="46">
        <f t="shared" si="4"/>
        <v>125.712</v>
      </c>
      <c r="T32" s="46">
        <f t="shared" si="5"/>
        <v>5.2380000000000004</v>
      </c>
      <c r="U32" s="120">
        <v>1.3</v>
      </c>
      <c r="V32" s="120">
        <f t="shared" si="6"/>
        <v>1.3</v>
      </c>
      <c r="W32" s="121" t="s">
        <v>147</v>
      </c>
      <c r="X32" s="123">
        <v>0</v>
      </c>
      <c r="Y32" s="123">
        <v>0</v>
      </c>
      <c r="Z32" s="123">
        <v>1196</v>
      </c>
      <c r="AA32" s="123">
        <v>0</v>
      </c>
      <c r="AB32" s="123">
        <v>1199</v>
      </c>
      <c r="AC32" s="47" t="s">
        <v>90</v>
      </c>
      <c r="AD32" s="47" t="s">
        <v>90</v>
      </c>
      <c r="AE32" s="47" t="s">
        <v>90</v>
      </c>
      <c r="AF32" s="122" t="s">
        <v>90</v>
      </c>
      <c r="AG32" s="136">
        <v>36596984</v>
      </c>
      <c r="AH32" s="48">
        <f t="shared" si="8"/>
        <v>1048</v>
      </c>
      <c r="AI32" s="49">
        <f t="shared" si="7"/>
        <v>200.07636502481861</v>
      </c>
      <c r="AJ32" s="102">
        <v>0</v>
      </c>
      <c r="AK32" s="102">
        <v>0</v>
      </c>
      <c r="AL32" s="102">
        <v>1</v>
      </c>
      <c r="AM32" s="102">
        <v>0</v>
      </c>
      <c r="AN32" s="102">
        <v>1</v>
      </c>
      <c r="AO32" s="102">
        <v>0</v>
      </c>
      <c r="AP32" s="123">
        <v>8196757</v>
      </c>
      <c r="AQ32" s="123">
        <f t="shared" si="10"/>
        <v>0</v>
      </c>
      <c r="AR32" s="52">
        <v>0.94</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5</v>
      </c>
      <c r="E33" s="40">
        <f t="shared" si="0"/>
        <v>3.5211267605633805</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133</v>
      </c>
      <c r="P33" s="119">
        <v>105</v>
      </c>
      <c r="Q33" s="119">
        <v>34547015</v>
      </c>
      <c r="R33" s="45">
        <f t="shared" si="3"/>
        <v>4579</v>
      </c>
      <c r="S33" s="46">
        <f t="shared" si="4"/>
        <v>109.896</v>
      </c>
      <c r="T33" s="46">
        <f t="shared" si="5"/>
        <v>4.5789999999999997</v>
      </c>
      <c r="U33" s="120">
        <v>2.2999999999999998</v>
      </c>
      <c r="V33" s="120">
        <f t="shared" si="6"/>
        <v>2.2999999999999998</v>
      </c>
      <c r="W33" s="121" t="s">
        <v>125</v>
      </c>
      <c r="X33" s="123">
        <v>0</v>
      </c>
      <c r="Y33" s="123">
        <v>0</v>
      </c>
      <c r="Z33" s="123">
        <v>1155</v>
      </c>
      <c r="AA33" s="123">
        <v>0</v>
      </c>
      <c r="AB33" s="123">
        <v>1159</v>
      </c>
      <c r="AC33" s="47" t="s">
        <v>90</v>
      </c>
      <c r="AD33" s="47" t="s">
        <v>90</v>
      </c>
      <c r="AE33" s="47" t="s">
        <v>90</v>
      </c>
      <c r="AF33" s="122" t="s">
        <v>90</v>
      </c>
      <c r="AG33" s="136">
        <v>36597868</v>
      </c>
      <c r="AH33" s="48">
        <f t="shared" si="8"/>
        <v>884</v>
      </c>
      <c r="AI33" s="49">
        <f t="shared" si="7"/>
        <v>193.05525223848002</v>
      </c>
      <c r="AJ33" s="102">
        <v>0</v>
      </c>
      <c r="AK33" s="102">
        <v>0</v>
      </c>
      <c r="AL33" s="102">
        <v>1</v>
      </c>
      <c r="AM33" s="102">
        <v>0</v>
      </c>
      <c r="AN33" s="102">
        <v>1</v>
      </c>
      <c r="AO33" s="102">
        <v>0.4</v>
      </c>
      <c r="AP33" s="123">
        <v>8197724</v>
      </c>
      <c r="AQ33" s="123">
        <f t="shared" si="10"/>
        <v>967</v>
      </c>
      <c r="AR33" s="50"/>
      <c r="AS33" s="51" t="s">
        <v>113</v>
      </c>
      <c r="AY33" s="105"/>
    </row>
    <row r="34" spans="2:51" x14ac:dyDescent="0.25">
      <c r="B34" s="39">
        <v>2.9583333333333299</v>
      </c>
      <c r="C34" s="39">
        <v>1</v>
      </c>
      <c r="D34" s="118">
        <v>8</v>
      </c>
      <c r="E34" s="40">
        <f t="shared" si="0"/>
        <v>5.6338028169014089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125</v>
      </c>
      <c r="P34" s="119">
        <v>97</v>
      </c>
      <c r="Q34" s="119">
        <v>34551107</v>
      </c>
      <c r="R34" s="45">
        <f t="shared" si="3"/>
        <v>4092</v>
      </c>
      <c r="S34" s="46">
        <f t="shared" si="4"/>
        <v>98.207999999999998</v>
      </c>
      <c r="T34" s="46">
        <f t="shared" si="5"/>
        <v>4.0919999999999996</v>
      </c>
      <c r="U34" s="120">
        <v>3.6</v>
      </c>
      <c r="V34" s="120">
        <f t="shared" si="6"/>
        <v>3.6</v>
      </c>
      <c r="W34" s="121" t="s">
        <v>125</v>
      </c>
      <c r="X34" s="123">
        <v>0</v>
      </c>
      <c r="Y34" s="123">
        <v>0</v>
      </c>
      <c r="Z34" s="123">
        <v>1102</v>
      </c>
      <c r="AA34" s="123">
        <v>0</v>
      </c>
      <c r="AB34" s="123">
        <v>1109</v>
      </c>
      <c r="AC34" s="47" t="s">
        <v>90</v>
      </c>
      <c r="AD34" s="47" t="s">
        <v>90</v>
      </c>
      <c r="AE34" s="47" t="s">
        <v>90</v>
      </c>
      <c r="AF34" s="122" t="s">
        <v>90</v>
      </c>
      <c r="AG34" s="136">
        <v>36598612</v>
      </c>
      <c r="AH34" s="48">
        <f t="shared" si="8"/>
        <v>744</v>
      </c>
      <c r="AI34" s="49">
        <f t="shared" si="7"/>
        <v>181.81818181818184</v>
      </c>
      <c r="AJ34" s="102">
        <v>0</v>
      </c>
      <c r="AK34" s="102">
        <v>0</v>
      </c>
      <c r="AL34" s="102">
        <v>1</v>
      </c>
      <c r="AM34" s="102">
        <v>0</v>
      </c>
      <c r="AN34" s="102">
        <v>1</v>
      </c>
      <c r="AO34" s="102">
        <v>0.4</v>
      </c>
      <c r="AP34" s="123">
        <v>8198922</v>
      </c>
      <c r="AQ34" s="123">
        <f t="shared" si="10"/>
        <v>1198</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128.875</v>
      </c>
      <c r="Q35" s="63">
        <f>Q34-Q10</f>
        <v>126734</v>
      </c>
      <c r="R35" s="64">
        <f>SUM(R11:R34)</f>
        <v>126734</v>
      </c>
      <c r="S35" s="124">
        <f>AVERAGE(S11:S34)</f>
        <v>126.73400000000002</v>
      </c>
      <c r="T35" s="124">
        <f>SUM(T11:T34)</f>
        <v>126.73399999999998</v>
      </c>
      <c r="U35" s="98"/>
      <c r="V35" s="98"/>
      <c r="W35" s="56"/>
      <c r="X35" s="90"/>
      <c r="Y35" s="91"/>
      <c r="Z35" s="91"/>
      <c r="AA35" s="91"/>
      <c r="AB35" s="92"/>
      <c r="AC35" s="90"/>
      <c r="AD35" s="91"/>
      <c r="AE35" s="92"/>
      <c r="AF35" s="93"/>
      <c r="AG35" s="65">
        <f>AG34-AG10</f>
        <v>26440</v>
      </c>
      <c r="AH35" s="66">
        <f>SUM(AH11:AH34)</f>
        <v>26440</v>
      </c>
      <c r="AI35" s="67">
        <f>$AH$35/$T35</f>
        <v>208.62594094718074</v>
      </c>
      <c r="AJ35" s="93"/>
      <c r="AK35" s="94"/>
      <c r="AL35" s="94"/>
      <c r="AM35" s="94"/>
      <c r="AN35" s="95"/>
      <c r="AO35" s="68"/>
      <c r="AP35" s="69">
        <f>AP34-AP10</f>
        <v>7940</v>
      </c>
      <c r="AQ35" s="70">
        <f>SUM(AQ11:AQ34)</f>
        <v>7940</v>
      </c>
      <c r="AR35" s="71">
        <f>AVERAGE(AR11:AR34)</f>
        <v>1.0199999999999998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218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398</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299</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484</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485</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367</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s="182" customFormat="1" x14ac:dyDescent="0.25">
      <c r="B49" s="85" t="s">
        <v>487</v>
      </c>
      <c r="C49" s="115"/>
      <c r="D49" s="115"/>
      <c r="E49" s="115"/>
      <c r="F49" s="115"/>
      <c r="G49" s="115"/>
      <c r="H49" s="115"/>
      <c r="I49" s="111"/>
      <c r="J49" s="111"/>
      <c r="K49" s="111"/>
      <c r="L49" s="111"/>
      <c r="M49" s="111"/>
      <c r="N49" s="111"/>
      <c r="O49" s="111"/>
      <c r="P49" s="111"/>
      <c r="Q49" s="111"/>
      <c r="R49" s="111"/>
      <c r="S49" s="183"/>
      <c r="T49" s="184"/>
      <c r="U49" s="184"/>
      <c r="V49" s="184"/>
      <c r="W49" s="185"/>
      <c r="X49" s="185"/>
      <c r="Y49" s="185"/>
      <c r="Z49" s="185"/>
      <c r="AA49" s="185"/>
      <c r="AB49" s="185"/>
      <c r="AC49" s="185"/>
      <c r="AD49" s="185"/>
      <c r="AE49" s="185"/>
      <c r="AM49" s="186"/>
      <c r="AN49" s="186"/>
      <c r="AO49" s="186"/>
      <c r="AP49" s="186"/>
      <c r="AQ49" s="186"/>
      <c r="AR49" s="186"/>
      <c r="AS49" s="187"/>
      <c r="AT49" s="103"/>
      <c r="AU49" s="103"/>
      <c r="AV49" s="188"/>
    </row>
    <row r="50" spans="2:51" x14ac:dyDescent="0.25">
      <c r="B50" s="109" t="s">
        <v>486</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85" t="s">
        <v>488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489</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490</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198</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491</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189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166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156</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493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2" t="s">
        <v>212</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495</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t="s">
        <v>494</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215</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t="s">
        <v>154</v>
      </c>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46:T54 T57:T64" name="Range2_12_5_1_1"/>
    <protectedRange sqref="N10 L10 L6 D6 D8 AD8 AF8 O8:U8 AJ8:AR8 AF10 AR11:AR34 L24:N31 N12:N23 N32:N34 N11:P11 O12:P34 E11:E34 R11:V34 G11:G34 AC17:AF34 X11:AF16"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1:H52" name="Range2_2_12_1_3_1_1_1_1_1_4_1_1_2"/>
    <protectedRange sqref="E51:F52" name="Range2_2_12_1_7_1_1_3_1_1_2"/>
    <protectedRange sqref="S51:S54 S57:S64" name="Range2_12_5_1_1_2_3_1_1"/>
    <protectedRange sqref="Q51:R54" name="Range2_12_1_6_1_1_1_1_2_1_2"/>
    <protectedRange sqref="N51:P54" name="Range2_12_1_2_3_1_1_1_1_2_1_2"/>
    <protectedRange sqref="I51:M52 L53:M54" name="Range2_2_12_1_4_3_1_1_1_1_2_1_2"/>
    <protectedRange sqref="D51:D52" name="Range2_2_12_1_3_1_2_1_1_1_2_1_2_1_2"/>
    <protectedRange sqref="Q57:R61" name="Range2_12_1_6_1_1_1_1_2_1_1_1"/>
    <protectedRange sqref="N57:P61" name="Range2_12_1_2_3_1_1_1_1_2_1_1_1"/>
    <protectedRange sqref="L57:M61" name="Range2_2_12_1_4_3_1_1_1_1_2_1_1_1"/>
    <protectedRange sqref="B73" name="Range2_12_5_1_1_2_1_2_2_1_1_1_1_2_1_1_1_2_1_1_1_2"/>
    <protectedRange sqref="N62:R67" name="Range2_12_1_6_1_1_1_1_1"/>
    <protectedRange sqref="J64:M64 L65:M67 L62:M63" name="Range2_2_12_1_7_1_1_2_2_1"/>
    <protectedRange sqref="G64:H64" name="Range2_2_12_1_3_1_2_1_1_1_2_1_1_1_1_1_1_2_1_1_1_1"/>
    <protectedRange sqref="I64" name="Range2_2_12_1_4_3_1_1_1_2_1_2_1_1_3_1_1_1_1_1_1_1_1"/>
    <protectedRange sqref="D64:E64" name="Range2_2_12_1_3_1_2_1_1_1_2_1_1_1_1_3_1_1_1_1_1_1_1"/>
    <protectedRange sqref="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9"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50" name="Range2_12_4_1_1_1_4_2_2_1_1_1"/>
    <protectedRange sqref="G44:H49" name="Range2_2_12_1_3_1_1_1_1_1_4_1_1_1"/>
    <protectedRange sqref="E44:F49" name="Range2_2_12_1_7_1_1_3_1_1_1"/>
    <protectedRange sqref="Q44:R49" name="Range2_12_1_6_1_1_1_1_2_1_1"/>
    <protectedRange sqref="N44:P49" name="Range2_12_1_2_3_1_1_1_1_2_1_1"/>
    <protectedRange sqref="I44:M49" name="Range2_2_12_1_4_3_1_1_1_1_2_1_1"/>
    <protectedRange sqref="D44: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2"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B50" name="Range2_12_5_1_1_1_2_2_1_1_1_1_1_1_1_1_1_1_1_2_2_1_1"/>
    <protectedRange sqref="B51" name="Range2_12_5_1_1_1_2_2_1_1_1_1_1_1_1_1_1_1_1_1_1_1_1_1"/>
    <protectedRange sqref="G55:H62" name="Range2_2_12_1_3_1_1_1_1_1_4_1_1_1_1_2"/>
    <protectedRange sqref="E55:F62" name="Range2_2_12_1_7_1_1_3_1_1_1_1_2"/>
    <protectedRange sqref="I55:K62" name="Range2_2_12_1_4_3_1_1_1_1_2_1_1_1_2"/>
    <protectedRange sqref="D55: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41" name="Range2_12_5_1_1_1_1_1_2_2"/>
    <protectedRange sqref="B42" name="Range2_12_5_1_1_1_1_1_2_1_1"/>
    <protectedRange sqref="B43" name="Range2_12_5_1_1_1_2_1_1_1_1_1_1_1_1_1_1_1"/>
    <protectedRange sqref="B44" name="Range2_12_5_1_1_1_2_2_1_1_1_1_1_1_1_1"/>
    <protectedRange sqref="B45" name="Range2_12_5_1_1_1_2_2_1_1_1_1_1_1_1_1_1_1_1_2_1_1_1_1_1_1_1_1_1_1_1"/>
    <protectedRange sqref="B47" name="Range2_12_5_1_1_1_1_1_2_2_1"/>
    <protectedRange sqref="B46 B48:B49 B52 B55:B56 B59 B61" name="Range2_12_5_1_1_1_2_2_1_1_1_1_1_1_1_1_1_1_1_2_1_1_1_1_1_1_1_1_1_3_1"/>
    <protectedRange sqref="B53" name="Range2_12_5_1_1_1_2_2_1_1_1_1_1_1_1_1_1_1_1_2_1_1_1_2_1_1_1_2_1_1_1_3"/>
    <protectedRange sqref="B54" name="Range2_12_5_1_1_1_2_2_1_1_1_1_1_1_1_1_1_1_1_2_1_1_1_2_1_2_1_1_1_1_3"/>
    <protectedRange sqref="B57" name="Range2_12_5_1_1_1_2_2_1_1_1_1_1_1_1_1_1_1_1_2_1_1_1_2_1_1_2_1_1_1_1_1"/>
    <protectedRange sqref="B58" name="Range2_12_5_1_1_1_2_2_1_1_1_1_1_1_1_1_1_1_1_2_1_1_1_3_1_1_2_1"/>
    <protectedRange sqref="B60" name="Range2_12_5_1_1_1_2_2_1_1_1_1_1_1_1_1_1_1_1_2_1_1_1_3_3_1_1_1"/>
    <protectedRange sqref="B64" name="Range2_12_5_1_1_2_1_4_1_1_1_2_1_1_1_1_1_1_1_1_1_2_1_1_1_1_2_1_1_1_2_1_1_1_2_2_2_1_1_4_1"/>
    <protectedRange sqref="B63" name="Range2_12_5_1_1_2_1_4_1_1_1_2_1_1_1_1_1_1_1_1_1_2_1_1_1_1_2_1_1_1_2_1_1_1_2_2_2_1_1_1_1_1_1_1_1_1_1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104" priority="17" operator="containsText" text="N/A">
      <formula>NOT(ISERROR(SEARCH("N/A",X11)))</formula>
    </cfRule>
    <cfRule type="cellIs" dxfId="103" priority="35" operator="equal">
      <formula>0</formula>
    </cfRule>
  </conditionalFormatting>
  <conditionalFormatting sqref="AC17:AE34 X11:AE16">
    <cfRule type="cellIs" dxfId="102" priority="34" operator="greaterThanOrEqual">
      <formula>1185</formula>
    </cfRule>
  </conditionalFormatting>
  <conditionalFormatting sqref="AC17:AE34 X11:AE16">
    <cfRule type="cellIs" dxfId="101" priority="33" operator="between">
      <formula>0.1</formula>
      <formula>1184</formula>
    </cfRule>
  </conditionalFormatting>
  <conditionalFormatting sqref="X8 AJ16:AJ34 AJ11:AO15 AK16 AM16 AO12:AO34 AL16:AL34 AN16:AN34">
    <cfRule type="cellIs" dxfId="100" priority="32" operator="equal">
      <formula>0</formula>
    </cfRule>
  </conditionalFormatting>
  <conditionalFormatting sqref="X8 AJ16:AJ34 AJ11:AO15 AK16 AM16 AO12:AO34 AL16:AL34 AN16:AN34">
    <cfRule type="cellIs" dxfId="99" priority="31" operator="greaterThan">
      <formula>1179</formula>
    </cfRule>
  </conditionalFormatting>
  <conditionalFormatting sqref="X8 AJ16:AJ34 AJ11:AO15 AK16 AM16 AO12:AO34 AL16:AL34 AN16:AN34">
    <cfRule type="cellIs" dxfId="98" priority="30" operator="greaterThan">
      <formula>99</formula>
    </cfRule>
  </conditionalFormatting>
  <conditionalFormatting sqref="X8 AJ16:AJ34 AJ11:AO15 AK16 AM16 AO12:AO34 AL16:AL34 AN16:AN34">
    <cfRule type="cellIs" dxfId="97" priority="29" operator="greaterThan">
      <formula>0.99</formula>
    </cfRule>
  </conditionalFormatting>
  <conditionalFormatting sqref="AB8">
    <cfRule type="cellIs" dxfId="96" priority="28" operator="equal">
      <formula>0</formula>
    </cfRule>
  </conditionalFormatting>
  <conditionalFormatting sqref="AB8">
    <cfRule type="cellIs" dxfId="95" priority="27" operator="greaterThan">
      <formula>1179</formula>
    </cfRule>
  </conditionalFormatting>
  <conditionalFormatting sqref="AB8">
    <cfRule type="cellIs" dxfId="94" priority="26" operator="greaterThan">
      <formula>99</formula>
    </cfRule>
  </conditionalFormatting>
  <conditionalFormatting sqref="AB8">
    <cfRule type="cellIs" dxfId="93" priority="25" operator="greaterThan">
      <formula>0.99</formula>
    </cfRule>
  </conditionalFormatting>
  <conditionalFormatting sqref="AQ11:AQ34">
    <cfRule type="cellIs" dxfId="92" priority="24" operator="equal">
      <formula>0</formula>
    </cfRule>
  </conditionalFormatting>
  <conditionalFormatting sqref="AQ11:AQ34">
    <cfRule type="cellIs" dxfId="91" priority="23" operator="greaterThan">
      <formula>1179</formula>
    </cfRule>
  </conditionalFormatting>
  <conditionalFormatting sqref="AQ11:AQ34">
    <cfRule type="cellIs" dxfId="90" priority="22" operator="greaterThan">
      <formula>99</formula>
    </cfRule>
  </conditionalFormatting>
  <conditionalFormatting sqref="AQ11:AQ34">
    <cfRule type="cellIs" dxfId="89" priority="21" operator="greaterThan">
      <formula>0.99</formula>
    </cfRule>
  </conditionalFormatting>
  <conditionalFormatting sqref="AI11:AI34">
    <cfRule type="cellIs" dxfId="88" priority="20" operator="greaterThan">
      <formula>$AI$8</formula>
    </cfRule>
  </conditionalFormatting>
  <conditionalFormatting sqref="AH11:AH34">
    <cfRule type="cellIs" dxfId="87" priority="18" operator="greaterThan">
      <formula>$AH$8</formula>
    </cfRule>
    <cfRule type="cellIs" dxfId="86" priority="19" operator="greaterThan">
      <formula>$AH$8</formula>
    </cfRule>
  </conditionalFormatting>
  <conditionalFormatting sqref="AP11:AP34">
    <cfRule type="cellIs" dxfId="85" priority="16" operator="equal">
      <formula>0</formula>
    </cfRule>
  </conditionalFormatting>
  <conditionalFormatting sqref="AP11:AP34">
    <cfRule type="cellIs" dxfId="84" priority="15" operator="greaterThan">
      <formula>1179</formula>
    </cfRule>
  </conditionalFormatting>
  <conditionalFormatting sqref="AP11:AP34">
    <cfRule type="cellIs" dxfId="83" priority="14" operator="greaterThan">
      <formula>99</formula>
    </cfRule>
  </conditionalFormatting>
  <conditionalFormatting sqref="AP11:AP34">
    <cfRule type="cellIs" dxfId="82" priority="13" operator="greaterThan">
      <formula>0.99</formula>
    </cfRule>
  </conditionalFormatting>
  <conditionalFormatting sqref="X17:AB34">
    <cfRule type="containsText" dxfId="81" priority="9" operator="containsText" text="N/A">
      <formula>NOT(ISERROR(SEARCH("N/A",X17)))</formula>
    </cfRule>
    <cfRule type="cellIs" dxfId="80" priority="12" operator="equal">
      <formula>0</formula>
    </cfRule>
  </conditionalFormatting>
  <conditionalFormatting sqref="X17:AB34">
    <cfRule type="cellIs" dxfId="79" priority="11" operator="greaterThanOrEqual">
      <formula>1185</formula>
    </cfRule>
  </conditionalFormatting>
  <conditionalFormatting sqref="X17:AB34">
    <cfRule type="cellIs" dxfId="78" priority="10" operator="between">
      <formula>0.1</formula>
      <formula>1184</formula>
    </cfRule>
  </conditionalFormatting>
  <conditionalFormatting sqref="AK33:AK34 AM17:AM34">
    <cfRule type="cellIs" dxfId="77" priority="8" operator="equal">
      <formula>0</formula>
    </cfRule>
  </conditionalFormatting>
  <conditionalFormatting sqref="AK33:AK34 AM17:AM34">
    <cfRule type="cellIs" dxfId="76" priority="7" operator="greaterThan">
      <formula>1179</formula>
    </cfRule>
  </conditionalFormatting>
  <conditionalFormatting sqref="AK33:AK34 AM17:AM34">
    <cfRule type="cellIs" dxfId="75" priority="6" operator="greaterThan">
      <formula>99</formula>
    </cfRule>
  </conditionalFormatting>
  <conditionalFormatting sqref="AK33:AK34 AM17:AM34">
    <cfRule type="cellIs" dxfId="74" priority="5" operator="greaterThan">
      <formula>0.99</formula>
    </cfRule>
  </conditionalFormatting>
  <conditionalFormatting sqref="AK17:AK32">
    <cfRule type="cellIs" dxfId="73" priority="4" operator="equal">
      <formula>0</formula>
    </cfRule>
  </conditionalFormatting>
  <conditionalFormatting sqref="AK17:AK32">
    <cfRule type="cellIs" dxfId="72" priority="3" operator="greaterThan">
      <formula>1179</formula>
    </cfRule>
  </conditionalFormatting>
  <conditionalFormatting sqref="AK17:AK32">
    <cfRule type="cellIs" dxfId="71" priority="2" operator="greaterThan">
      <formula>99</formula>
    </cfRule>
  </conditionalFormatting>
  <conditionalFormatting sqref="AK17:AK32">
    <cfRule type="cellIs" dxfId="70" priority="1" operator="greaterThan">
      <formula>0.99</formula>
    </cfRule>
  </conditionalFormatting>
  <dataValidations disablePrompts="1"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8"/>
  <sheetViews>
    <sheetView showGridLines="0" topLeftCell="A44" zoomScaleNormal="100" workbookViewId="0">
      <selection activeCell="B57" sqref="B57:B61"/>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452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499</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42123</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26136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28'!$Q$34</f>
        <v>34551107</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28'!$AG$34</f>
        <v>36598612</v>
      </c>
      <c r="AH10" s="190"/>
      <c r="AI10" s="206"/>
      <c r="AJ10" s="173" t="s">
        <v>84</v>
      </c>
      <c r="AK10" s="173" t="s">
        <v>84</v>
      </c>
      <c r="AL10" s="173" t="s">
        <v>84</v>
      </c>
      <c r="AM10" s="173" t="s">
        <v>84</v>
      </c>
      <c r="AN10" s="173" t="s">
        <v>84</v>
      </c>
      <c r="AO10" s="173" t="s">
        <v>84</v>
      </c>
      <c r="AP10" s="145">
        <f>'APR 28'!AP34</f>
        <v>8198922</v>
      </c>
      <c r="AQ10" s="208"/>
      <c r="AR10" s="174" t="s">
        <v>85</v>
      </c>
      <c r="AS10" s="190"/>
      <c r="AV10" s="38" t="s">
        <v>86</v>
      </c>
      <c r="AW10" s="38" t="s">
        <v>87</v>
      </c>
      <c r="AY10" s="80"/>
    </row>
    <row r="11" spans="2:51" x14ac:dyDescent="0.25">
      <c r="B11" s="39">
        <v>2</v>
      </c>
      <c r="C11" s="39">
        <v>4.1666666666666664E-2</v>
      </c>
      <c r="D11" s="118">
        <v>8</v>
      </c>
      <c r="E11" s="40">
        <f>D11/1.42</f>
        <v>5.6338028169014089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125</v>
      </c>
      <c r="P11" s="119">
        <v>86</v>
      </c>
      <c r="Q11" s="119">
        <v>34554928</v>
      </c>
      <c r="R11" s="45">
        <f>Q11-Q10</f>
        <v>3821</v>
      </c>
      <c r="S11" s="46">
        <f>R11*24/1000</f>
        <v>91.703999999999994</v>
      </c>
      <c r="T11" s="46">
        <f>R11/1000</f>
        <v>3.8210000000000002</v>
      </c>
      <c r="U11" s="120">
        <v>5.2</v>
      </c>
      <c r="V11" s="120">
        <f>U11</f>
        <v>5.2</v>
      </c>
      <c r="W11" s="121" t="s">
        <v>125</v>
      </c>
      <c r="X11" s="123">
        <v>0</v>
      </c>
      <c r="Y11" s="123">
        <v>0</v>
      </c>
      <c r="Z11" s="123">
        <v>1079</v>
      </c>
      <c r="AA11" s="123">
        <v>0</v>
      </c>
      <c r="AB11" s="123">
        <v>1099</v>
      </c>
      <c r="AC11" s="47" t="s">
        <v>90</v>
      </c>
      <c r="AD11" s="47" t="s">
        <v>90</v>
      </c>
      <c r="AE11" s="47" t="s">
        <v>90</v>
      </c>
      <c r="AF11" s="122" t="s">
        <v>90</v>
      </c>
      <c r="AG11" s="136">
        <v>36599316</v>
      </c>
      <c r="AH11" s="48">
        <f>IF(ISBLANK(AG11),"-",AG11-AG10)</f>
        <v>704</v>
      </c>
      <c r="AI11" s="49">
        <f>AH11/T11</f>
        <v>184.24496205181887</v>
      </c>
      <c r="AJ11" s="102">
        <v>0</v>
      </c>
      <c r="AK11" s="102">
        <v>0</v>
      </c>
      <c r="AL11" s="102">
        <v>1</v>
      </c>
      <c r="AM11" s="102">
        <v>0</v>
      </c>
      <c r="AN11" s="102">
        <v>1</v>
      </c>
      <c r="AO11" s="102">
        <v>0.5</v>
      </c>
      <c r="AP11" s="123">
        <v>8200324</v>
      </c>
      <c r="AQ11" s="123">
        <f>AP11-AP10</f>
        <v>1402</v>
      </c>
      <c r="AR11" s="50"/>
      <c r="AS11" s="51" t="s">
        <v>113</v>
      </c>
      <c r="AV11" s="38" t="s">
        <v>88</v>
      </c>
      <c r="AW11" s="38" t="s">
        <v>91</v>
      </c>
      <c r="AY11" s="80" t="s">
        <v>126</v>
      </c>
    </row>
    <row r="12" spans="2:51" x14ac:dyDescent="0.25">
      <c r="B12" s="39">
        <v>2.0416666666666701</v>
      </c>
      <c r="C12" s="39">
        <v>8.3333333333333329E-2</v>
      </c>
      <c r="D12" s="118">
        <v>11</v>
      </c>
      <c r="E12" s="40">
        <f t="shared" ref="E12:E34" si="0">D12/1.42</f>
        <v>7.746478873239437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124</v>
      </c>
      <c r="P12" s="119">
        <v>87</v>
      </c>
      <c r="Q12" s="119">
        <v>34558668</v>
      </c>
      <c r="R12" s="45">
        <f t="shared" ref="R12:R34" si="3">Q12-Q11</f>
        <v>3740</v>
      </c>
      <c r="S12" s="46">
        <f t="shared" ref="S12:S34" si="4">R12*24/1000</f>
        <v>89.76</v>
      </c>
      <c r="T12" s="46">
        <f t="shared" ref="T12:T34" si="5">R12/1000</f>
        <v>3.74</v>
      </c>
      <c r="U12" s="120">
        <v>6.8</v>
      </c>
      <c r="V12" s="120">
        <f t="shared" ref="V12:V34" si="6">U12</f>
        <v>6.8</v>
      </c>
      <c r="W12" s="121" t="s">
        <v>125</v>
      </c>
      <c r="X12" s="123">
        <v>0</v>
      </c>
      <c r="Y12" s="123">
        <v>0</v>
      </c>
      <c r="Z12" s="123">
        <v>1051</v>
      </c>
      <c r="AA12" s="123">
        <v>0</v>
      </c>
      <c r="AB12" s="123">
        <v>1069</v>
      </c>
      <c r="AC12" s="47" t="s">
        <v>90</v>
      </c>
      <c r="AD12" s="47" t="s">
        <v>90</v>
      </c>
      <c r="AE12" s="47" t="s">
        <v>90</v>
      </c>
      <c r="AF12" s="122" t="s">
        <v>90</v>
      </c>
      <c r="AG12" s="136">
        <v>36599938</v>
      </c>
      <c r="AH12" s="48">
        <f>IF(ISBLANK(AG12),"-",AG12-AG11)</f>
        <v>622</v>
      </c>
      <c r="AI12" s="49">
        <f t="shared" ref="AI12:AI34" si="7">AH12/T12</f>
        <v>166.31016042780749</v>
      </c>
      <c r="AJ12" s="102">
        <v>0</v>
      </c>
      <c r="AK12" s="102">
        <v>0</v>
      </c>
      <c r="AL12" s="102">
        <v>1</v>
      </c>
      <c r="AM12" s="102">
        <v>0</v>
      </c>
      <c r="AN12" s="102">
        <v>1</v>
      </c>
      <c r="AO12" s="102">
        <v>0.5</v>
      </c>
      <c r="AP12" s="123">
        <v>8201750</v>
      </c>
      <c r="AQ12" s="123">
        <f>AP12-AP11</f>
        <v>1426</v>
      </c>
      <c r="AR12" s="52">
        <v>0.98</v>
      </c>
      <c r="AS12" s="51" t="s">
        <v>113</v>
      </c>
      <c r="AV12" s="38" t="s">
        <v>92</v>
      </c>
      <c r="AW12" s="38" t="s">
        <v>93</v>
      </c>
      <c r="AY12" s="80" t="s">
        <v>128</v>
      </c>
    </row>
    <row r="13" spans="2:51" x14ac:dyDescent="0.25">
      <c r="B13" s="39">
        <v>2.0833333333333299</v>
      </c>
      <c r="C13" s="39">
        <v>0.125</v>
      </c>
      <c r="D13" s="118">
        <v>13</v>
      </c>
      <c r="E13" s="40">
        <f t="shared" si="0"/>
        <v>9.1549295774647899</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120</v>
      </c>
      <c r="P13" s="119">
        <v>85</v>
      </c>
      <c r="Q13" s="119">
        <v>34562373</v>
      </c>
      <c r="R13" s="45">
        <f t="shared" si="3"/>
        <v>3705</v>
      </c>
      <c r="S13" s="46">
        <f t="shared" si="4"/>
        <v>88.92</v>
      </c>
      <c r="T13" s="46">
        <f t="shared" si="5"/>
        <v>3.7050000000000001</v>
      </c>
      <c r="U13" s="120">
        <v>8.4</v>
      </c>
      <c r="V13" s="120">
        <f t="shared" si="6"/>
        <v>8.4</v>
      </c>
      <c r="W13" s="121" t="s">
        <v>125</v>
      </c>
      <c r="X13" s="123">
        <v>0</v>
      </c>
      <c r="Y13" s="123">
        <v>0</v>
      </c>
      <c r="Z13" s="123">
        <v>1034</v>
      </c>
      <c r="AA13" s="123">
        <v>0</v>
      </c>
      <c r="AB13" s="123">
        <v>1037</v>
      </c>
      <c r="AC13" s="47" t="s">
        <v>90</v>
      </c>
      <c r="AD13" s="47" t="s">
        <v>90</v>
      </c>
      <c r="AE13" s="47" t="s">
        <v>90</v>
      </c>
      <c r="AF13" s="122" t="s">
        <v>90</v>
      </c>
      <c r="AG13" s="136">
        <v>36600536</v>
      </c>
      <c r="AH13" s="48">
        <f>IF(ISBLANK(AG13),"-",AG13-AG12)</f>
        <v>598</v>
      </c>
      <c r="AI13" s="49">
        <f t="shared" si="7"/>
        <v>161.40350877192981</v>
      </c>
      <c r="AJ13" s="102">
        <v>0</v>
      </c>
      <c r="AK13" s="102">
        <v>0</v>
      </c>
      <c r="AL13" s="102">
        <v>1</v>
      </c>
      <c r="AM13" s="102">
        <v>0</v>
      </c>
      <c r="AN13" s="102">
        <v>1</v>
      </c>
      <c r="AO13" s="102">
        <v>0.5</v>
      </c>
      <c r="AP13" s="123">
        <v>8203253</v>
      </c>
      <c r="AQ13" s="123">
        <f>AP13-AP12</f>
        <v>1503</v>
      </c>
      <c r="AR13" s="50"/>
      <c r="AS13" s="51" t="s">
        <v>113</v>
      </c>
      <c r="AV13" s="38" t="s">
        <v>94</v>
      </c>
      <c r="AW13" s="38" t="s">
        <v>95</v>
      </c>
      <c r="AY13" s="80" t="s">
        <v>127</v>
      </c>
    </row>
    <row r="14" spans="2:51" x14ac:dyDescent="0.25">
      <c r="B14" s="39">
        <v>2.125</v>
      </c>
      <c r="C14" s="39">
        <v>0.16666666666666666</v>
      </c>
      <c r="D14" s="118">
        <v>18</v>
      </c>
      <c r="E14" s="40">
        <f t="shared" si="0"/>
        <v>12.67605633802817</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94</v>
      </c>
      <c r="P14" s="119">
        <v>92</v>
      </c>
      <c r="Q14" s="119">
        <v>34566060</v>
      </c>
      <c r="R14" s="45">
        <f t="shared" si="3"/>
        <v>3687</v>
      </c>
      <c r="S14" s="46">
        <f t="shared" si="4"/>
        <v>88.488</v>
      </c>
      <c r="T14" s="46">
        <f t="shared" si="5"/>
        <v>3.6869999999999998</v>
      </c>
      <c r="U14" s="120">
        <v>9.5</v>
      </c>
      <c r="V14" s="120">
        <f t="shared" si="6"/>
        <v>9.5</v>
      </c>
      <c r="W14" s="121" t="s">
        <v>125</v>
      </c>
      <c r="X14" s="123">
        <v>0</v>
      </c>
      <c r="Y14" s="123">
        <v>0</v>
      </c>
      <c r="Z14" s="123">
        <v>1021</v>
      </c>
      <c r="AA14" s="123">
        <v>0</v>
      </c>
      <c r="AB14" s="123">
        <v>1038</v>
      </c>
      <c r="AC14" s="47" t="s">
        <v>90</v>
      </c>
      <c r="AD14" s="47" t="s">
        <v>90</v>
      </c>
      <c r="AE14" s="47" t="s">
        <v>90</v>
      </c>
      <c r="AF14" s="122" t="s">
        <v>90</v>
      </c>
      <c r="AG14" s="136">
        <v>36601118</v>
      </c>
      <c r="AH14" s="48">
        <f t="shared" ref="AH14:AH34" si="8">IF(ISBLANK(AG14),"-",AG14-AG13)</f>
        <v>582</v>
      </c>
      <c r="AI14" s="49">
        <f t="shared" si="7"/>
        <v>157.85191212367781</v>
      </c>
      <c r="AJ14" s="102">
        <v>0</v>
      </c>
      <c r="AK14" s="102">
        <v>0</v>
      </c>
      <c r="AL14" s="102">
        <v>1</v>
      </c>
      <c r="AM14" s="102">
        <v>0</v>
      </c>
      <c r="AN14" s="102">
        <v>1</v>
      </c>
      <c r="AO14" s="102">
        <v>0.5</v>
      </c>
      <c r="AP14" s="123">
        <v>8204436</v>
      </c>
      <c r="AQ14" s="123">
        <f>AP14-AP13</f>
        <v>1183</v>
      </c>
      <c r="AR14" s="50"/>
      <c r="AS14" s="51" t="s">
        <v>113</v>
      </c>
      <c r="AT14" s="53"/>
      <c r="AV14" s="38" t="s">
        <v>96</v>
      </c>
      <c r="AW14" s="38" t="s">
        <v>97</v>
      </c>
      <c r="AY14" s="80" t="s">
        <v>499</v>
      </c>
    </row>
    <row r="15" spans="2:51" x14ac:dyDescent="0.25">
      <c r="B15" s="39">
        <v>2.1666666666666701</v>
      </c>
      <c r="C15" s="39">
        <v>0.20833333333333301</v>
      </c>
      <c r="D15" s="118">
        <v>23</v>
      </c>
      <c r="E15" s="40">
        <f t="shared" si="0"/>
        <v>16.197183098591552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102</v>
      </c>
      <c r="P15" s="119">
        <v>102</v>
      </c>
      <c r="Q15" s="119">
        <v>34569679</v>
      </c>
      <c r="R15" s="45">
        <f t="shared" si="3"/>
        <v>3619</v>
      </c>
      <c r="S15" s="46">
        <f t="shared" si="4"/>
        <v>86.855999999999995</v>
      </c>
      <c r="T15" s="46">
        <f t="shared" si="5"/>
        <v>3.6190000000000002</v>
      </c>
      <c r="U15" s="120">
        <v>9.5</v>
      </c>
      <c r="V15" s="120">
        <f t="shared" si="6"/>
        <v>9.5</v>
      </c>
      <c r="W15" s="121" t="s">
        <v>125</v>
      </c>
      <c r="X15" s="123">
        <v>0</v>
      </c>
      <c r="Y15" s="123">
        <v>0</v>
      </c>
      <c r="Z15" s="123">
        <v>1005</v>
      </c>
      <c r="AA15" s="123">
        <v>0</v>
      </c>
      <c r="AB15" s="123">
        <v>1009</v>
      </c>
      <c r="AC15" s="47" t="s">
        <v>90</v>
      </c>
      <c r="AD15" s="47" t="s">
        <v>90</v>
      </c>
      <c r="AE15" s="47" t="s">
        <v>90</v>
      </c>
      <c r="AF15" s="122" t="s">
        <v>90</v>
      </c>
      <c r="AG15" s="136">
        <v>36601684</v>
      </c>
      <c r="AH15" s="48">
        <f t="shared" si="8"/>
        <v>566</v>
      </c>
      <c r="AI15" s="49">
        <f t="shared" si="7"/>
        <v>156.39679469466702</v>
      </c>
      <c r="AJ15" s="102">
        <v>0</v>
      </c>
      <c r="AK15" s="102">
        <v>0</v>
      </c>
      <c r="AL15" s="102">
        <v>1</v>
      </c>
      <c r="AM15" s="102">
        <v>0</v>
      </c>
      <c r="AN15" s="102">
        <v>1</v>
      </c>
      <c r="AO15" s="102">
        <v>0</v>
      </c>
      <c r="AP15" s="123">
        <v>8204436</v>
      </c>
      <c r="AQ15" s="123">
        <f>AP15-AP14</f>
        <v>0</v>
      </c>
      <c r="AR15" s="50"/>
      <c r="AS15" s="51" t="s">
        <v>113</v>
      </c>
      <c r="AV15" s="38" t="s">
        <v>98</v>
      </c>
      <c r="AW15" s="38" t="s">
        <v>99</v>
      </c>
      <c r="AY15" s="80" t="s">
        <v>131</v>
      </c>
    </row>
    <row r="16" spans="2:51" x14ac:dyDescent="0.25">
      <c r="B16" s="39">
        <v>2.2083333333333299</v>
      </c>
      <c r="C16" s="39">
        <v>0.25</v>
      </c>
      <c r="D16" s="118">
        <v>13</v>
      </c>
      <c r="E16" s="40">
        <f t="shared" si="0"/>
        <v>9.1549295774647899</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124</v>
      </c>
      <c r="P16" s="119">
        <v>121</v>
      </c>
      <c r="Q16" s="119">
        <v>34574383</v>
      </c>
      <c r="R16" s="45">
        <f t="shared" si="3"/>
        <v>4704</v>
      </c>
      <c r="S16" s="46">
        <f t="shared" si="4"/>
        <v>112.896</v>
      </c>
      <c r="T16" s="46">
        <f t="shared" si="5"/>
        <v>4.7039999999999997</v>
      </c>
      <c r="U16" s="120">
        <v>9.5</v>
      </c>
      <c r="V16" s="120">
        <f t="shared" si="6"/>
        <v>9.5</v>
      </c>
      <c r="W16" s="121" t="s">
        <v>125</v>
      </c>
      <c r="X16" s="123">
        <v>0</v>
      </c>
      <c r="Y16" s="123">
        <v>0</v>
      </c>
      <c r="Z16" s="123">
        <v>1196</v>
      </c>
      <c r="AA16" s="123">
        <v>0</v>
      </c>
      <c r="AB16" s="123">
        <v>1151</v>
      </c>
      <c r="AC16" s="47" t="s">
        <v>90</v>
      </c>
      <c r="AD16" s="47" t="s">
        <v>90</v>
      </c>
      <c r="AE16" s="47" t="s">
        <v>90</v>
      </c>
      <c r="AF16" s="122" t="s">
        <v>90</v>
      </c>
      <c r="AG16" s="136">
        <v>36602448</v>
      </c>
      <c r="AH16" s="48">
        <f t="shared" si="8"/>
        <v>764</v>
      </c>
      <c r="AI16" s="49">
        <f t="shared" si="7"/>
        <v>162.41496598639458</v>
      </c>
      <c r="AJ16" s="102">
        <v>0</v>
      </c>
      <c r="AK16" s="102">
        <v>0</v>
      </c>
      <c r="AL16" s="102">
        <v>1</v>
      </c>
      <c r="AM16" s="102">
        <v>0</v>
      </c>
      <c r="AN16" s="102">
        <v>1</v>
      </c>
      <c r="AO16" s="102">
        <v>0</v>
      </c>
      <c r="AP16" s="123">
        <v>8204436</v>
      </c>
      <c r="AQ16" s="123">
        <f t="shared" ref="AQ16:AQ34" si="10">AP16-AP15</f>
        <v>0</v>
      </c>
      <c r="AR16" s="52">
        <v>1.5</v>
      </c>
      <c r="AS16" s="51" t="s">
        <v>101</v>
      </c>
      <c r="AV16" s="38" t="s">
        <v>102</v>
      </c>
      <c r="AW16" s="38" t="s">
        <v>103</v>
      </c>
      <c r="AY16" s="80" t="s">
        <v>452</v>
      </c>
    </row>
    <row r="17" spans="1:51" x14ac:dyDescent="0.25">
      <c r="B17" s="39">
        <v>2.25</v>
      </c>
      <c r="C17" s="39">
        <v>0.29166666666666702</v>
      </c>
      <c r="D17" s="118">
        <v>8</v>
      </c>
      <c r="E17" s="40">
        <f t="shared" si="0"/>
        <v>5.6338028169014089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135</v>
      </c>
      <c r="P17" s="119">
        <v>153</v>
      </c>
      <c r="Q17" s="119">
        <v>34580546</v>
      </c>
      <c r="R17" s="45">
        <f t="shared" si="3"/>
        <v>6163</v>
      </c>
      <c r="S17" s="46">
        <f t="shared" si="4"/>
        <v>147.91200000000001</v>
      </c>
      <c r="T17" s="46">
        <f t="shared" si="5"/>
        <v>6.1630000000000003</v>
      </c>
      <c r="U17" s="120">
        <v>8.9</v>
      </c>
      <c r="V17" s="120">
        <f t="shared" si="6"/>
        <v>8.9</v>
      </c>
      <c r="W17" s="121" t="s">
        <v>140</v>
      </c>
      <c r="X17" s="123">
        <v>0</v>
      </c>
      <c r="Y17" s="123">
        <v>1175</v>
      </c>
      <c r="Z17" s="123">
        <v>1196</v>
      </c>
      <c r="AA17" s="123">
        <v>1185</v>
      </c>
      <c r="AB17" s="123">
        <v>1199</v>
      </c>
      <c r="AC17" s="47" t="s">
        <v>90</v>
      </c>
      <c r="AD17" s="47" t="s">
        <v>90</v>
      </c>
      <c r="AE17" s="47" t="s">
        <v>90</v>
      </c>
      <c r="AF17" s="122" t="s">
        <v>90</v>
      </c>
      <c r="AG17" s="136">
        <v>36603808</v>
      </c>
      <c r="AH17" s="48">
        <f t="shared" si="8"/>
        <v>1360</v>
      </c>
      <c r="AI17" s="49">
        <f t="shared" si="7"/>
        <v>220.67175077072852</v>
      </c>
      <c r="AJ17" s="102">
        <v>0</v>
      </c>
      <c r="AK17" s="102">
        <v>1</v>
      </c>
      <c r="AL17" s="102">
        <v>1</v>
      </c>
      <c r="AM17" s="102">
        <v>1</v>
      </c>
      <c r="AN17" s="102">
        <v>1</v>
      </c>
      <c r="AO17" s="102">
        <v>0</v>
      </c>
      <c r="AP17" s="123">
        <v>8204436</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133</v>
      </c>
      <c r="P18" s="119">
        <v>162</v>
      </c>
      <c r="Q18" s="119">
        <v>34586642</v>
      </c>
      <c r="R18" s="45">
        <f t="shared" si="3"/>
        <v>6096</v>
      </c>
      <c r="S18" s="46">
        <f t="shared" si="4"/>
        <v>146.304</v>
      </c>
      <c r="T18" s="46">
        <f t="shared" si="5"/>
        <v>6.0960000000000001</v>
      </c>
      <c r="U18" s="120">
        <v>8.5</v>
      </c>
      <c r="V18" s="120">
        <f t="shared" si="6"/>
        <v>8.5</v>
      </c>
      <c r="W18" s="121" t="s">
        <v>140</v>
      </c>
      <c r="X18" s="123">
        <v>0</v>
      </c>
      <c r="Y18" s="123">
        <v>1134</v>
      </c>
      <c r="Z18" s="123">
        <v>1196</v>
      </c>
      <c r="AA18" s="123">
        <v>1185</v>
      </c>
      <c r="AB18" s="123">
        <v>1199</v>
      </c>
      <c r="AC18" s="47" t="s">
        <v>90</v>
      </c>
      <c r="AD18" s="47" t="s">
        <v>90</v>
      </c>
      <c r="AE18" s="47" t="s">
        <v>90</v>
      </c>
      <c r="AF18" s="122" t="s">
        <v>90</v>
      </c>
      <c r="AG18" s="136">
        <v>36605148</v>
      </c>
      <c r="AH18" s="48">
        <f t="shared" si="8"/>
        <v>1340</v>
      </c>
      <c r="AI18" s="49">
        <f t="shared" si="7"/>
        <v>219.81627296587925</v>
      </c>
      <c r="AJ18" s="102">
        <v>0</v>
      </c>
      <c r="AK18" s="102">
        <v>1</v>
      </c>
      <c r="AL18" s="102">
        <v>1</v>
      </c>
      <c r="AM18" s="102">
        <v>1</v>
      </c>
      <c r="AN18" s="102">
        <v>1</v>
      </c>
      <c r="AO18" s="102">
        <v>0</v>
      </c>
      <c r="AP18" s="123">
        <v>8204436</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132</v>
      </c>
      <c r="P19" s="119">
        <v>153</v>
      </c>
      <c r="Q19" s="119">
        <v>34592855</v>
      </c>
      <c r="R19" s="45">
        <f t="shared" si="3"/>
        <v>6213</v>
      </c>
      <c r="S19" s="46">
        <f t="shared" si="4"/>
        <v>149.11199999999999</v>
      </c>
      <c r="T19" s="46">
        <f t="shared" si="5"/>
        <v>6.2130000000000001</v>
      </c>
      <c r="U19" s="120">
        <v>7.9</v>
      </c>
      <c r="V19" s="120">
        <f t="shared" si="6"/>
        <v>7.9</v>
      </c>
      <c r="W19" s="121" t="s">
        <v>140</v>
      </c>
      <c r="X19" s="123">
        <v>0</v>
      </c>
      <c r="Y19" s="123">
        <v>1150</v>
      </c>
      <c r="Z19" s="123">
        <v>1196</v>
      </c>
      <c r="AA19" s="123">
        <v>1185</v>
      </c>
      <c r="AB19" s="123">
        <v>1199</v>
      </c>
      <c r="AC19" s="47" t="s">
        <v>90</v>
      </c>
      <c r="AD19" s="47" t="s">
        <v>90</v>
      </c>
      <c r="AE19" s="47" t="s">
        <v>90</v>
      </c>
      <c r="AF19" s="122" t="s">
        <v>90</v>
      </c>
      <c r="AG19" s="136">
        <v>36606524</v>
      </c>
      <c r="AH19" s="48">
        <f t="shared" si="8"/>
        <v>1376</v>
      </c>
      <c r="AI19" s="49">
        <f t="shared" si="7"/>
        <v>221.47110896507323</v>
      </c>
      <c r="AJ19" s="102">
        <v>0</v>
      </c>
      <c r="AK19" s="102">
        <v>1</v>
      </c>
      <c r="AL19" s="102">
        <v>1</v>
      </c>
      <c r="AM19" s="102">
        <v>1</v>
      </c>
      <c r="AN19" s="102">
        <v>1</v>
      </c>
      <c r="AO19" s="102">
        <v>0</v>
      </c>
      <c r="AP19" s="123">
        <v>8204436</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135</v>
      </c>
      <c r="P20" s="119">
        <v>148</v>
      </c>
      <c r="Q20" s="119">
        <v>34599055</v>
      </c>
      <c r="R20" s="45">
        <f t="shared" si="3"/>
        <v>6200</v>
      </c>
      <c r="S20" s="46">
        <f t="shared" si="4"/>
        <v>148.80000000000001</v>
      </c>
      <c r="T20" s="46">
        <f t="shared" si="5"/>
        <v>6.2</v>
      </c>
      <c r="U20" s="120">
        <v>7.3</v>
      </c>
      <c r="V20" s="120">
        <f t="shared" si="6"/>
        <v>7.3</v>
      </c>
      <c r="W20" s="121" t="s">
        <v>140</v>
      </c>
      <c r="X20" s="123">
        <v>0</v>
      </c>
      <c r="Y20" s="123">
        <v>1163</v>
      </c>
      <c r="Z20" s="123">
        <v>1196</v>
      </c>
      <c r="AA20" s="123">
        <v>1185</v>
      </c>
      <c r="AB20" s="123">
        <v>1199</v>
      </c>
      <c r="AC20" s="47" t="s">
        <v>90</v>
      </c>
      <c r="AD20" s="47" t="s">
        <v>90</v>
      </c>
      <c r="AE20" s="47" t="s">
        <v>90</v>
      </c>
      <c r="AF20" s="122" t="s">
        <v>90</v>
      </c>
      <c r="AG20" s="136">
        <v>36607910</v>
      </c>
      <c r="AH20" s="48">
        <f>IF(ISBLANK(AG20),"-",AG20-AG19)</f>
        <v>1386</v>
      </c>
      <c r="AI20" s="49">
        <f t="shared" si="7"/>
        <v>223.54838709677418</v>
      </c>
      <c r="AJ20" s="102">
        <v>0</v>
      </c>
      <c r="AK20" s="102">
        <v>1</v>
      </c>
      <c r="AL20" s="102">
        <v>1</v>
      </c>
      <c r="AM20" s="102">
        <v>1</v>
      </c>
      <c r="AN20" s="102">
        <v>1</v>
      </c>
      <c r="AO20" s="102">
        <v>0</v>
      </c>
      <c r="AP20" s="123">
        <v>8204436</v>
      </c>
      <c r="AQ20" s="123">
        <f t="shared" si="10"/>
        <v>0</v>
      </c>
      <c r="AR20" s="52">
        <v>1.08</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137</v>
      </c>
      <c r="P21" s="119">
        <v>149</v>
      </c>
      <c r="Q21" s="119">
        <v>34605221</v>
      </c>
      <c r="R21" s="45">
        <f>Q21-Q20</f>
        <v>6166</v>
      </c>
      <c r="S21" s="46">
        <f t="shared" si="4"/>
        <v>147.98400000000001</v>
      </c>
      <c r="T21" s="46">
        <f t="shared" si="5"/>
        <v>6.1660000000000004</v>
      </c>
      <c r="U21" s="120">
        <v>7</v>
      </c>
      <c r="V21" s="120">
        <f t="shared" si="6"/>
        <v>7</v>
      </c>
      <c r="W21" s="121" t="s">
        <v>140</v>
      </c>
      <c r="X21" s="123">
        <v>0</v>
      </c>
      <c r="Y21" s="123">
        <v>1085</v>
      </c>
      <c r="Z21" s="123">
        <v>1196</v>
      </c>
      <c r="AA21" s="123">
        <v>1185</v>
      </c>
      <c r="AB21" s="123">
        <v>1199</v>
      </c>
      <c r="AC21" s="47" t="s">
        <v>90</v>
      </c>
      <c r="AD21" s="47" t="s">
        <v>90</v>
      </c>
      <c r="AE21" s="47" t="s">
        <v>90</v>
      </c>
      <c r="AF21" s="122" t="s">
        <v>90</v>
      </c>
      <c r="AG21" s="136">
        <v>36609256</v>
      </c>
      <c r="AH21" s="48">
        <f t="shared" si="8"/>
        <v>1346</v>
      </c>
      <c r="AI21" s="49">
        <f t="shared" si="7"/>
        <v>218.29386960752512</v>
      </c>
      <c r="AJ21" s="102">
        <v>0</v>
      </c>
      <c r="AK21" s="102">
        <v>1</v>
      </c>
      <c r="AL21" s="102">
        <v>1</v>
      </c>
      <c r="AM21" s="102">
        <v>1</v>
      </c>
      <c r="AN21" s="102">
        <v>1</v>
      </c>
      <c r="AO21" s="102">
        <v>0</v>
      </c>
      <c r="AP21" s="123">
        <v>8204436</v>
      </c>
      <c r="AQ21" s="123">
        <f t="shared" si="10"/>
        <v>0</v>
      </c>
      <c r="AR21" s="50"/>
      <c r="AS21" s="51" t="s">
        <v>101</v>
      </c>
      <c r="AY21" s="105"/>
    </row>
    <row r="22" spans="1:51" x14ac:dyDescent="0.25">
      <c r="B22" s="39">
        <v>2.4583333333333299</v>
      </c>
      <c r="C22" s="39">
        <v>0.5</v>
      </c>
      <c r="D22" s="118">
        <v>10</v>
      </c>
      <c r="E22" s="40">
        <f t="shared" si="0"/>
        <v>7.042253521126761</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131</v>
      </c>
      <c r="P22" s="119">
        <v>152</v>
      </c>
      <c r="Q22" s="119">
        <v>34611400</v>
      </c>
      <c r="R22" s="45">
        <f t="shared" si="3"/>
        <v>6179</v>
      </c>
      <c r="S22" s="46">
        <f t="shared" si="4"/>
        <v>148.29599999999999</v>
      </c>
      <c r="T22" s="46">
        <f t="shared" si="5"/>
        <v>6.1790000000000003</v>
      </c>
      <c r="U22" s="120">
        <v>6.7</v>
      </c>
      <c r="V22" s="120">
        <f t="shared" si="6"/>
        <v>6.7</v>
      </c>
      <c r="W22" s="121" t="s">
        <v>140</v>
      </c>
      <c r="X22" s="123">
        <v>0</v>
      </c>
      <c r="Y22" s="123">
        <v>1068</v>
      </c>
      <c r="Z22" s="123">
        <v>1196</v>
      </c>
      <c r="AA22" s="123">
        <v>1185</v>
      </c>
      <c r="AB22" s="123">
        <v>1199</v>
      </c>
      <c r="AC22" s="47" t="s">
        <v>90</v>
      </c>
      <c r="AD22" s="47" t="s">
        <v>90</v>
      </c>
      <c r="AE22" s="47" t="s">
        <v>90</v>
      </c>
      <c r="AF22" s="122" t="s">
        <v>90</v>
      </c>
      <c r="AG22" s="136">
        <v>36610616</v>
      </c>
      <c r="AH22" s="48">
        <f t="shared" si="8"/>
        <v>1360</v>
      </c>
      <c r="AI22" s="49">
        <f t="shared" si="7"/>
        <v>220.10033986081891</v>
      </c>
      <c r="AJ22" s="102">
        <v>0</v>
      </c>
      <c r="AK22" s="102">
        <v>1</v>
      </c>
      <c r="AL22" s="102">
        <v>1</v>
      </c>
      <c r="AM22" s="102">
        <v>1</v>
      </c>
      <c r="AN22" s="102">
        <v>1</v>
      </c>
      <c r="AO22" s="102">
        <v>0</v>
      </c>
      <c r="AP22" s="123">
        <v>8204436</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135</v>
      </c>
      <c r="P23" s="119">
        <v>142</v>
      </c>
      <c r="Q23" s="119">
        <v>34617408</v>
      </c>
      <c r="R23" s="45">
        <f t="shared" si="3"/>
        <v>6008</v>
      </c>
      <c r="S23" s="46">
        <f t="shared" si="4"/>
        <v>144.19200000000001</v>
      </c>
      <c r="T23" s="46">
        <f t="shared" si="5"/>
        <v>6.008</v>
      </c>
      <c r="U23" s="120">
        <v>6.5</v>
      </c>
      <c r="V23" s="120">
        <f t="shared" si="6"/>
        <v>6.5</v>
      </c>
      <c r="W23" s="121" t="s">
        <v>140</v>
      </c>
      <c r="X23" s="123">
        <v>0</v>
      </c>
      <c r="Y23" s="123">
        <v>1050</v>
      </c>
      <c r="Z23" s="123">
        <v>1196</v>
      </c>
      <c r="AA23" s="123">
        <v>1185</v>
      </c>
      <c r="AB23" s="123">
        <v>1199</v>
      </c>
      <c r="AC23" s="47" t="s">
        <v>90</v>
      </c>
      <c r="AD23" s="47" t="s">
        <v>90</v>
      </c>
      <c r="AE23" s="47" t="s">
        <v>90</v>
      </c>
      <c r="AF23" s="122" t="s">
        <v>90</v>
      </c>
      <c r="AG23" s="136">
        <v>36611950</v>
      </c>
      <c r="AH23" s="48">
        <f t="shared" si="8"/>
        <v>1334</v>
      </c>
      <c r="AI23" s="49">
        <f t="shared" si="7"/>
        <v>222.03728362183756</v>
      </c>
      <c r="AJ23" s="102">
        <v>0</v>
      </c>
      <c r="AK23" s="102">
        <v>1</v>
      </c>
      <c r="AL23" s="102">
        <v>1</v>
      </c>
      <c r="AM23" s="102">
        <v>1</v>
      </c>
      <c r="AN23" s="102">
        <v>1</v>
      </c>
      <c r="AO23" s="102">
        <v>0</v>
      </c>
      <c r="AP23" s="123">
        <v>8204436</v>
      </c>
      <c r="AQ23" s="123">
        <f t="shared" si="10"/>
        <v>0</v>
      </c>
      <c r="AR23" s="50"/>
      <c r="AS23" s="51" t="s">
        <v>113</v>
      </c>
      <c r="AT23" s="53"/>
      <c r="AV23" s="55" t="s">
        <v>111</v>
      </c>
      <c r="AW23" s="56" t="s">
        <v>112</v>
      </c>
      <c r="AY23" s="105"/>
    </row>
    <row r="24" spans="1:51" x14ac:dyDescent="0.25">
      <c r="B24" s="39">
        <v>2.5416666666666701</v>
      </c>
      <c r="C24" s="39">
        <v>0.58333333333333404</v>
      </c>
      <c r="D24" s="118">
        <v>8</v>
      </c>
      <c r="E24" s="40">
        <f t="shared" si="0"/>
        <v>5.6338028169014089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131</v>
      </c>
      <c r="P24" s="119">
        <v>143</v>
      </c>
      <c r="Q24" s="119">
        <v>34623094</v>
      </c>
      <c r="R24" s="45">
        <f t="shared" si="3"/>
        <v>5686</v>
      </c>
      <c r="S24" s="46">
        <f t="shared" si="4"/>
        <v>136.464</v>
      </c>
      <c r="T24" s="46">
        <f t="shared" si="5"/>
        <v>5.6859999999999999</v>
      </c>
      <c r="U24" s="120">
        <v>6.3</v>
      </c>
      <c r="V24" s="120">
        <f t="shared" si="6"/>
        <v>6.3</v>
      </c>
      <c r="W24" s="121" t="s">
        <v>140</v>
      </c>
      <c r="X24" s="123">
        <v>0</v>
      </c>
      <c r="Y24" s="123">
        <v>1015</v>
      </c>
      <c r="Z24" s="123">
        <v>1196</v>
      </c>
      <c r="AA24" s="123">
        <v>1185</v>
      </c>
      <c r="AB24" s="123">
        <v>1199</v>
      </c>
      <c r="AC24" s="47" t="s">
        <v>90</v>
      </c>
      <c r="AD24" s="47" t="s">
        <v>90</v>
      </c>
      <c r="AE24" s="47" t="s">
        <v>90</v>
      </c>
      <c r="AF24" s="122" t="s">
        <v>90</v>
      </c>
      <c r="AG24" s="136">
        <v>36613236</v>
      </c>
      <c r="AH24" s="48">
        <f t="shared" si="8"/>
        <v>1286</v>
      </c>
      <c r="AI24" s="49">
        <f t="shared" si="7"/>
        <v>226.16953921913472</v>
      </c>
      <c r="AJ24" s="102">
        <v>0</v>
      </c>
      <c r="AK24" s="102">
        <v>1</v>
      </c>
      <c r="AL24" s="102">
        <v>1</v>
      </c>
      <c r="AM24" s="102">
        <v>1</v>
      </c>
      <c r="AN24" s="102">
        <v>1</v>
      </c>
      <c r="AO24" s="102">
        <v>0</v>
      </c>
      <c r="AP24" s="123">
        <v>8204436</v>
      </c>
      <c r="AQ24" s="123">
        <f t="shared" si="10"/>
        <v>0</v>
      </c>
      <c r="AR24" s="52">
        <v>1.1299999999999999</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136</v>
      </c>
      <c r="P25" s="119">
        <v>142</v>
      </c>
      <c r="Q25" s="119">
        <v>34628924</v>
      </c>
      <c r="R25" s="45">
        <f t="shared" si="3"/>
        <v>5830</v>
      </c>
      <c r="S25" s="46">
        <f t="shared" si="4"/>
        <v>139.91999999999999</v>
      </c>
      <c r="T25" s="46">
        <f t="shared" si="5"/>
        <v>5.83</v>
      </c>
      <c r="U25" s="120">
        <v>6.2</v>
      </c>
      <c r="V25" s="120">
        <f t="shared" si="6"/>
        <v>6.2</v>
      </c>
      <c r="W25" s="121" t="s">
        <v>140</v>
      </c>
      <c r="X25" s="123">
        <v>0</v>
      </c>
      <c r="Y25" s="123">
        <v>1012</v>
      </c>
      <c r="Z25" s="123">
        <v>1196</v>
      </c>
      <c r="AA25" s="123">
        <v>1185</v>
      </c>
      <c r="AB25" s="123">
        <v>1199</v>
      </c>
      <c r="AC25" s="47" t="s">
        <v>90</v>
      </c>
      <c r="AD25" s="47" t="s">
        <v>90</v>
      </c>
      <c r="AE25" s="47" t="s">
        <v>90</v>
      </c>
      <c r="AF25" s="122" t="s">
        <v>90</v>
      </c>
      <c r="AG25" s="136">
        <v>36614564</v>
      </c>
      <c r="AH25" s="48">
        <f t="shared" si="8"/>
        <v>1328</v>
      </c>
      <c r="AI25" s="49">
        <f t="shared" si="7"/>
        <v>227.78730703259004</v>
      </c>
      <c r="AJ25" s="102">
        <v>0</v>
      </c>
      <c r="AK25" s="102">
        <v>1</v>
      </c>
      <c r="AL25" s="102">
        <v>1</v>
      </c>
      <c r="AM25" s="102">
        <v>1</v>
      </c>
      <c r="AN25" s="102">
        <v>1</v>
      </c>
      <c r="AO25" s="102">
        <v>0</v>
      </c>
      <c r="AP25" s="123">
        <v>8204436</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127</v>
      </c>
      <c r="P26" s="119">
        <v>141</v>
      </c>
      <c r="Q26" s="119">
        <v>34634855</v>
      </c>
      <c r="R26" s="45">
        <f t="shared" si="3"/>
        <v>5931</v>
      </c>
      <c r="S26" s="46">
        <f t="shared" si="4"/>
        <v>142.34399999999999</v>
      </c>
      <c r="T26" s="46">
        <f t="shared" si="5"/>
        <v>5.931</v>
      </c>
      <c r="U26" s="120">
        <v>6</v>
      </c>
      <c r="V26" s="120">
        <f t="shared" si="6"/>
        <v>6</v>
      </c>
      <c r="W26" s="121" t="s">
        <v>140</v>
      </c>
      <c r="X26" s="123">
        <v>0</v>
      </c>
      <c r="Y26" s="123">
        <v>1025</v>
      </c>
      <c r="Z26" s="123">
        <v>1196</v>
      </c>
      <c r="AA26" s="123">
        <v>1185</v>
      </c>
      <c r="AB26" s="123">
        <v>1199</v>
      </c>
      <c r="AC26" s="47" t="s">
        <v>90</v>
      </c>
      <c r="AD26" s="47" t="s">
        <v>90</v>
      </c>
      <c r="AE26" s="47" t="s">
        <v>90</v>
      </c>
      <c r="AF26" s="122" t="s">
        <v>90</v>
      </c>
      <c r="AG26" s="136">
        <v>36615928</v>
      </c>
      <c r="AH26" s="48">
        <f t="shared" si="8"/>
        <v>1364</v>
      </c>
      <c r="AI26" s="49">
        <f t="shared" si="7"/>
        <v>229.97808126791435</v>
      </c>
      <c r="AJ26" s="102">
        <v>0</v>
      </c>
      <c r="AK26" s="102">
        <v>1</v>
      </c>
      <c r="AL26" s="102">
        <v>1</v>
      </c>
      <c r="AM26" s="102">
        <v>1</v>
      </c>
      <c r="AN26" s="102">
        <v>1</v>
      </c>
      <c r="AO26" s="102">
        <v>0</v>
      </c>
      <c r="AP26" s="123">
        <v>8204436</v>
      </c>
      <c r="AQ26" s="123">
        <f t="shared" si="10"/>
        <v>0</v>
      </c>
      <c r="AR26" s="50"/>
      <c r="AS26" s="51" t="s">
        <v>113</v>
      </c>
      <c r="AV26" s="57" t="s">
        <v>114</v>
      </c>
      <c r="AW26" s="57">
        <v>1.01325</v>
      </c>
      <c r="AY26" s="105"/>
    </row>
    <row r="27" spans="1:51" x14ac:dyDescent="0.25">
      <c r="B27" s="39">
        <v>2.6666666666666701</v>
      </c>
      <c r="C27" s="39">
        <v>0.70833333333333404</v>
      </c>
      <c r="D27" s="118">
        <v>4</v>
      </c>
      <c r="E27" s="40">
        <f t="shared" si="0"/>
        <v>2.8169014084507045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124</v>
      </c>
      <c r="P27" s="119">
        <v>142</v>
      </c>
      <c r="Q27" s="119">
        <v>34640634</v>
      </c>
      <c r="R27" s="45">
        <f t="shared" si="3"/>
        <v>5779</v>
      </c>
      <c r="S27" s="46">
        <f t="shared" si="4"/>
        <v>138.696</v>
      </c>
      <c r="T27" s="46">
        <f t="shared" si="5"/>
        <v>5.7789999999999999</v>
      </c>
      <c r="U27" s="120">
        <v>5.5</v>
      </c>
      <c r="V27" s="120">
        <f t="shared" si="6"/>
        <v>5.5</v>
      </c>
      <c r="W27" s="121" t="s">
        <v>140</v>
      </c>
      <c r="X27" s="123">
        <v>0</v>
      </c>
      <c r="Y27" s="123">
        <v>1180</v>
      </c>
      <c r="Z27" s="123">
        <v>1196</v>
      </c>
      <c r="AA27" s="123">
        <v>1185</v>
      </c>
      <c r="AB27" s="123">
        <v>1199</v>
      </c>
      <c r="AC27" s="47" t="s">
        <v>90</v>
      </c>
      <c r="AD27" s="47" t="s">
        <v>90</v>
      </c>
      <c r="AE27" s="47" t="s">
        <v>90</v>
      </c>
      <c r="AF27" s="122" t="s">
        <v>90</v>
      </c>
      <c r="AG27" s="136">
        <v>36617264</v>
      </c>
      <c r="AH27" s="48">
        <f t="shared" si="8"/>
        <v>1336</v>
      </c>
      <c r="AI27" s="49">
        <f t="shared" si="7"/>
        <v>231.18186537463228</v>
      </c>
      <c r="AJ27" s="102">
        <v>0</v>
      </c>
      <c r="AK27" s="102">
        <v>1</v>
      </c>
      <c r="AL27" s="102">
        <v>1</v>
      </c>
      <c r="AM27" s="102">
        <v>1</v>
      </c>
      <c r="AN27" s="102">
        <v>1</v>
      </c>
      <c r="AO27" s="102">
        <v>0</v>
      </c>
      <c r="AP27" s="123">
        <v>8204436</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133</v>
      </c>
      <c r="P28" s="119">
        <v>144</v>
      </c>
      <c r="Q28" s="119">
        <v>34646543</v>
      </c>
      <c r="R28" s="45">
        <f t="shared" si="3"/>
        <v>5909</v>
      </c>
      <c r="S28" s="46">
        <f t="shared" si="4"/>
        <v>141.816</v>
      </c>
      <c r="T28" s="46">
        <f t="shared" si="5"/>
        <v>5.9089999999999998</v>
      </c>
      <c r="U28" s="120">
        <v>5</v>
      </c>
      <c r="V28" s="120">
        <f t="shared" si="6"/>
        <v>5</v>
      </c>
      <c r="W28" s="121" t="s">
        <v>140</v>
      </c>
      <c r="X28" s="123">
        <v>0</v>
      </c>
      <c r="Y28" s="123">
        <v>1029</v>
      </c>
      <c r="Z28" s="123">
        <v>1196</v>
      </c>
      <c r="AA28" s="123">
        <v>1185</v>
      </c>
      <c r="AB28" s="123">
        <v>1199</v>
      </c>
      <c r="AC28" s="47" t="s">
        <v>90</v>
      </c>
      <c r="AD28" s="47" t="s">
        <v>90</v>
      </c>
      <c r="AE28" s="47" t="s">
        <v>90</v>
      </c>
      <c r="AF28" s="122" t="s">
        <v>90</v>
      </c>
      <c r="AG28" s="136">
        <v>36618592</v>
      </c>
      <c r="AH28" s="48">
        <f t="shared" si="8"/>
        <v>1328</v>
      </c>
      <c r="AI28" s="49">
        <f t="shared" si="7"/>
        <v>224.7419191064478</v>
      </c>
      <c r="AJ28" s="102">
        <v>0</v>
      </c>
      <c r="AK28" s="102">
        <v>1</v>
      </c>
      <c r="AL28" s="102">
        <v>1</v>
      </c>
      <c r="AM28" s="102">
        <v>1</v>
      </c>
      <c r="AN28" s="102">
        <v>1</v>
      </c>
      <c r="AO28" s="102">
        <v>0</v>
      </c>
      <c r="AP28" s="123">
        <v>8204436</v>
      </c>
      <c r="AQ28" s="123">
        <f t="shared" si="10"/>
        <v>0</v>
      </c>
      <c r="AR28" s="52">
        <v>1.1499999999999999</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129</v>
      </c>
      <c r="P29" s="119">
        <v>132</v>
      </c>
      <c r="Q29" s="119">
        <v>34652073</v>
      </c>
      <c r="R29" s="45">
        <f t="shared" si="3"/>
        <v>5530</v>
      </c>
      <c r="S29" s="46">
        <f t="shared" si="4"/>
        <v>132.72</v>
      </c>
      <c r="T29" s="46">
        <f t="shared" si="5"/>
        <v>5.53</v>
      </c>
      <c r="U29" s="120">
        <v>4.8</v>
      </c>
      <c r="V29" s="120">
        <f t="shared" si="6"/>
        <v>4.8</v>
      </c>
      <c r="W29" s="121" t="s">
        <v>140</v>
      </c>
      <c r="X29" s="123">
        <v>0</v>
      </c>
      <c r="Y29" s="123">
        <v>1040</v>
      </c>
      <c r="Z29" s="123">
        <v>1156</v>
      </c>
      <c r="AA29" s="123">
        <v>0</v>
      </c>
      <c r="AB29" s="123">
        <v>1189</v>
      </c>
      <c r="AC29" s="47" t="s">
        <v>90</v>
      </c>
      <c r="AD29" s="47" t="s">
        <v>90</v>
      </c>
      <c r="AE29" s="47" t="s">
        <v>90</v>
      </c>
      <c r="AF29" s="122" t="s">
        <v>90</v>
      </c>
      <c r="AG29" s="136">
        <v>36619840</v>
      </c>
      <c r="AH29" s="48">
        <f t="shared" si="8"/>
        <v>1248</v>
      </c>
      <c r="AI29" s="49">
        <f t="shared" si="7"/>
        <v>225.67811934900541</v>
      </c>
      <c r="AJ29" s="102">
        <v>0</v>
      </c>
      <c r="AK29" s="102">
        <v>1</v>
      </c>
      <c r="AL29" s="102">
        <v>1</v>
      </c>
      <c r="AM29" s="102">
        <v>0</v>
      </c>
      <c r="AN29" s="102">
        <v>1</v>
      </c>
      <c r="AO29" s="102">
        <v>0</v>
      </c>
      <c r="AP29" s="123">
        <v>8204436</v>
      </c>
      <c r="AQ29" s="123">
        <f t="shared" si="10"/>
        <v>0</v>
      </c>
      <c r="AR29" s="50"/>
      <c r="AS29" s="51" t="s">
        <v>113</v>
      </c>
      <c r="AY29" s="105"/>
    </row>
    <row r="30" spans="1:51" x14ac:dyDescent="0.25">
      <c r="B30" s="39">
        <v>2.7916666666666701</v>
      </c>
      <c r="C30" s="39">
        <v>0.83333333333333703</v>
      </c>
      <c r="D30" s="118">
        <v>8</v>
      </c>
      <c r="E30" s="40">
        <f t="shared" si="0"/>
        <v>5.6338028169014089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109</v>
      </c>
      <c r="P30" s="119">
        <v>135</v>
      </c>
      <c r="Q30" s="119">
        <v>34657489</v>
      </c>
      <c r="R30" s="45">
        <f t="shared" si="3"/>
        <v>5416</v>
      </c>
      <c r="S30" s="46">
        <f t="shared" si="4"/>
        <v>129.98400000000001</v>
      </c>
      <c r="T30" s="46">
        <f t="shared" si="5"/>
        <v>5.4160000000000004</v>
      </c>
      <c r="U30" s="120">
        <v>3.6</v>
      </c>
      <c r="V30" s="120">
        <f t="shared" si="6"/>
        <v>3.6</v>
      </c>
      <c r="W30" s="121" t="s">
        <v>147</v>
      </c>
      <c r="X30" s="123">
        <v>0</v>
      </c>
      <c r="Y30" s="123">
        <v>1189</v>
      </c>
      <c r="Z30" s="123">
        <v>1196</v>
      </c>
      <c r="AA30" s="123">
        <v>0</v>
      </c>
      <c r="AB30" s="123">
        <v>1199</v>
      </c>
      <c r="AC30" s="47" t="s">
        <v>90</v>
      </c>
      <c r="AD30" s="47" t="s">
        <v>90</v>
      </c>
      <c r="AE30" s="47" t="s">
        <v>90</v>
      </c>
      <c r="AF30" s="122" t="s">
        <v>90</v>
      </c>
      <c r="AG30" s="136">
        <v>36620964</v>
      </c>
      <c r="AH30" s="48">
        <f t="shared" si="8"/>
        <v>1124</v>
      </c>
      <c r="AI30" s="49">
        <f t="shared" si="7"/>
        <v>207.53323485967502</v>
      </c>
      <c r="AJ30" s="102">
        <v>0</v>
      </c>
      <c r="AK30" s="102">
        <v>1</v>
      </c>
      <c r="AL30" s="102">
        <v>1</v>
      </c>
      <c r="AM30" s="102">
        <v>0</v>
      </c>
      <c r="AN30" s="102">
        <v>1</v>
      </c>
      <c r="AO30" s="102">
        <v>0</v>
      </c>
      <c r="AP30" s="123">
        <v>8204436</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107</v>
      </c>
      <c r="P31" s="119">
        <v>129</v>
      </c>
      <c r="Q31" s="119">
        <v>34662883</v>
      </c>
      <c r="R31" s="45">
        <f t="shared" si="3"/>
        <v>5394</v>
      </c>
      <c r="S31" s="46">
        <f t="shared" si="4"/>
        <v>129.45599999999999</v>
      </c>
      <c r="T31" s="46">
        <f t="shared" si="5"/>
        <v>5.3940000000000001</v>
      </c>
      <c r="U31" s="120">
        <v>2.6</v>
      </c>
      <c r="V31" s="120">
        <f t="shared" si="6"/>
        <v>2.6</v>
      </c>
      <c r="W31" s="121" t="s">
        <v>147</v>
      </c>
      <c r="X31" s="123">
        <v>0</v>
      </c>
      <c r="Y31" s="123">
        <v>1139</v>
      </c>
      <c r="Z31" s="123">
        <v>1196</v>
      </c>
      <c r="AA31" s="123">
        <v>0</v>
      </c>
      <c r="AB31" s="123">
        <v>1199</v>
      </c>
      <c r="AC31" s="47" t="s">
        <v>90</v>
      </c>
      <c r="AD31" s="47" t="s">
        <v>90</v>
      </c>
      <c r="AE31" s="47" t="s">
        <v>90</v>
      </c>
      <c r="AF31" s="122" t="s">
        <v>90</v>
      </c>
      <c r="AG31" s="136">
        <v>36622072</v>
      </c>
      <c r="AH31" s="48">
        <f t="shared" si="8"/>
        <v>1108</v>
      </c>
      <c r="AI31" s="49">
        <f t="shared" si="7"/>
        <v>205.4134223210975</v>
      </c>
      <c r="AJ31" s="102">
        <v>0</v>
      </c>
      <c r="AK31" s="102">
        <v>1</v>
      </c>
      <c r="AL31" s="102">
        <v>1</v>
      </c>
      <c r="AM31" s="102">
        <v>0</v>
      </c>
      <c r="AN31" s="102">
        <v>1</v>
      </c>
      <c r="AO31" s="102">
        <v>0</v>
      </c>
      <c r="AP31" s="123">
        <v>8204436</v>
      </c>
      <c r="AQ31" s="123">
        <f t="shared" si="10"/>
        <v>0</v>
      </c>
      <c r="AR31" s="50"/>
      <c r="AS31" s="51" t="s">
        <v>113</v>
      </c>
      <c r="AV31" s="58" t="s">
        <v>29</v>
      </c>
      <c r="AW31" s="58" t="s">
        <v>74</v>
      </c>
      <c r="AY31" s="105"/>
    </row>
    <row r="32" spans="1:51" x14ac:dyDescent="0.25">
      <c r="B32" s="39">
        <v>2.875</v>
      </c>
      <c r="C32" s="39">
        <v>0.91666666666667096</v>
      </c>
      <c r="D32" s="118">
        <v>10</v>
      </c>
      <c r="E32" s="40">
        <f t="shared" si="0"/>
        <v>7.042253521126761</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108</v>
      </c>
      <c r="P32" s="119">
        <v>130</v>
      </c>
      <c r="Q32" s="119">
        <v>34668179</v>
      </c>
      <c r="R32" s="45">
        <f t="shared" si="3"/>
        <v>5296</v>
      </c>
      <c r="S32" s="46">
        <f t="shared" si="4"/>
        <v>127.104</v>
      </c>
      <c r="T32" s="46">
        <f t="shared" si="5"/>
        <v>5.2960000000000003</v>
      </c>
      <c r="U32" s="120">
        <v>2.1</v>
      </c>
      <c r="V32" s="120">
        <f t="shared" si="6"/>
        <v>2.1</v>
      </c>
      <c r="W32" s="121" t="s">
        <v>147</v>
      </c>
      <c r="X32" s="123">
        <v>0</v>
      </c>
      <c r="Y32" s="123">
        <v>1094</v>
      </c>
      <c r="Z32" s="123">
        <v>1196</v>
      </c>
      <c r="AA32" s="123">
        <v>0</v>
      </c>
      <c r="AB32" s="123">
        <v>1199</v>
      </c>
      <c r="AC32" s="47" t="s">
        <v>90</v>
      </c>
      <c r="AD32" s="47" t="s">
        <v>90</v>
      </c>
      <c r="AE32" s="47" t="s">
        <v>90</v>
      </c>
      <c r="AF32" s="122" t="s">
        <v>90</v>
      </c>
      <c r="AG32" s="136">
        <v>36623148</v>
      </c>
      <c r="AH32" s="48">
        <f t="shared" si="8"/>
        <v>1076</v>
      </c>
      <c r="AI32" s="49">
        <f t="shared" si="7"/>
        <v>203.17220543806644</v>
      </c>
      <c r="AJ32" s="102">
        <v>0</v>
      </c>
      <c r="AK32" s="102">
        <v>1</v>
      </c>
      <c r="AL32" s="102">
        <v>1</v>
      </c>
      <c r="AM32" s="102">
        <v>0</v>
      </c>
      <c r="AN32" s="102">
        <v>1</v>
      </c>
      <c r="AO32" s="102">
        <v>0</v>
      </c>
      <c r="AP32" s="123">
        <v>8204436</v>
      </c>
      <c r="AQ32" s="123">
        <f t="shared" si="10"/>
        <v>0</v>
      </c>
      <c r="AR32" s="52">
        <v>1.02</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5</v>
      </c>
      <c r="E33" s="40">
        <f t="shared" si="0"/>
        <v>3.5211267605633805</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128</v>
      </c>
      <c r="P33" s="119">
        <v>103</v>
      </c>
      <c r="Q33" s="119">
        <v>34672621</v>
      </c>
      <c r="R33" s="45">
        <f t="shared" si="3"/>
        <v>4442</v>
      </c>
      <c r="S33" s="46">
        <f t="shared" si="4"/>
        <v>106.608</v>
      </c>
      <c r="T33" s="46">
        <f t="shared" si="5"/>
        <v>4.4420000000000002</v>
      </c>
      <c r="U33" s="120">
        <v>2.7</v>
      </c>
      <c r="V33" s="120">
        <f t="shared" si="6"/>
        <v>2.7</v>
      </c>
      <c r="W33" s="121" t="s">
        <v>125</v>
      </c>
      <c r="X33" s="123">
        <v>0</v>
      </c>
      <c r="Y33" s="123">
        <v>0</v>
      </c>
      <c r="Z33" s="123">
        <v>1131</v>
      </c>
      <c r="AA33" s="123">
        <v>0</v>
      </c>
      <c r="AB33" s="123">
        <v>1159</v>
      </c>
      <c r="AC33" s="47" t="s">
        <v>90</v>
      </c>
      <c r="AD33" s="47" t="s">
        <v>90</v>
      </c>
      <c r="AE33" s="47" t="s">
        <v>90</v>
      </c>
      <c r="AF33" s="122" t="s">
        <v>90</v>
      </c>
      <c r="AG33" s="136">
        <v>36624004</v>
      </c>
      <c r="AH33" s="48">
        <f t="shared" si="8"/>
        <v>856</v>
      </c>
      <c r="AI33" s="49">
        <f t="shared" si="7"/>
        <v>192.70598829356146</v>
      </c>
      <c r="AJ33" s="102">
        <v>0</v>
      </c>
      <c r="AK33" s="102">
        <v>0</v>
      </c>
      <c r="AL33" s="102">
        <v>1</v>
      </c>
      <c r="AM33" s="102">
        <v>0</v>
      </c>
      <c r="AN33" s="102">
        <v>1</v>
      </c>
      <c r="AO33" s="102">
        <v>0.35</v>
      </c>
      <c r="AP33" s="123">
        <v>8205093</v>
      </c>
      <c r="AQ33" s="123">
        <f t="shared" si="10"/>
        <v>657</v>
      </c>
      <c r="AR33" s="50"/>
      <c r="AS33" s="51" t="s">
        <v>113</v>
      </c>
      <c r="AY33" s="105"/>
    </row>
    <row r="34" spans="2:51" x14ac:dyDescent="0.25">
      <c r="B34" s="39">
        <v>2.9583333333333299</v>
      </c>
      <c r="C34" s="39">
        <v>1</v>
      </c>
      <c r="D34" s="118">
        <v>9</v>
      </c>
      <c r="E34" s="40">
        <f t="shared" si="0"/>
        <v>6.3380281690140849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121</v>
      </c>
      <c r="P34" s="119">
        <v>98</v>
      </c>
      <c r="Q34" s="119">
        <v>34676710</v>
      </c>
      <c r="R34" s="45">
        <f t="shared" si="3"/>
        <v>4089</v>
      </c>
      <c r="S34" s="46">
        <f t="shared" si="4"/>
        <v>98.135999999999996</v>
      </c>
      <c r="T34" s="46">
        <f t="shared" si="5"/>
        <v>4.0890000000000004</v>
      </c>
      <c r="U34" s="120">
        <v>3.7</v>
      </c>
      <c r="V34" s="120">
        <f t="shared" si="6"/>
        <v>3.7</v>
      </c>
      <c r="W34" s="121" t="s">
        <v>125</v>
      </c>
      <c r="X34" s="123">
        <v>0</v>
      </c>
      <c r="Y34" s="123">
        <v>0</v>
      </c>
      <c r="Z34" s="123">
        <v>1084</v>
      </c>
      <c r="AA34" s="123">
        <v>0</v>
      </c>
      <c r="AB34" s="123">
        <v>1099</v>
      </c>
      <c r="AC34" s="47" t="s">
        <v>90</v>
      </c>
      <c r="AD34" s="47" t="s">
        <v>90</v>
      </c>
      <c r="AE34" s="47" t="s">
        <v>90</v>
      </c>
      <c r="AF34" s="122" t="s">
        <v>90</v>
      </c>
      <c r="AG34" s="136">
        <v>36624748</v>
      </c>
      <c r="AH34" s="48">
        <f t="shared" si="8"/>
        <v>744</v>
      </c>
      <c r="AI34" s="49">
        <f t="shared" si="7"/>
        <v>181.95157740278796</v>
      </c>
      <c r="AJ34" s="102">
        <v>0</v>
      </c>
      <c r="AK34" s="102">
        <v>0</v>
      </c>
      <c r="AL34" s="102">
        <v>1</v>
      </c>
      <c r="AM34" s="102">
        <v>0</v>
      </c>
      <c r="AN34" s="102">
        <v>1</v>
      </c>
      <c r="AO34" s="102">
        <v>0.35</v>
      </c>
      <c r="AP34" s="123">
        <v>8206046</v>
      </c>
      <c r="AQ34" s="123">
        <f t="shared" si="10"/>
        <v>953</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127.95833333333333</v>
      </c>
      <c r="Q35" s="63">
        <f>Q34-Q10</f>
        <v>125603</v>
      </c>
      <c r="R35" s="64">
        <f>SUM(R11:R34)</f>
        <v>125603</v>
      </c>
      <c r="S35" s="124">
        <f>AVERAGE(S11:S34)</f>
        <v>125.60299999999999</v>
      </c>
      <c r="T35" s="124">
        <f>SUM(T11:T34)</f>
        <v>125.60300000000001</v>
      </c>
      <c r="U35" s="98"/>
      <c r="V35" s="98"/>
      <c r="W35" s="56"/>
      <c r="X35" s="90"/>
      <c r="Y35" s="91"/>
      <c r="Z35" s="91"/>
      <c r="AA35" s="91"/>
      <c r="AB35" s="92"/>
      <c r="AC35" s="90"/>
      <c r="AD35" s="91"/>
      <c r="AE35" s="92"/>
      <c r="AF35" s="93"/>
      <c r="AG35" s="65">
        <f>AG34-AG10</f>
        <v>26136</v>
      </c>
      <c r="AH35" s="66">
        <f>SUM(AH11:AH34)</f>
        <v>26136</v>
      </c>
      <c r="AI35" s="67">
        <f>$AH$35/$T35</f>
        <v>208.08420181046628</v>
      </c>
      <c r="AJ35" s="93"/>
      <c r="AK35" s="94"/>
      <c r="AL35" s="94"/>
      <c r="AM35" s="94"/>
      <c r="AN35" s="95"/>
      <c r="AO35" s="68"/>
      <c r="AP35" s="69">
        <f>AP34-AP10</f>
        <v>7124</v>
      </c>
      <c r="AQ35" s="70">
        <f>SUM(AQ11:AQ34)</f>
        <v>7124</v>
      </c>
      <c r="AR35" s="71">
        <f>AVERAGE(AR11:AR34)</f>
        <v>1.1433333333333333</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359</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133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299</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484</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496</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500</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476</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70" t="s">
        <v>497</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207</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498</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198</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258</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238</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166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156</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2" t="s">
        <v>149</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501</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169</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16" t="s">
        <v>157</v>
      </c>
      <c r="C61" s="112"/>
      <c r="D61" s="110"/>
      <c r="E61" s="88"/>
      <c r="F61" s="110"/>
      <c r="G61" s="110"/>
      <c r="H61" s="110"/>
      <c r="I61" s="110"/>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5" t="s">
        <v>153</v>
      </c>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155</v>
      </c>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t="s">
        <v>154</v>
      </c>
      <c r="C64" s="112"/>
      <c r="D64" s="110"/>
      <c r="E64" s="110"/>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2"/>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25"/>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17"/>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6"/>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110"/>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2"/>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25"/>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17"/>
      <c r="J72" s="111"/>
      <c r="K72" s="111"/>
      <c r="L72" s="111"/>
      <c r="M72" s="111"/>
      <c r="N72" s="111"/>
      <c r="O72" s="111"/>
      <c r="P72" s="111"/>
      <c r="Q72" s="111"/>
      <c r="R72" s="111"/>
      <c r="S72" s="114"/>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110"/>
      <c r="E81" s="110"/>
      <c r="F81" s="110"/>
      <c r="G81" s="110"/>
      <c r="H81" s="110"/>
      <c r="I81" s="110"/>
      <c r="J81" s="111"/>
      <c r="K81" s="111"/>
      <c r="L81" s="111"/>
      <c r="M81" s="111"/>
      <c r="N81" s="111"/>
      <c r="O81" s="111"/>
      <c r="P81" s="111"/>
      <c r="Q81" s="111"/>
      <c r="R81" s="111"/>
      <c r="S81" s="111"/>
      <c r="T81" s="114"/>
      <c r="U81" s="78"/>
      <c r="V81" s="78"/>
      <c r="W81" s="106"/>
      <c r="X81" s="106"/>
      <c r="Y81" s="106"/>
      <c r="Z81" s="8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88"/>
      <c r="E82" s="110"/>
      <c r="F82" s="110"/>
      <c r="G82" s="110"/>
      <c r="H82" s="110"/>
      <c r="I82" s="88"/>
      <c r="J82" s="111"/>
      <c r="K82" s="111"/>
      <c r="L82" s="111"/>
      <c r="M82" s="111"/>
      <c r="N82" s="111"/>
      <c r="O82" s="111"/>
      <c r="P82" s="111"/>
      <c r="Q82" s="111"/>
      <c r="R82" s="111"/>
      <c r="S82" s="86"/>
      <c r="T82" s="86"/>
      <c r="U82" s="86"/>
      <c r="V82" s="86"/>
      <c r="W82" s="86"/>
      <c r="X82" s="86"/>
      <c r="Y82" s="86"/>
      <c r="Z82" s="79"/>
      <c r="AA82" s="86"/>
      <c r="AB82" s="86"/>
      <c r="AC82" s="86"/>
      <c r="AD82" s="86"/>
      <c r="AE82" s="86"/>
      <c r="AF82" s="86"/>
      <c r="AG82" s="86"/>
      <c r="AH82" s="86"/>
      <c r="AI82" s="86"/>
      <c r="AJ82" s="86"/>
      <c r="AK82" s="86"/>
      <c r="AL82" s="86"/>
      <c r="AM82" s="86"/>
      <c r="AN82" s="86"/>
      <c r="AO82" s="86"/>
      <c r="AP82" s="86"/>
      <c r="AQ82" s="86"/>
      <c r="AR82" s="86"/>
      <c r="AS82" s="86"/>
      <c r="AT82" s="86"/>
      <c r="AU82" s="86"/>
      <c r="AV82" s="105"/>
      <c r="AW82" s="101"/>
      <c r="AX82" s="101"/>
      <c r="AY82" s="101"/>
    </row>
    <row r="83" spans="1:51" x14ac:dyDescent="0.25">
      <c r="B83" s="89"/>
      <c r="C83" s="116"/>
      <c r="D83" s="88"/>
      <c r="E83" s="110"/>
      <c r="F83" s="110"/>
      <c r="G83" s="110"/>
      <c r="H83" s="110"/>
      <c r="I83" s="88"/>
      <c r="J83" s="86"/>
      <c r="K83" s="86"/>
      <c r="L83" s="86"/>
      <c r="M83" s="86"/>
      <c r="N83" s="86"/>
      <c r="O83" s="86"/>
      <c r="P83" s="86"/>
      <c r="Q83" s="86"/>
      <c r="R83" s="86"/>
      <c r="S83" s="86"/>
      <c r="T83" s="86"/>
      <c r="U83" s="86"/>
      <c r="V83" s="86"/>
      <c r="W83" s="79"/>
      <c r="X83" s="79"/>
      <c r="Y83" s="79"/>
      <c r="Z83" s="106"/>
      <c r="AA83" s="79"/>
      <c r="AB83" s="79"/>
      <c r="AC83" s="79"/>
      <c r="AD83" s="79"/>
      <c r="AE83" s="79"/>
      <c r="AF83" s="79"/>
      <c r="AG83" s="79"/>
      <c r="AH83" s="79"/>
      <c r="AI83" s="79"/>
      <c r="AJ83" s="79"/>
      <c r="AK83" s="79"/>
      <c r="AL83" s="79"/>
      <c r="AM83" s="79"/>
      <c r="AN83" s="79"/>
      <c r="AO83" s="79"/>
      <c r="AP83" s="79"/>
      <c r="AQ83" s="79"/>
      <c r="AR83" s="79"/>
      <c r="AS83" s="79"/>
      <c r="AT83" s="79"/>
      <c r="AU83" s="79"/>
      <c r="AV83" s="105"/>
      <c r="AW83" s="101"/>
      <c r="AX83" s="101"/>
      <c r="AY83" s="101"/>
    </row>
    <row r="84" spans="1:51" x14ac:dyDescent="0.25">
      <c r="B84" s="89"/>
      <c r="C84" s="116"/>
      <c r="D84" s="110"/>
      <c r="E84" s="88"/>
      <c r="F84" s="110"/>
      <c r="G84" s="110"/>
      <c r="H84" s="110"/>
      <c r="I84" s="110"/>
      <c r="J84" s="86"/>
      <c r="K84" s="86"/>
      <c r="L84" s="86"/>
      <c r="M84" s="86"/>
      <c r="N84" s="86"/>
      <c r="O84" s="86"/>
      <c r="P84" s="86"/>
      <c r="Q84" s="86"/>
      <c r="R84" s="86"/>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88"/>
      <c r="F85" s="88"/>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110"/>
      <c r="F86" s="88"/>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86"/>
      <c r="D87" s="110"/>
      <c r="E87" s="110"/>
      <c r="F87" s="110"/>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16"/>
      <c r="D88" s="86"/>
      <c r="E88" s="110"/>
      <c r="F88" s="110"/>
      <c r="G88" s="110"/>
      <c r="H88" s="110"/>
      <c r="I88" s="86"/>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32"/>
      <c r="D89" s="79"/>
      <c r="E89" s="127"/>
      <c r="F89" s="127"/>
      <c r="G89" s="127"/>
      <c r="H89" s="127"/>
      <c r="I89" s="79"/>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U89" s="101"/>
      <c r="AV89" s="105"/>
      <c r="AW89" s="101"/>
      <c r="AX89" s="101"/>
      <c r="AY89" s="131"/>
    </row>
    <row r="90" spans="1:51" s="131" customFormat="1" x14ac:dyDescent="0.25">
      <c r="B90" s="129"/>
      <c r="C90" s="135"/>
      <c r="D90" s="127"/>
      <c r="E90" s="79"/>
      <c r="F90" s="127"/>
      <c r="G90" s="127"/>
      <c r="H90" s="127"/>
      <c r="I90" s="127"/>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T90" s="19"/>
      <c r="AV90" s="105"/>
      <c r="AY90" s="101"/>
    </row>
    <row r="91" spans="1:51" x14ac:dyDescent="0.25">
      <c r="A91" s="106"/>
      <c r="B91" s="129"/>
      <c r="C91" s="130"/>
      <c r="D91" s="127"/>
      <c r="E91" s="79"/>
      <c r="F91" s="79"/>
      <c r="G91" s="127"/>
      <c r="H91" s="127"/>
      <c r="I91" s="107"/>
      <c r="J91" s="107"/>
      <c r="K91" s="107"/>
      <c r="L91" s="107"/>
      <c r="M91" s="107"/>
      <c r="N91" s="107"/>
      <c r="O91" s="108"/>
      <c r="P91" s="103"/>
      <c r="R91" s="105"/>
      <c r="AS91" s="101"/>
      <c r="AT91" s="101"/>
      <c r="AU91" s="101"/>
      <c r="AV91" s="101"/>
      <c r="AW91" s="101"/>
      <c r="AX91" s="101"/>
      <c r="AY91" s="101"/>
    </row>
    <row r="92" spans="1:51" x14ac:dyDescent="0.25">
      <c r="A92" s="106"/>
      <c r="B92" s="12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79"/>
      <c r="AS97" s="101"/>
      <c r="AT97" s="101"/>
      <c r="AU97" s="101"/>
      <c r="AV97" s="101"/>
      <c r="AW97" s="101"/>
      <c r="AX97" s="101"/>
      <c r="AY97" s="101"/>
    </row>
    <row r="98" spans="1:51" x14ac:dyDescent="0.25">
      <c r="A98" s="106"/>
      <c r="I98" s="107"/>
      <c r="J98" s="107"/>
      <c r="K98" s="107"/>
      <c r="L98" s="107"/>
      <c r="M98" s="107"/>
      <c r="N98" s="107"/>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R119" s="103"/>
      <c r="S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T122" s="103"/>
      <c r="AS122" s="101"/>
      <c r="AT122" s="101"/>
      <c r="AU122" s="101"/>
      <c r="AV122" s="101"/>
      <c r="AW122" s="101"/>
      <c r="AX122" s="101"/>
      <c r="AY122" s="101"/>
    </row>
    <row r="123" spans="15:51" x14ac:dyDescent="0.25">
      <c r="O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U125" s="103"/>
      <c r="AS125" s="101"/>
      <c r="AT125" s="101"/>
      <c r="AU125" s="101"/>
      <c r="AV125" s="101"/>
      <c r="AW125" s="101"/>
      <c r="AX125" s="101"/>
      <c r="AY125" s="101"/>
    </row>
    <row r="126" spans="15:51" x14ac:dyDescent="0.25">
      <c r="O126" s="11"/>
      <c r="P126" s="103"/>
      <c r="T126" s="103"/>
      <c r="U126" s="103"/>
      <c r="AS126" s="101"/>
      <c r="AT126" s="101"/>
      <c r="AU126" s="101"/>
      <c r="AV126" s="101"/>
      <c r="AW126" s="101"/>
      <c r="AX126" s="101"/>
    </row>
    <row r="137" spans="45:51" x14ac:dyDescent="0.25">
      <c r="AY137" s="101"/>
    </row>
    <row r="138" spans="45:51" x14ac:dyDescent="0.25">
      <c r="AS138" s="101"/>
      <c r="AT138" s="101"/>
      <c r="AU138" s="101"/>
      <c r="AV138" s="101"/>
      <c r="AW138" s="101"/>
      <c r="AX138" s="101"/>
    </row>
  </sheetData>
  <protectedRanges>
    <protectedRange sqref="N82:R82 B95 S84:T90 B87:B92 S80:T81 N85:R90 T72:T79 T56:T63 T46:T53" name="Range2_12_5_1_1"/>
    <protectedRange sqref="N10 L10 L6 D6 D8 AD8 AF8 O8:U8 AJ8:AR8 AF10 AR11:AR34 L24:N31 N12:N23 N32:N34 N11:P11 O12:P34 E11:E34 R11:V34 G11:G34 AC17:AF34 X11:AF16" name="Range1_16_3_1_1"/>
    <protectedRange sqref="I87 J85:M90 J82:M82 I90"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1:H91 F90 E89" name="Range2_2_2_9_2_1_1"/>
    <protectedRange sqref="D87 D90:D91" name="Range2_1_1_1_1_1_9_2_1_1"/>
    <protectedRange sqref="AG11:AG34" name="Range1_18_1_1_1"/>
    <protectedRange sqref="C88 C90" name="Range2_4_1_1_1"/>
    <protectedRange sqref="AS16:AS34" name="Range1_1_1_1"/>
    <protectedRange sqref="P3:U5" name="Range1_16_1_1_1_1"/>
    <protectedRange sqref="C91 C89 C86" name="Range2_1_3_1_1"/>
    <protectedRange sqref="H11:H34" name="Range1_1_1_1_1_1_1"/>
    <protectedRange sqref="B93:B94 J83:R84 D88:D89 I88:I89 Z81:Z82 S82:Y83 AA82:AU83 E90:E91 G92:H93 F91" name="Range2_2_1_10_1_1_1_2"/>
    <protectedRange sqref="C87" name="Range2_2_1_10_2_1_1_1"/>
    <protectedRange sqref="N80:R81 G88:H88 D84 F87 E86" name="Range2_12_1_6_1_1"/>
    <protectedRange sqref="D79:D80 I84:I86 I80:M81 G89:H90 G82:H84 E87:E88 F88:F89 F81:F83 E80:E82" name="Range2_2_12_1_7_1_1"/>
    <protectedRange sqref="D85:D86" name="Range2_1_1_1_1_11_1_2_1_1"/>
    <protectedRange sqref="E83 G85:H85 F84" name="Range2_2_2_9_1_1_1_1"/>
    <protectedRange sqref="D81" name="Range2_1_1_1_1_1_9_1_1_1_1"/>
    <protectedRange sqref="C85 C80" name="Range2_1_1_2_1_1"/>
    <protectedRange sqref="C84" name="Range2_1_2_2_1_1"/>
    <protectedRange sqref="C83" name="Range2_3_2_1_1"/>
    <protectedRange sqref="F79:F80 E79 G81:H81" name="Range2_2_12_1_1_1_1_1"/>
    <protectedRange sqref="C79" name="Range2_1_4_2_1_1_1"/>
    <protectedRange sqref="C81:C82" name="Range2_5_1_1_1"/>
    <protectedRange sqref="E84:E85 F85:F86 G86:H87 I82:I83" name="Range2_2_1_1_1_1"/>
    <protectedRange sqref="D82:D83" name="Range2_1_1_1_1_1_1_1_1"/>
    <protectedRange sqref="AS11:AS15" name="Range1_4_1_1_1_1"/>
    <protectedRange sqref="J11:J15 J26:J34" name="Range1_1_2_1_10_1_1_1_1"/>
    <protectedRange sqref="R97"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9:T71" name="Range2_12_5_1_1_3"/>
    <protectedRange sqref="T65:T68" name="Range2_12_5_1_1_2_2"/>
    <protectedRange sqref="T64" name="Range2_12_5_1_1_2_1_1"/>
    <protectedRange sqref="S64" name="Range2_12_4_1_1_1_4_2_2_1_1"/>
    <protectedRange sqref="B84:B86" name="Range2_12_5_1_1_2"/>
    <protectedRange sqref="B83" name="Range2_12_5_1_1_2_1_4_1_1_1_2_1_1_1_1_1_1_1"/>
    <protectedRange sqref="F78 G80:H80" name="Range2_2_12_1_1_1_1_1_1"/>
    <protectedRange sqref="D78:E78" name="Range2_2_12_1_7_1_1_2_1"/>
    <protectedRange sqref="C78" name="Range2_1_1_2_1_1_1"/>
    <protectedRange sqref="B81:B82" name="Range2_12_5_1_1_2_1"/>
    <protectedRange sqref="B80" name="Range2_12_5_1_1_2_1_2_1"/>
    <protectedRange sqref="B79" name="Range2_12_5_1_1_2_1_2_2"/>
    <protectedRange sqref="S76:S79" name="Range2_12_5_1_1_5"/>
    <protectedRange sqref="N76:R79" name="Range2_12_1_6_1_1_1"/>
    <protectedRange sqref="J76:M79" name="Range2_2_12_1_7_1_1_2"/>
    <protectedRange sqref="S73:S75" name="Range2_12_2_1_1_1_2_1_1_1"/>
    <protectedRange sqref="Q74:R75" name="Range2_12_1_4_1_1_1_1_1_1_1_1_1_1_1_1_1_1_1"/>
    <protectedRange sqref="N74:P75" name="Range2_12_1_2_1_1_1_1_1_1_1_1_1_1_1_1_1_1_1_1"/>
    <protectedRange sqref="J74:M75" name="Range2_2_12_1_4_1_1_1_1_1_1_1_1_1_1_1_1_1_1_1_1"/>
    <protectedRange sqref="Q73:R73" name="Range2_12_1_6_1_1_1_2_3_1_1_3_1_1_1_1_1_1_1"/>
    <protectedRange sqref="N73:P73" name="Range2_12_1_2_3_1_1_1_2_3_1_1_3_1_1_1_1_1_1_1"/>
    <protectedRange sqref="J73:M73" name="Range2_2_12_1_4_3_1_1_1_3_3_1_1_3_1_1_1_1_1_1_1"/>
    <protectedRange sqref="S71:S72" name="Range2_12_4_1_1_1_4_2_2_2_1"/>
    <protectedRange sqref="Q71:R72" name="Range2_12_1_6_1_1_1_2_3_2_1_1_3_2"/>
    <protectedRange sqref="N71:P72" name="Range2_12_1_2_3_1_1_1_2_3_2_1_1_3_2"/>
    <protectedRange sqref="K71:M72" name="Range2_2_12_1_4_3_1_1_1_3_3_2_1_1_3_2"/>
    <protectedRange sqref="J71:J72" name="Range2_2_12_1_4_3_1_1_1_3_2_1_2_2_2"/>
    <protectedRange sqref="I71" name="Range2_2_12_1_4_3_1_1_1_3_3_1_1_3_1_1_1_1_1_1_2_2"/>
    <protectedRange sqref="I73:I79" name="Range2_2_12_1_7_1_1_2_2_1_1"/>
    <protectedRange sqref="I72" name="Range2_2_12_1_4_3_1_1_1_3_3_1_1_3_1_1_1_1_1_1_2_1_1"/>
    <protectedRange sqref="G79:H79" name="Range2_2_12_1_3_1_2_1_1_1_2_1_1_1_1_1_1_2_1_1_1_1_1_1_1_1_1"/>
    <protectedRange sqref="F77 G76:H78" name="Range2_2_12_1_3_3_1_1_1_2_1_1_1_1_1_1_1_1_1_1_1_1_1_1_1_1"/>
    <protectedRange sqref="G73:H73" name="Range2_2_12_1_3_1_2_1_1_1_2_1_1_1_1_1_1_2_1_1_1_1_1_2_1"/>
    <protectedRange sqref="F73:F76" name="Range2_2_12_1_3_1_2_1_1_1_3_1_1_1_1_1_3_1_1_1_1_1_1_1_1_1"/>
    <protectedRange sqref="G74:H75" name="Range2_2_12_1_3_1_2_1_1_1_1_2_1_1_1_1_1_1_1_1_1_1_1"/>
    <protectedRange sqref="D73:E74" name="Range2_2_12_1_3_1_2_1_1_1_3_1_1_1_1_1_1_1_2_1_1_1_1_1_1_1"/>
    <protectedRange sqref="B77" name="Range2_12_5_1_1_2_1_4_1_1_1_2_1_1_1_1_1_1_1_1_1_2_1_1_1_1_1"/>
    <protectedRange sqref="B78" name="Range2_12_5_1_1_2_1_2_2_1_1_1_1_1"/>
    <protectedRange sqref="D77:E77" name="Range2_2_12_1_7_1_1_2_1_1"/>
    <protectedRange sqref="C77" name="Range2_1_1_2_1_1_1_1"/>
    <protectedRange sqref="D76" name="Range2_2_12_1_7_1_1_2_1_1_1_1_1_1"/>
    <protectedRange sqref="E76" name="Range2_2_12_1_1_1_1_1_1_1_1_1_1_1_1"/>
    <protectedRange sqref="C76" name="Range2_1_4_2_1_1_1_1_1_1_1_1_1"/>
    <protectedRange sqref="D75:E75" name="Range2_2_12_1_3_1_2_1_1_1_3_1_1_1_1_1_1_1_2_1_1_1_1_1_1_1_1"/>
    <protectedRange sqref="B76" name="Range2_12_5_1_1_2_1_2_2_1_1_1_1"/>
    <protectedRange sqref="S65:S70" name="Range2_12_5_1_1_5_1"/>
    <protectedRange sqref="N67:R70" name="Range2_12_1_6_1_1_1_1"/>
    <protectedRange sqref="J69:M70 L67:M68" name="Range2_2_12_1_7_1_1_2_2"/>
    <protectedRange sqref="I69:I70" name="Range2_2_12_1_7_1_1_2_2_1_1_1"/>
    <protectedRange sqref="B75" name="Range2_12_5_1_1_2_1_2_2_1_1_1_1_2_1_1_1"/>
    <protectedRange sqref="B74" name="Range2_12_5_1_1_2_1_2_2_1_1_1_1_2_1_1_1_2"/>
    <protectedRange sqref="B73" name="Range2_12_5_1_1_2_1_2_2_1_1_1_1_2_1_1_1_2_1_1"/>
    <protectedRange sqref="G50:H51" name="Range2_2_12_1_3_1_1_1_1_1_4_1_1_2"/>
    <protectedRange sqref="E50:F51" name="Range2_2_12_1_7_1_1_3_1_1_2"/>
    <protectedRange sqref="S50:S53 S56:S63" name="Range2_12_5_1_1_2_3_1_1"/>
    <protectedRange sqref="Q50:R53" name="Range2_12_1_6_1_1_1_1_2_1_2"/>
    <protectedRange sqref="N50:P53" name="Range2_12_1_2_3_1_1_1_1_2_1_2"/>
    <protectedRange sqref="I50:M51 L52:M53" name="Range2_2_12_1_4_3_1_1_1_1_2_1_2"/>
    <protectedRange sqref="D50:D51" name="Range2_2_12_1_3_1_2_1_1_1_2_1_2_1_2"/>
    <protectedRange sqref="Q56:R59" name="Range2_12_1_6_1_1_1_1_2_1_1_1"/>
    <protectedRange sqref="N56:P59" name="Range2_12_1_2_3_1_1_1_1_2_1_1_1"/>
    <protectedRange sqref="L56:M59" name="Range2_2_12_1_4_3_1_1_1_1_2_1_1_1"/>
    <protectedRange sqref="B72" name="Range2_12_5_1_1_2_1_2_2_1_1_1_1_2_1_1_1_2_1_1_1_2"/>
    <protectedRange sqref="N60:R66" name="Range2_12_1_6_1_1_1_1_1"/>
    <protectedRange sqref="J62:M63 L64:M66 L60:M61" name="Range2_2_12_1_7_1_1_2_2_1"/>
    <protectedRange sqref="G62:H63" name="Range2_2_12_1_3_1_2_1_1_1_2_1_1_1_1_1_1_2_1_1_1_1"/>
    <protectedRange sqref="I62:I63" name="Range2_2_12_1_4_3_1_1_1_2_1_2_1_1_3_1_1_1_1_1_1_1_1"/>
    <protectedRange sqref="D62:E63" name="Range2_2_12_1_3_1_2_1_1_1_2_1_1_1_1_3_1_1_1_1_1_1_1"/>
    <protectedRange sqref="F62:F63" name="Range2_2_12_1_3_1_2_1_1_1_3_1_1_1_1_1_3_1_1_1_1_1_1_1"/>
    <protectedRange sqref="G72:H72" name="Range2_2_12_1_3_1_2_1_1_1_1_2_1_1_1_1_1_1_2_1_1_2"/>
    <protectedRange sqref="F72" name="Range2_2_12_1_3_1_2_1_1_1_1_2_1_1_1_1_1_1_1_1_1_1_1_2"/>
    <protectedRange sqref="D72:E72" name="Range2_2_12_1_3_1_2_1_1_1_2_1_1_1_1_3_1_1_1_1_1_1_1_1_1_1_2"/>
    <protectedRange sqref="G71:H71" name="Range2_2_12_1_3_1_2_1_1_1_1_2_1_1_1_1_1_1_2_1_1_1_1"/>
    <protectedRange sqref="F71" name="Range2_2_12_1_3_1_2_1_1_1_1_2_1_1_1_1_1_1_1_1_1_1_1_1_1"/>
    <protectedRange sqref="D71:E71" name="Range2_2_12_1_3_1_2_1_1_1_2_1_1_1_1_3_1_1_1_1_1_1_1_1_1_1_1_1"/>
    <protectedRange sqref="D70" name="Range2_2_12_1_7_1_1_1_1"/>
    <protectedRange sqref="E70:F70" name="Range2_2_12_1_1_1_1_1_2_1"/>
    <protectedRange sqref="C70" name="Range2_1_4_2_1_1_1_1_1"/>
    <protectedRange sqref="G70:H70" name="Range2_2_12_1_3_1_2_1_1_1_2_1_1_1_1_1_1_2_1_1_1_1_1_1_1_1_1_1_1"/>
    <protectedRange sqref="F69:H69" name="Range2_2_12_1_3_3_1_1_1_2_1_1_1_1_1_1_1_1_1_1_1_1_1_1_1_1_1_2"/>
    <protectedRange sqref="D69:E69" name="Range2_2_12_1_7_1_1_2_1_1_1_2"/>
    <protectedRange sqref="C69" name="Range2_1_1_2_1_1_1_1_1_2"/>
    <protectedRange sqref="B70" name="Range2_12_5_1_1_2_1_4_1_1_1_2_1_1_1_1_1_1_1_1_1_2_1_1_1_1_2_1_1_1_2_1_1_1_2_2_2_1"/>
    <protectedRange sqref="B71" name="Range2_12_5_1_1_2_1_2_2_1_1_1_1_2_1_1_1_2_1_1_1_2_2_2_1"/>
    <protectedRange sqref="J68:K68" name="Range2_2_12_1_4_3_1_1_1_3_3_1_1_3_1_1_1_1_1_1_1_1"/>
    <protectedRange sqref="K66:K67" name="Range2_2_12_1_4_3_1_1_1_3_3_2_1_1_3_2_1"/>
    <protectedRange sqref="J66:J67" name="Range2_2_12_1_4_3_1_1_1_3_2_1_2_2_2_1"/>
    <protectedRange sqref="I66" name="Range2_2_12_1_4_3_1_1_1_3_3_1_1_3_1_1_1_1_1_1_2_2_2"/>
    <protectedRange sqref="I68" name="Range2_2_12_1_7_1_1_2_2_1_1_2"/>
    <protectedRange sqref="I67" name="Range2_2_12_1_4_3_1_1_1_3_3_1_1_3_1_1_1_1_1_1_2_1_1_1"/>
    <protectedRange sqref="G68:H68" name="Range2_2_12_1_3_1_2_1_1_1_2_1_1_1_1_1_1_2_1_1_1_1_1_2_1_1"/>
    <protectedRange sqref="F68" name="Range2_2_12_1_3_1_2_1_1_1_3_1_1_1_1_1_3_1_1_1_1_1_1_1_1_1_2"/>
    <protectedRange sqref="D68:E68" name="Range2_2_12_1_3_1_2_1_1_1_3_1_1_1_1_1_1_1_2_1_1_1_1_1_1_1_2"/>
    <protectedRange sqref="J64:K65" name="Range2_2_12_1_7_1_1_2_2_2"/>
    <protectedRange sqref="I64:I65" name="Range2_2_12_1_7_1_1_2_2_1_1_1_2"/>
    <protectedRange sqref="G67:H67" name="Range2_2_12_1_3_1_2_1_1_1_1_2_1_1_1_1_1_1_2_1_1_2_1"/>
    <protectedRange sqref="F67" name="Range2_2_12_1_3_1_2_1_1_1_1_2_1_1_1_1_1_1_1_1_1_1_1_2_1"/>
    <protectedRange sqref="D67:E67" name="Range2_2_12_1_3_1_2_1_1_1_2_1_1_1_1_3_1_1_1_1_1_1_1_1_1_1_2_1"/>
    <protectedRange sqref="G66:H66" name="Range2_2_12_1_3_1_2_1_1_1_1_2_1_1_1_1_1_1_2_1_1_1_1_1"/>
    <protectedRange sqref="F66" name="Range2_2_12_1_3_1_2_1_1_1_1_2_1_1_1_1_1_1_1_1_1_1_1_1_1_1"/>
    <protectedRange sqref="D66:E66" name="Range2_2_12_1_3_1_2_1_1_1_2_1_1_1_1_3_1_1_1_1_1_1_1_1_1_1_1_1_1"/>
    <protectedRange sqref="D65" name="Range2_2_12_1_7_1_1_1_1_1"/>
    <protectedRange sqref="E65:F65" name="Range2_2_12_1_1_1_1_1_2_1_1"/>
    <protectedRange sqref="C65" name="Range2_1_4_2_1_1_1_1_1_1"/>
    <protectedRange sqref="G65:H65" name="Range2_2_12_1_3_1_2_1_1_1_2_1_1_1_1_1_1_2_1_1_1_1_1_1_1_1_1_1_1_1"/>
    <protectedRange sqref="F64:H64" name="Range2_2_12_1_3_3_1_1_1_2_1_1_1_1_1_1_1_1_1_1_1_1_1_1_1_1_1_2_1"/>
    <protectedRange sqref="D64:E64" name="Range2_2_12_1_7_1_1_2_1_1_1_2_1"/>
    <protectedRange sqref="C64" name="Range2_1_1_2_1_1_1_1_1_2_1"/>
    <protectedRange sqref="B66" name="Range2_12_5_1_1_2_1_4_1_1_1_2_1_1_1_1_1_1_1_1_1_2_1_1_1_1_2_1_1_1_2_1_1_1_2_2_2_1_1"/>
    <protectedRange sqref="B67" name="Range2_12_5_1_1_2_1_2_2_1_1_1_1_2_1_1_1_2_1_1_1_2_2_2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8"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9" name="Range2_12_4_1_1_1_4_2_2_1_1_1"/>
    <protectedRange sqref="G44:H48" name="Range2_2_12_1_3_1_1_1_1_1_4_1_1_1"/>
    <protectedRange sqref="E44:F48" name="Range2_2_12_1_7_1_1_3_1_1_1"/>
    <protectedRange sqref="Q44:R48" name="Range2_12_1_6_1_1_1_1_2_1_1"/>
    <protectedRange sqref="N44:P48" name="Range2_12_1_2_3_1_1_1_1_2_1_1"/>
    <protectedRange sqref="I44:M48" name="Range2_2_12_1_4_3_1_1_1_1_2_1_1"/>
    <protectedRange sqref="D44: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 name="Range2_1_2_1_1_1_1_1_1_2"/>
    <protectedRange sqref="Q11:Q34" name="Range1_16_3_1_1_1"/>
    <protectedRange sqref="T54:T55" name="Range2_12_5_1_1_1"/>
    <protectedRange sqref="S54:S55" name="Range2_12_5_1_1_2_3_1_1_1"/>
    <protectedRange sqref="Q54:R55" name="Range2_12_1_6_1_1_1_1_2_1_1_1_1"/>
    <protectedRange sqref="N54:P55" name="Range2_12_1_2_3_1_1_1_1_2_1_1_1_1"/>
    <protectedRange sqref="L54:M55" name="Range2_2_12_1_4_3_1_1_1_1_2_1_1_1_1"/>
    <protectedRange sqref="J52:K53" name="Range2_2_12_1_7_1_1_2_2_3"/>
    <protectedRange sqref="G52:H53" name="Range2_2_12_1_3_1_2_1_1_1_2_1_1_1_1_1_1_2_1_1_1"/>
    <protectedRange sqref="I52:I53" name="Range2_2_12_1_4_3_1_1_1_2_1_2_1_1_3_1_1_1_1_1_1_1"/>
    <protectedRange sqref="D52:E53" name="Range2_2_12_1_3_1_2_1_1_1_2_1_1_1_1_3_1_1_1_1_1_1"/>
    <protectedRange sqref="F52:F53"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4:H60" name="Range2_2_12_1_3_1_1_1_1_1_4_1_1_1_1_2"/>
    <protectedRange sqref="E54:F60" name="Range2_2_12_1_7_1_1_3_1_1_1_1_2"/>
    <protectedRange sqref="I54:K60" name="Range2_2_12_1_4_3_1_1_1_1_2_1_1_1_2"/>
    <protectedRange sqref="D54:D60" name="Range2_2_12_1_3_1_2_1_1_1_2_1_2_1_1_1_2"/>
    <protectedRange sqref="J61:K61" name="Range2_2_12_1_7_1_1_2_2_1_2"/>
    <protectedRange sqref="I61" name="Range2_2_12_1_7_1_1_2_2_1_1_1_1_1"/>
    <protectedRange sqref="G61:H61" name="Range2_2_12_1_3_3_1_1_1_2_1_1_1_1_1_1_1_1_1_1_1_1_1_1_1_1_1_1_1"/>
    <protectedRange sqref="F61" name="Range2_2_12_1_3_1_2_1_1_1_3_1_1_1_1_1_3_1_1_1_1_1_1_1_1_1_1_1"/>
    <protectedRange sqref="D61" name="Range2_2_12_1_7_1_1_2_1_1_1_1_1_1_1_1"/>
    <protectedRange sqref="E61" name="Range2_2_12_1_1_1_1_1_1_1_1_1_1_1_1_1_1"/>
    <protectedRange sqref="C61" name="Range2_1_4_2_1_1_1_1_1_1_1_1_1_1_1"/>
    <protectedRange sqref="B41" name="Range2_12_5_1_1_1_1_1_2_2"/>
    <protectedRange sqref="B42" name="Range2_12_5_1_1_1_1_1_2_1_1"/>
    <protectedRange sqref="B43" name="Range2_12_5_1_1_1_2_1_1_1_1_1_1_1_1_1_1_1"/>
    <protectedRange sqref="B44" name="Range2_12_5_1_1_1_2_2_1_1_1_1_1_1_1_1"/>
    <protectedRange sqref="B45" name="Range2_12_5_1_1_1_2_2_1_1_1_1_1_1_1_1_1_1_1_2_1_1_1_1_1_1_1_1_1_1_1"/>
    <protectedRange sqref="B46 B49 B51 B54" name="Range2_12_5_1_1_1_2_2_1_1_1_1_1_1_1_1_1_1_1_2_1_1_1_1_1_1_1_1_1_3_1_3"/>
    <protectedRange sqref="B47:B48" name="Range2_12_5_1_1_1_1_1_2_2_1"/>
    <protectedRange sqref="B50" name="Range2_12_5_1_1_1_2_2_1_1_1_1_1_1_1_1_1_1_1_2_1_1_1_1_1_1_1_1_1_2"/>
    <protectedRange sqref="B52" name="Range2_12_5_1_1_1_2_2_1_1_1_1_1_1_1_1_1_1_1_2_1_1_1_2_1_1_1_2_1_1_1_3"/>
    <protectedRange sqref="B53" name="Range2_12_5_1_1_1_2_2_1_1_1_1_1_1_1_1_1_1_1_2_1_1_1_2_1_2_1_1_1_1_3"/>
    <protectedRange sqref="B55 B59" name="Range2_12_5_1_1_1_2_2_1_1_1_1_1_1_1_1_1_1_1_2_1_1_1_1_1_1_1_1_1_3_1_1"/>
    <protectedRange sqref="B56" name="Range2_12_5_1_1_1_2_2_1_1_1_1_1_1_1_1_1_1_1_2_1_1_1_2_1_1_2_1_1_1_1_1_1"/>
    <protectedRange sqref="B57" name="Range2_12_5_1_1_1_2_2_1_1_1_1_1_1_1_1_1_1_1_2_1_1_1_3_1_1_2_1_1"/>
    <protectedRange sqref="B58" name="Range2_12_5_1_1_1_2_2_1_1_1_1_1_1_1_1_1_1_1_2_1_1_1_3_3_1_1_1"/>
    <protectedRange sqref="B60" name="Range2_12_5_1_1_1_2_2_1_1_1_1_1_1_1_1_1_1_1_2_1_1_1_1_1_1_1_1_1_3"/>
    <protectedRange sqref="B64" name="Range2_12_5_1_1_2_1_4_1_1_1_2_1_1_1_1_1_1_1_1_1_2_1_1_1_1_2_1_1_1_2_1_1_1_2_2_2_1_1_4"/>
    <protectedRange sqref="B63" name="Range2_12_5_1_1_2_1_4_1_1_1_2_1_1_1_1_1_1_1_1_1_2_1_1_1_1_2_1_1_1_2_1_1_1_2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cfRule type="containsText" dxfId="69" priority="17" operator="containsText" text="N/A">
      <formula>NOT(ISERROR(SEARCH("N/A",X11)))</formula>
    </cfRule>
    <cfRule type="cellIs" dxfId="68" priority="35" operator="equal">
      <formula>0</formula>
    </cfRule>
  </conditionalFormatting>
  <conditionalFormatting sqref="AC17:AE34 X11:AE16">
    <cfRule type="cellIs" dxfId="67" priority="34" operator="greaterThanOrEqual">
      <formula>1185</formula>
    </cfRule>
  </conditionalFormatting>
  <conditionalFormatting sqref="AC17:AE34 X11:AE16">
    <cfRule type="cellIs" dxfId="66" priority="33" operator="between">
      <formula>0.1</formula>
      <formula>1184</formula>
    </cfRule>
  </conditionalFormatting>
  <conditionalFormatting sqref="X8 AJ16:AJ34 AJ11:AO15 AO16:AO34">
    <cfRule type="cellIs" dxfId="65" priority="32" operator="equal">
      <formula>0</formula>
    </cfRule>
  </conditionalFormatting>
  <conditionalFormatting sqref="X8 AJ16:AJ34 AJ11:AO15 AO16:AO34">
    <cfRule type="cellIs" dxfId="64" priority="31" operator="greaterThan">
      <formula>1179</formula>
    </cfRule>
  </conditionalFormatting>
  <conditionalFormatting sqref="X8 AJ16:AJ34 AJ11:AO15 AO16:AO34">
    <cfRule type="cellIs" dxfId="63" priority="30" operator="greaterThan">
      <formula>99</formula>
    </cfRule>
  </conditionalFormatting>
  <conditionalFormatting sqref="X8 AJ16:AJ34 AJ11:AO15 AO16:AO34">
    <cfRule type="cellIs" dxfId="62" priority="29" operator="greaterThan">
      <formula>0.99</formula>
    </cfRule>
  </conditionalFormatting>
  <conditionalFormatting sqref="AB8">
    <cfRule type="cellIs" dxfId="61" priority="28" operator="equal">
      <formula>0</formula>
    </cfRule>
  </conditionalFormatting>
  <conditionalFormatting sqref="AB8">
    <cfRule type="cellIs" dxfId="60" priority="27" operator="greaterThan">
      <formula>1179</formula>
    </cfRule>
  </conditionalFormatting>
  <conditionalFormatting sqref="AB8">
    <cfRule type="cellIs" dxfId="59" priority="26" operator="greaterThan">
      <formula>99</formula>
    </cfRule>
  </conditionalFormatting>
  <conditionalFormatting sqref="AB8">
    <cfRule type="cellIs" dxfId="58" priority="25" operator="greaterThan">
      <formula>0.99</formula>
    </cfRule>
  </conditionalFormatting>
  <conditionalFormatting sqref="AQ11:AQ34">
    <cfRule type="cellIs" dxfId="57" priority="24" operator="equal">
      <formula>0</formula>
    </cfRule>
  </conditionalFormatting>
  <conditionalFormatting sqref="AQ11:AQ34">
    <cfRule type="cellIs" dxfId="56" priority="23" operator="greaterThan">
      <formula>1179</formula>
    </cfRule>
  </conditionalFormatting>
  <conditionalFormatting sqref="AQ11:AQ34">
    <cfRule type="cellIs" dxfId="55" priority="22" operator="greaterThan">
      <formula>99</formula>
    </cfRule>
  </conditionalFormatting>
  <conditionalFormatting sqref="AQ11:AQ34">
    <cfRule type="cellIs" dxfId="54" priority="21" operator="greaterThan">
      <formula>0.99</formula>
    </cfRule>
  </conditionalFormatting>
  <conditionalFormatting sqref="AI11:AI34">
    <cfRule type="cellIs" dxfId="53" priority="20" operator="greaterThan">
      <formula>$AI$8</formula>
    </cfRule>
  </conditionalFormatting>
  <conditionalFormatting sqref="AH11:AH34">
    <cfRule type="cellIs" dxfId="52" priority="18" operator="greaterThan">
      <formula>$AH$8</formula>
    </cfRule>
    <cfRule type="cellIs" dxfId="51" priority="19" operator="greaterThan">
      <formula>$AH$8</formula>
    </cfRule>
  </conditionalFormatting>
  <conditionalFormatting sqref="AP11:AP34">
    <cfRule type="cellIs" dxfId="50" priority="16" operator="equal">
      <formula>0</formula>
    </cfRule>
  </conditionalFormatting>
  <conditionalFormatting sqref="AP11:AP34">
    <cfRule type="cellIs" dxfId="49" priority="15" operator="greaterThan">
      <formula>1179</formula>
    </cfRule>
  </conditionalFormatting>
  <conditionalFormatting sqref="AP11:AP34">
    <cfRule type="cellIs" dxfId="48" priority="14" operator="greaterThan">
      <formula>99</formula>
    </cfRule>
  </conditionalFormatting>
  <conditionalFormatting sqref="AP11:AP34">
    <cfRule type="cellIs" dxfId="47" priority="13" operator="greaterThan">
      <formula>0.99</formula>
    </cfRule>
  </conditionalFormatting>
  <conditionalFormatting sqref="X17:AB34">
    <cfRule type="containsText" dxfId="46" priority="9" operator="containsText" text="N/A">
      <formula>NOT(ISERROR(SEARCH("N/A",X17)))</formula>
    </cfRule>
    <cfRule type="cellIs" dxfId="45" priority="12" operator="equal">
      <formula>0</formula>
    </cfRule>
  </conditionalFormatting>
  <conditionalFormatting sqref="X17:AB34">
    <cfRule type="cellIs" dxfId="44" priority="11" operator="greaterThanOrEqual">
      <formula>1185</formula>
    </cfRule>
  </conditionalFormatting>
  <conditionalFormatting sqref="X17:AB34">
    <cfRule type="cellIs" dxfId="43" priority="10" operator="between">
      <formula>0.1</formula>
      <formula>1184</formula>
    </cfRule>
  </conditionalFormatting>
  <conditionalFormatting sqref="AK33:AK34 AL16:AN34">
    <cfRule type="cellIs" dxfId="42" priority="8" operator="equal">
      <formula>0</formula>
    </cfRule>
  </conditionalFormatting>
  <conditionalFormatting sqref="AK33:AK34 AL16:AN34">
    <cfRule type="cellIs" dxfId="41" priority="7" operator="greaterThan">
      <formula>1179</formula>
    </cfRule>
  </conditionalFormatting>
  <conditionalFormatting sqref="AK33:AK34 AL16:AN34">
    <cfRule type="cellIs" dxfId="40" priority="6" operator="greaterThan">
      <formula>99</formula>
    </cfRule>
  </conditionalFormatting>
  <conditionalFormatting sqref="AK33:AK34 AL16:AN34">
    <cfRule type="cellIs" dxfId="39" priority="5" operator="greaterThan">
      <formula>0.99</formula>
    </cfRule>
  </conditionalFormatting>
  <conditionalFormatting sqref="AK16:AK32">
    <cfRule type="cellIs" dxfId="38" priority="4" operator="equal">
      <formula>0</formula>
    </cfRule>
  </conditionalFormatting>
  <conditionalFormatting sqref="AK16:AK32">
    <cfRule type="cellIs" dxfId="37" priority="3" operator="greaterThan">
      <formula>1179</formula>
    </cfRule>
  </conditionalFormatting>
  <conditionalFormatting sqref="AK16:AK32">
    <cfRule type="cellIs" dxfId="36" priority="2" operator="greaterThan">
      <formula>99</formula>
    </cfRule>
  </conditionalFormatting>
  <conditionalFormatting sqref="AK16:AK32">
    <cfRule type="cellIs" dxfId="35"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zoomScaleNormal="100" workbookViewId="0">
      <selection activeCell="B47" sqref="B47:B49"/>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1"/>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46" t="s">
        <v>10</v>
      </c>
      <c r="I7" s="147" t="s">
        <v>11</v>
      </c>
      <c r="J7" s="147" t="s">
        <v>12</v>
      </c>
      <c r="K7" s="147" t="s">
        <v>13</v>
      </c>
      <c r="L7" s="11"/>
      <c r="M7" s="11"/>
      <c r="N7" s="11"/>
      <c r="O7" s="146" t="s">
        <v>14</v>
      </c>
      <c r="P7" s="218" t="s">
        <v>15</v>
      </c>
      <c r="Q7" s="220"/>
      <c r="R7" s="220"/>
      <c r="S7" s="220"/>
      <c r="T7" s="219"/>
      <c r="U7" s="217" t="s">
        <v>16</v>
      </c>
      <c r="V7" s="217"/>
      <c r="W7" s="147" t="s">
        <v>17</v>
      </c>
      <c r="X7" s="218" t="s">
        <v>18</v>
      </c>
      <c r="Y7" s="219"/>
      <c r="Z7" s="218" t="s">
        <v>19</v>
      </c>
      <c r="AA7" s="219"/>
      <c r="AB7" s="218" t="s">
        <v>20</v>
      </c>
      <c r="AC7" s="219"/>
      <c r="AD7" s="218" t="s">
        <v>21</v>
      </c>
      <c r="AE7" s="219"/>
      <c r="AF7" s="147" t="s">
        <v>22</v>
      </c>
      <c r="AG7" s="147" t="s">
        <v>23</v>
      </c>
      <c r="AH7" s="147" t="s">
        <v>24</v>
      </c>
      <c r="AI7" s="147" t="s">
        <v>25</v>
      </c>
      <c r="AJ7" s="218" t="s">
        <v>26</v>
      </c>
      <c r="AK7" s="220"/>
      <c r="AL7" s="220"/>
      <c r="AM7" s="220"/>
      <c r="AN7" s="219"/>
      <c r="AO7" s="218" t="s">
        <v>27</v>
      </c>
      <c r="AP7" s="220"/>
      <c r="AQ7" s="219"/>
      <c r="AR7" s="147" t="s">
        <v>28</v>
      </c>
      <c r="AS7" s="26"/>
      <c r="AT7" s="11"/>
      <c r="AU7" s="11"/>
      <c r="AV7" s="11"/>
      <c r="AW7" s="11"/>
      <c r="AX7" s="11"/>
      <c r="AY7" s="11"/>
    </row>
    <row r="8" spans="2:51" x14ac:dyDescent="0.25">
      <c r="B8" s="221">
        <v>42097</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21978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47" t="s">
        <v>44</v>
      </c>
      <c r="M9" s="217" t="s">
        <v>45</v>
      </c>
      <c r="N9" s="32" t="s">
        <v>46</v>
      </c>
      <c r="O9" s="207" t="s">
        <v>47</v>
      </c>
      <c r="P9" s="207" t="s">
        <v>48</v>
      </c>
      <c r="Q9" s="33" t="s">
        <v>49</v>
      </c>
      <c r="R9" s="195" t="s">
        <v>50</v>
      </c>
      <c r="S9" s="196"/>
      <c r="T9" s="197"/>
      <c r="U9" s="148" t="s">
        <v>51</v>
      </c>
      <c r="V9" s="148" t="s">
        <v>52</v>
      </c>
      <c r="W9" s="201" t="s">
        <v>53</v>
      </c>
      <c r="X9" s="202" t="s">
        <v>54</v>
      </c>
      <c r="Y9" s="203"/>
      <c r="Z9" s="203"/>
      <c r="AA9" s="203"/>
      <c r="AB9" s="203"/>
      <c r="AC9" s="203"/>
      <c r="AD9" s="203"/>
      <c r="AE9" s="204"/>
      <c r="AF9" s="150" t="s">
        <v>55</v>
      </c>
      <c r="AG9" s="150" t="s">
        <v>56</v>
      </c>
      <c r="AH9" s="190" t="s">
        <v>57</v>
      </c>
      <c r="AI9" s="205" t="s">
        <v>58</v>
      </c>
      <c r="AJ9" s="148" t="s">
        <v>59</v>
      </c>
      <c r="AK9" s="148" t="s">
        <v>60</v>
      </c>
      <c r="AL9" s="148" t="s">
        <v>61</v>
      </c>
      <c r="AM9" s="148" t="s">
        <v>62</v>
      </c>
      <c r="AN9" s="148" t="s">
        <v>63</v>
      </c>
      <c r="AO9" s="148" t="s">
        <v>64</v>
      </c>
      <c r="AP9" s="148" t="s">
        <v>65</v>
      </c>
      <c r="AQ9" s="207" t="s">
        <v>66</v>
      </c>
      <c r="AR9" s="148" t="s">
        <v>67</v>
      </c>
      <c r="AS9" s="190" t="s">
        <v>68</v>
      </c>
      <c r="AV9" s="34" t="s">
        <v>69</v>
      </c>
      <c r="AW9" s="34" t="s">
        <v>70</v>
      </c>
      <c r="AY9" s="35" t="s">
        <v>71</v>
      </c>
    </row>
    <row r="10" spans="2:51" x14ac:dyDescent="0.25">
      <c r="B10" s="148" t="s">
        <v>72</v>
      </c>
      <c r="C10" s="148" t="s">
        <v>73</v>
      </c>
      <c r="D10" s="148" t="s">
        <v>74</v>
      </c>
      <c r="E10" s="148" t="s">
        <v>75</v>
      </c>
      <c r="F10" s="148" t="s">
        <v>74</v>
      </c>
      <c r="G10" s="148" t="s">
        <v>75</v>
      </c>
      <c r="H10" s="216"/>
      <c r="I10" s="148" t="s">
        <v>75</v>
      </c>
      <c r="J10" s="148" t="s">
        <v>75</v>
      </c>
      <c r="K10" s="148" t="s">
        <v>75</v>
      </c>
      <c r="L10" s="27" t="s">
        <v>29</v>
      </c>
      <c r="M10" s="217"/>
      <c r="N10" s="27" t="s">
        <v>29</v>
      </c>
      <c r="O10" s="208"/>
      <c r="P10" s="208"/>
      <c r="Q10" s="144">
        <f>'APR 2'!$Q$34</f>
        <v>31319401</v>
      </c>
      <c r="R10" s="198"/>
      <c r="S10" s="199"/>
      <c r="T10" s="200"/>
      <c r="U10" s="148" t="s">
        <v>75</v>
      </c>
      <c r="V10" s="148" t="s">
        <v>75</v>
      </c>
      <c r="W10" s="201"/>
      <c r="X10" s="36" t="s">
        <v>76</v>
      </c>
      <c r="Y10" s="36" t="s">
        <v>77</v>
      </c>
      <c r="Z10" s="36" t="s">
        <v>78</v>
      </c>
      <c r="AA10" s="36" t="s">
        <v>79</v>
      </c>
      <c r="AB10" s="36" t="s">
        <v>80</v>
      </c>
      <c r="AC10" s="36" t="s">
        <v>81</v>
      </c>
      <c r="AD10" s="36" t="s">
        <v>82</v>
      </c>
      <c r="AE10" s="36" t="s">
        <v>83</v>
      </c>
      <c r="AF10" s="37"/>
      <c r="AG10" s="119">
        <f>'APR 2'!$AG$34</f>
        <v>35933428</v>
      </c>
      <c r="AH10" s="190"/>
      <c r="AI10" s="206"/>
      <c r="AJ10" s="148" t="s">
        <v>84</v>
      </c>
      <c r="AK10" s="148" t="s">
        <v>84</v>
      </c>
      <c r="AL10" s="148" t="s">
        <v>84</v>
      </c>
      <c r="AM10" s="148" t="s">
        <v>84</v>
      </c>
      <c r="AN10" s="148" t="s">
        <v>84</v>
      </c>
      <c r="AO10" s="148" t="s">
        <v>84</v>
      </c>
      <c r="AP10" s="145">
        <f>'APR 2'!AP34</f>
        <v>8031379</v>
      </c>
      <c r="AQ10" s="208"/>
      <c r="AR10" s="149" t="s">
        <v>85</v>
      </c>
      <c r="AS10" s="190"/>
      <c r="AV10" s="38" t="s">
        <v>86</v>
      </c>
      <c r="AW10" s="38" t="s">
        <v>87</v>
      </c>
      <c r="AY10" s="80"/>
    </row>
    <row r="11" spans="2:51" x14ac:dyDescent="0.25">
      <c r="B11" s="39">
        <v>2</v>
      </c>
      <c r="C11" s="39">
        <v>4.1666666666666664E-2</v>
      </c>
      <c r="D11" s="118">
        <v>16</v>
      </c>
      <c r="E11" s="40">
        <f>D11/1.42</f>
        <v>11.267605633802818</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111</v>
      </c>
      <c r="P11" s="119">
        <v>88</v>
      </c>
      <c r="Q11" s="119">
        <v>31323159</v>
      </c>
      <c r="R11" s="45">
        <f>Q11-Q10</f>
        <v>3758</v>
      </c>
      <c r="S11" s="46">
        <f>R11*24/1000</f>
        <v>90.191999999999993</v>
      </c>
      <c r="T11" s="46">
        <f>R11/1000</f>
        <v>3.758</v>
      </c>
      <c r="U11" s="120">
        <v>8.5</v>
      </c>
      <c r="V11" s="120">
        <f>U11</f>
        <v>8.5</v>
      </c>
      <c r="W11" s="121" t="s">
        <v>125</v>
      </c>
      <c r="X11" s="123">
        <v>0</v>
      </c>
      <c r="Y11" s="123">
        <v>0</v>
      </c>
      <c r="Z11" s="123">
        <v>1019</v>
      </c>
      <c r="AA11" s="123">
        <v>0</v>
      </c>
      <c r="AB11" s="123">
        <v>1009</v>
      </c>
      <c r="AC11" s="47" t="s">
        <v>90</v>
      </c>
      <c r="AD11" s="47" t="s">
        <v>90</v>
      </c>
      <c r="AE11" s="47" t="s">
        <v>90</v>
      </c>
      <c r="AF11" s="122" t="s">
        <v>90</v>
      </c>
      <c r="AG11" s="136">
        <v>35934004</v>
      </c>
      <c r="AH11" s="48">
        <f>IF(ISBLANK(AG11),"-",AG11-AG10)</f>
        <v>576</v>
      </c>
      <c r="AI11" s="49">
        <f>AH11/T11</f>
        <v>153.27301756253325</v>
      </c>
      <c r="AJ11" s="102">
        <v>0</v>
      </c>
      <c r="AK11" s="102">
        <v>0</v>
      </c>
      <c r="AL11" s="102">
        <v>1</v>
      </c>
      <c r="AM11" s="102">
        <v>0</v>
      </c>
      <c r="AN11" s="102">
        <v>1</v>
      </c>
      <c r="AO11" s="102">
        <v>0.3</v>
      </c>
      <c r="AP11" s="123">
        <v>8032161</v>
      </c>
      <c r="AQ11" s="123">
        <f>AP11-AP10</f>
        <v>782</v>
      </c>
      <c r="AR11" s="50"/>
      <c r="AS11" s="51" t="s">
        <v>113</v>
      </c>
      <c r="AV11" s="38" t="s">
        <v>88</v>
      </c>
      <c r="AW11" s="38" t="s">
        <v>91</v>
      </c>
      <c r="AY11" s="80" t="s">
        <v>126</v>
      </c>
    </row>
    <row r="12" spans="2:51" x14ac:dyDescent="0.25">
      <c r="B12" s="39">
        <v>2.0416666666666701</v>
      </c>
      <c r="C12" s="39">
        <v>8.3333333333333329E-2</v>
      </c>
      <c r="D12" s="118">
        <v>18</v>
      </c>
      <c r="E12" s="40">
        <f t="shared" ref="E12:E34" si="0">D12/1.42</f>
        <v>12.67605633802817</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110</v>
      </c>
      <c r="P12" s="119">
        <v>87</v>
      </c>
      <c r="Q12" s="119">
        <v>31326839</v>
      </c>
      <c r="R12" s="45">
        <f t="shared" ref="R12:R34" si="3">Q12-Q11</f>
        <v>3680</v>
      </c>
      <c r="S12" s="46">
        <f t="shared" ref="S12:S34" si="4">R12*24/1000</f>
        <v>88.32</v>
      </c>
      <c r="T12" s="46">
        <f t="shared" ref="T12:T34" si="5">R12/1000</f>
        <v>3.68</v>
      </c>
      <c r="U12" s="120">
        <v>9.4</v>
      </c>
      <c r="V12" s="120">
        <f t="shared" ref="V12:V34" si="6">U12</f>
        <v>9.4</v>
      </c>
      <c r="W12" s="121" t="s">
        <v>125</v>
      </c>
      <c r="X12" s="123">
        <v>0</v>
      </c>
      <c r="Y12" s="123">
        <v>0</v>
      </c>
      <c r="Z12" s="123">
        <v>980</v>
      </c>
      <c r="AA12" s="123">
        <v>0</v>
      </c>
      <c r="AB12" s="123">
        <v>1008</v>
      </c>
      <c r="AC12" s="47" t="s">
        <v>90</v>
      </c>
      <c r="AD12" s="47" t="s">
        <v>90</v>
      </c>
      <c r="AE12" s="47" t="s">
        <v>90</v>
      </c>
      <c r="AF12" s="122" t="s">
        <v>90</v>
      </c>
      <c r="AG12" s="136">
        <v>35934544</v>
      </c>
      <c r="AH12" s="48">
        <f>IF(ISBLANK(AG12),"-",AG12-AG11)</f>
        <v>540</v>
      </c>
      <c r="AI12" s="49">
        <f t="shared" ref="AI12:AI34" si="7">AH12/T12</f>
        <v>146.7391304347826</v>
      </c>
      <c r="AJ12" s="102">
        <v>0</v>
      </c>
      <c r="AK12" s="102">
        <v>0</v>
      </c>
      <c r="AL12" s="102">
        <v>1</v>
      </c>
      <c r="AM12" s="102">
        <v>0</v>
      </c>
      <c r="AN12" s="102">
        <v>1</v>
      </c>
      <c r="AO12" s="102">
        <v>0.3</v>
      </c>
      <c r="AP12" s="123">
        <v>8033015</v>
      </c>
      <c r="AQ12" s="123">
        <f>AP12-AP11</f>
        <v>854</v>
      </c>
      <c r="AR12" s="52">
        <v>0.98</v>
      </c>
      <c r="AS12" s="51" t="s">
        <v>113</v>
      </c>
      <c r="AV12" s="38" t="s">
        <v>92</v>
      </c>
      <c r="AW12" s="38" t="s">
        <v>93</v>
      </c>
      <c r="AY12" s="80" t="s">
        <v>128</v>
      </c>
    </row>
    <row r="13" spans="2:51" x14ac:dyDescent="0.25">
      <c r="B13" s="39">
        <v>2.0833333333333299</v>
      </c>
      <c r="C13" s="39">
        <v>0.125</v>
      </c>
      <c r="D13" s="118">
        <v>27</v>
      </c>
      <c r="E13" s="40">
        <f t="shared" si="0"/>
        <v>19.014084507042256</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91</v>
      </c>
      <c r="P13" s="119">
        <v>86</v>
      </c>
      <c r="Q13" s="119">
        <v>31330450</v>
      </c>
      <c r="R13" s="45">
        <f t="shared" si="3"/>
        <v>3611</v>
      </c>
      <c r="S13" s="46">
        <f t="shared" si="4"/>
        <v>86.664000000000001</v>
      </c>
      <c r="T13" s="46">
        <f t="shared" si="5"/>
        <v>3.6110000000000002</v>
      </c>
      <c r="U13" s="120">
        <v>9.5</v>
      </c>
      <c r="V13" s="120">
        <f t="shared" si="6"/>
        <v>9.5</v>
      </c>
      <c r="W13" s="121" t="s">
        <v>125</v>
      </c>
      <c r="X13" s="123">
        <v>0</v>
      </c>
      <c r="Y13" s="123">
        <v>0</v>
      </c>
      <c r="Z13" s="123">
        <v>890</v>
      </c>
      <c r="AA13" s="123">
        <v>0</v>
      </c>
      <c r="AB13" s="123">
        <v>1008</v>
      </c>
      <c r="AC13" s="47" t="s">
        <v>90</v>
      </c>
      <c r="AD13" s="47" t="s">
        <v>90</v>
      </c>
      <c r="AE13" s="47" t="s">
        <v>90</v>
      </c>
      <c r="AF13" s="122" t="s">
        <v>90</v>
      </c>
      <c r="AG13" s="136">
        <v>35935028</v>
      </c>
      <c r="AH13" s="48">
        <f>IF(ISBLANK(AG13),"-",AG13-AG12)</f>
        <v>484</v>
      </c>
      <c r="AI13" s="49">
        <f t="shared" si="7"/>
        <v>134.0348933813348</v>
      </c>
      <c r="AJ13" s="102">
        <v>0</v>
      </c>
      <c r="AK13" s="102">
        <v>0</v>
      </c>
      <c r="AL13" s="102">
        <v>1</v>
      </c>
      <c r="AM13" s="102">
        <v>0</v>
      </c>
      <c r="AN13" s="102">
        <v>1</v>
      </c>
      <c r="AO13" s="102">
        <v>0.3</v>
      </c>
      <c r="AP13" s="123">
        <v>8033147</v>
      </c>
      <c r="AQ13" s="123">
        <f>AP13-AP12</f>
        <v>132</v>
      </c>
      <c r="AR13" s="50"/>
      <c r="AS13" s="51" t="s">
        <v>113</v>
      </c>
      <c r="AV13" s="38" t="s">
        <v>94</v>
      </c>
      <c r="AW13" s="38" t="s">
        <v>95</v>
      </c>
      <c r="AY13" s="80" t="s">
        <v>127</v>
      </c>
    </row>
    <row r="14" spans="2:51" x14ac:dyDescent="0.25">
      <c r="B14" s="39">
        <v>2.125</v>
      </c>
      <c r="C14" s="39">
        <v>0.16666666666666666</v>
      </c>
      <c r="D14" s="118">
        <v>33</v>
      </c>
      <c r="E14" s="40">
        <f t="shared" si="0"/>
        <v>23.239436619718312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90</v>
      </c>
      <c r="P14" s="119">
        <v>88</v>
      </c>
      <c r="Q14" s="119">
        <v>31334035</v>
      </c>
      <c r="R14" s="45">
        <f t="shared" si="3"/>
        <v>3585</v>
      </c>
      <c r="S14" s="46">
        <f t="shared" si="4"/>
        <v>86.04</v>
      </c>
      <c r="T14" s="46">
        <f t="shared" si="5"/>
        <v>3.585</v>
      </c>
      <c r="U14" s="120">
        <v>9.5</v>
      </c>
      <c r="V14" s="120">
        <f t="shared" si="6"/>
        <v>9.5</v>
      </c>
      <c r="W14" s="121" t="s">
        <v>125</v>
      </c>
      <c r="X14" s="123">
        <v>0</v>
      </c>
      <c r="Y14" s="123">
        <v>0</v>
      </c>
      <c r="Z14" s="123">
        <v>874</v>
      </c>
      <c r="AA14" s="123">
        <v>0</v>
      </c>
      <c r="AB14" s="123">
        <v>1008</v>
      </c>
      <c r="AC14" s="47" t="s">
        <v>90</v>
      </c>
      <c r="AD14" s="47" t="s">
        <v>90</v>
      </c>
      <c r="AE14" s="47" t="s">
        <v>90</v>
      </c>
      <c r="AF14" s="122" t="s">
        <v>90</v>
      </c>
      <c r="AG14" s="136">
        <v>35935470</v>
      </c>
      <c r="AH14" s="48">
        <f t="shared" ref="AH14:AH34" si="8">IF(ISBLANK(AG14),"-",AG14-AG13)</f>
        <v>442</v>
      </c>
      <c r="AI14" s="49">
        <f t="shared" si="7"/>
        <v>123.29149232914924</v>
      </c>
      <c r="AJ14" s="102">
        <v>0</v>
      </c>
      <c r="AK14" s="102">
        <v>0</v>
      </c>
      <c r="AL14" s="102">
        <v>1</v>
      </c>
      <c r="AM14" s="102">
        <v>0</v>
      </c>
      <c r="AN14" s="102">
        <v>1</v>
      </c>
      <c r="AO14" s="102">
        <v>0</v>
      </c>
      <c r="AP14" s="123">
        <v>8033147</v>
      </c>
      <c r="AQ14" s="123">
        <f>AP14-AP13</f>
        <v>0</v>
      </c>
      <c r="AR14" s="50"/>
      <c r="AS14" s="51" t="s">
        <v>113</v>
      </c>
      <c r="AT14" s="53"/>
      <c r="AV14" s="38" t="s">
        <v>96</v>
      </c>
      <c r="AW14" s="38" t="s">
        <v>97</v>
      </c>
      <c r="AY14" s="80" t="s">
        <v>130</v>
      </c>
    </row>
    <row r="15" spans="2:51" x14ac:dyDescent="0.25">
      <c r="B15" s="39">
        <v>2.1666666666666701</v>
      </c>
      <c r="C15" s="39">
        <v>0.20833333333333301</v>
      </c>
      <c r="D15" s="118">
        <v>38</v>
      </c>
      <c r="E15" s="40">
        <f t="shared" si="0"/>
        <v>26.760563380281692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87</v>
      </c>
      <c r="P15" s="119">
        <v>83</v>
      </c>
      <c r="Q15" s="119">
        <v>31337594</v>
      </c>
      <c r="R15" s="45">
        <f t="shared" si="3"/>
        <v>3559</v>
      </c>
      <c r="S15" s="46">
        <f t="shared" si="4"/>
        <v>85.415999999999997</v>
      </c>
      <c r="T15" s="46">
        <f t="shared" si="5"/>
        <v>3.5590000000000002</v>
      </c>
      <c r="U15" s="120">
        <v>9.5</v>
      </c>
      <c r="V15" s="120">
        <f t="shared" si="6"/>
        <v>9.5</v>
      </c>
      <c r="W15" s="121" t="s">
        <v>125</v>
      </c>
      <c r="X15" s="123">
        <v>0</v>
      </c>
      <c r="Y15" s="123">
        <v>0</v>
      </c>
      <c r="Z15" s="123">
        <v>793</v>
      </c>
      <c r="AA15" s="123">
        <v>0</v>
      </c>
      <c r="AB15" s="123">
        <v>857</v>
      </c>
      <c r="AC15" s="47" t="s">
        <v>90</v>
      </c>
      <c r="AD15" s="47" t="s">
        <v>90</v>
      </c>
      <c r="AE15" s="47" t="s">
        <v>90</v>
      </c>
      <c r="AF15" s="122" t="s">
        <v>90</v>
      </c>
      <c r="AG15" s="136">
        <v>35935866</v>
      </c>
      <c r="AH15" s="48">
        <f t="shared" si="8"/>
        <v>396</v>
      </c>
      <c r="AI15" s="49">
        <f t="shared" si="7"/>
        <v>111.26720989041866</v>
      </c>
      <c r="AJ15" s="102">
        <v>0</v>
      </c>
      <c r="AK15" s="102">
        <v>0</v>
      </c>
      <c r="AL15" s="102">
        <v>1</v>
      </c>
      <c r="AM15" s="102">
        <v>0</v>
      </c>
      <c r="AN15" s="102">
        <v>1</v>
      </c>
      <c r="AO15" s="102">
        <v>0</v>
      </c>
      <c r="AP15" s="123">
        <v>8033147</v>
      </c>
      <c r="AQ15" s="123">
        <f>AP15-AP14</f>
        <v>0</v>
      </c>
      <c r="AR15" s="50"/>
      <c r="AS15" s="51" t="s">
        <v>113</v>
      </c>
      <c r="AV15" s="38" t="s">
        <v>98</v>
      </c>
      <c r="AW15" s="38" t="s">
        <v>99</v>
      </c>
      <c r="AY15" s="80" t="s">
        <v>131</v>
      </c>
    </row>
    <row r="16" spans="2:51" x14ac:dyDescent="0.25">
      <c r="B16" s="39">
        <v>2.2083333333333299</v>
      </c>
      <c r="C16" s="39">
        <v>0.25</v>
      </c>
      <c r="D16" s="118">
        <v>30</v>
      </c>
      <c r="E16" s="40">
        <f t="shared" si="0"/>
        <v>21.126760563380284</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100</v>
      </c>
      <c r="P16" s="119">
        <v>102</v>
      </c>
      <c r="Q16" s="119">
        <v>31341420</v>
      </c>
      <c r="R16" s="45">
        <f t="shared" si="3"/>
        <v>3826</v>
      </c>
      <c r="S16" s="46">
        <f t="shared" si="4"/>
        <v>91.823999999999998</v>
      </c>
      <c r="T16" s="46">
        <f t="shared" si="5"/>
        <v>3.8260000000000001</v>
      </c>
      <c r="U16" s="120">
        <v>9.5</v>
      </c>
      <c r="V16" s="120">
        <f t="shared" si="6"/>
        <v>9.5</v>
      </c>
      <c r="W16" s="121" t="s">
        <v>125</v>
      </c>
      <c r="X16" s="123">
        <v>0</v>
      </c>
      <c r="Y16" s="123">
        <v>0</v>
      </c>
      <c r="Z16" s="123">
        <v>952</v>
      </c>
      <c r="AA16" s="123">
        <v>0</v>
      </c>
      <c r="AB16" s="123">
        <v>958</v>
      </c>
      <c r="AC16" s="47" t="s">
        <v>90</v>
      </c>
      <c r="AD16" s="47" t="s">
        <v>90</v>
      </c>
      <c r="AE16" s="47" t="s">
        <v>90</v>
      </c>
      <c r="AF16" s="122" t="s">
        <v>90</v>
      </c>
      <c r="AG16" s="136">
        <v>35936230</v>
      </c>
      <c r="AH16" s="48">
        <f t="shared" si="8"/>
        <v>364</v>
      </c>
      <c r="AI16" s="49">
        <f t="shared" si="7"/>
        <v>95.138525875588087</v>
      </c>
      <c r="AJ16" s="102">
        <v>0</v>
      </c>
      <c r="AK16" s="102">
        <v>0</v>
      </c>
      <c r="AL16" s="102">
        <v>1</v>
      </c>
      <c r="AM16" s="102">
        <v>0</v>
      </c>
      <c r="AN16" s="102">
        <v>1</v>
      </c>
      <c r="AO16" s="102">
        <v>0</v>
      </c>
      <c r="AP16" s="123">
        <v>8033147</v>
      </c>
      <c r="AQ16" s="123">
        <f t="shared" ref="AQ16:AQ34" si="10">AP16-AP15</f>
        <v>0</v>
      </c>
      <c r="AR16" s="52">
        <v>1.05</v>
      </c>
      <c r="AS16" s="51" t="s">
        <v>101</v>
      </c>
      <c r="AV16" s="38" t="s">
        <v>102</v>
      </c>
      <c r="AW16" s="38" t="s">
        <v>103</v>
      </c>
      <c r="AY16" s="80" t="s">
        <v>132</v>
      </c>
    </row>
    <row r="17" spans="1:51" x14ac:dyDescent="0.25">
      <c r="B17" s="39">
        <v>2.25</v>
      </c>
      <c r="C17" s="39">
        <v>0.29166666666666702</v>
      </c>
      <c r="D17" s="118">
        <v>18</v>
      </c>
      <c r="E17" s="40">
        <f t="shared" si="0"/>
        <v>12.67605633802817</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135</v>
      </c>
      <c r="P17" s="119">
        <v>138</v>
      </c>
      <c r="Q17" s="119">
        <v>31346738</v>
      </c>
      <c r="R17" s="45">
        <f t="shared" si="3"/>
        <v>5318</v>
      </c>
      <c r="S17" s="46">
        <f t="shared" si="4"/>
        <v>127.63200000000001</v>
      </c>
      <c r="T17" s="46">
        <f t="shared" si="5"/>
        <v>5.3179999999999996</v>
      </c>
      <c r="U17" s="120">
        <v>9.5</v>
      </c>
      <c r="V17" s="120">
        <f t="shared" si="6"/>
        <v>9.5</v>
      </c>
      <c r="W17" s="121" t="s">
        <v>147</v>
      </c>
      <c r="X17" s="123">
        <v>0</v>
      </c>
      <c r="Y17" s="123">
        <v>0</v>
      </c>
      <c r="Z17" s="123">
        <v>1086</v>
      </c>
      <c r="AA17" s="123">
        <v>1185</v>
      </c>
      <c r="AB17" s="123">
        <v>1109</v>
      </c>
      <c r="AC17" s="47" t="s">
        <v>90</v>
      </c>
      <c r="AD17" s="47" t="s">
        <v>90</v>
      </c>
      <c r="AE17" s="47" t="s">
        <v>90</v>
      </c>
      <c r="AF17" s="122" t="s">
        <v>90</v>
      </c>
      <c r="AG17" s="136">
        <v>35937224</v>
      </c>
      <c r="AH17" s="48">
        <f t="shared" si="8"/>
        <v>994</v>
      </c>
      <c r="AI17" s="49">
        <f t="shared" si="7"/>
        <v>186.9123730725837</v>
      </c>
      <c r="AJ17" s="102">
        <v>0</v>
      </c>
      <c r="AK17" s="102">
        <v>0</v>
      </c>
      <c r="AL17" s="102">
        <v>1</v>
      </c>
      <c r="AM17" s="102">
        <v>1</v>
      </c>
      <c r="AN17" s="102">
        <v>1</v>
      </c>
      <c r="AO17" s="102">
        <v>0</v>
      </c>
      <c r="AP17" s="123">
        <v>8033147</v>
      </c>
      <c r="AQ17" s="123">
        <f t="shared" si="10"/>
        <v>0</v>
      </c>
      <c r="AR17" s="50"/>
      <c r="AS17" s="51" t="s">
        <v>101</v>
      </c>
      <c r="AT17" s="53"/>
      <c r="AV17" s="38" t="s">
        <v>104</v>
      </c>
      <c r="AW17" s="38" t="s">
        <v>105</v>
      </c>
      <c r="AY17" s="105"/>
    </row>
    <row r="18" spans="1:51" x14ac:dyDescent="0.25">
      <c r="B18" s="39">
        <v>2.2916666666666701</v>
      </c>
      <c r="C18" s="39">
        <v>0.33333333333333298</v>
      </c>
      <c r="D18" s="118">
        <v>16</v>
      </c>
      <c r="E18" s="40">
        <f t="shared" si="0"/>
        <v>11.267605633802818</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140</v>
      </c>
      <c r="P18" s="119">
        <v>137</v>
      </c>
      <c r="Q18" s="119">
        <v>31352399</v>
      </c>
      <c r="R18" s="45">
        <f t="shared" si="3"/>
        <v>5661</v>
      </c>
      <c r="S18" s="46">
        <f t="shared" si="4"/>
        <v>135.864</v>
      </c>
      <c r="T18" s="46">
        <f t="shared" si="5"/>
        <v>5.6609999999999996</v>
      </c>
      <c r="U18" s="120">
        <v>9.5</v>
      </c>
      <c r="V18" s="120">
        <f t="shared" si="6"/>
        <v>9.5</v>
      </c>
      <c r="W18" s="121" t="s">
        <v>147</v>
      </c>
      <c r="X18" s="123">
        <v>0</v>
      </c>
      <c r="Y18" s="123">
        <v>0</v>
      </c>
      <c r="Z18" s="123">
        <v>1086</v>
      </c>
      <c r="AA18" s="123">
        <v>1185</v>
      </c>
      <c r="AB18" s="123">
        <v>1160</v>
      </c>
      <c r="AC18" s="47" t="s">
        <v>90</v>
      </c>
      <c r="AD18" s="47" t="s">
        <v>90</v>
      </c>
      <c r="AE18" s="47" t="s">
        <v>90</v>
      </c>
      <c r="AF18" s="122" t="s">
        <v>90</v>
      </c>
      <c r="AG18" s="136">
        <v>35938332</v>
      </c>
      <c r="AH18" s="48">
        <f t="shared" si="8"/>
        <v>1108</v>
      </c>
      <c r="AI18" s="49">
        <f t="shared" si="7"/>
        <v>195.7251369016075</v>
      </c>
      <c r="AJ18" s="102">
        <v>0</v>
      </c>
      <c r="AK18" s="102">
        <v>0</v>
      </c>
      <c r="AL18" s="102">
        <v>1</v>
      </c>
      <c r="AM18" s="102">
        <v>1</v>
      </c>
      <c r="AN18" s="102">
        <v>1</v>
      </c>
      <c r="AO18" s="102">
        <v>0</v>
      </c>
      <c r="AP18" s="123">
        <v>8033147</v>
      </c>
      <c r="AQ18" s="123">
        <f t="shared" si="10"/>
        <v>0</v>
      </c>
      <c r="AR18" s="50"/>
      <c r="AS18" s="51" t="s">
        <v>101</v>
      </c>
      <c r="AV18" s="38" t="s">
        <v>106</v>
      </c>
      <c r="AW18" s="38" t="s">
        <v>107</v>
      </c>
      <c r="AY18" s="105"/>
    </row>
    <row r="19" spans="1:51" x14ac:dyDescent="0.25">
      <c r="B19" s="39">
        <v>2.3333333333333299</v>
      </c>
      <c r="C19" s="39">
        <v>0.375</v>
      </c>
      <c r="D19" s="118">
        <v>13</v>
      </c>
      <c r="E19" s="40">
        <f t="shared" si="0"/>
        <v>9.1549295774647899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145</v>
      </c>
      <c r="P19" s="119">
        <v>144</v>
      </c>
      <c r="Q19" s="119">
        <v>31358258</v>
      </c>
      <c r="R19" s="45">
        <f t="shared" si="3"/>
        <v>5859</v>
      </c>
      <c r="S19" s="46">
        <f t="shared" si="4"/>
        <v>140.61600000000001</v>
      </c>
      <c r="T19" s="46">
        <f t="shared" si="5"/>
        <v>5.859</v>
      </c>
      <c r="U19" s="120">
        <v>9.5</v>
      </c>
      <c r="V19" s="120">
        <f t="shared" si="6"/>
        <v>9.5</v>
      </c>
      <c r="W19" s="121" t="s">
        <v>147</v>
      </c>
      <c r="X19" s="123">
        <v>0</v>
      </c>
      <c r="Y19" s="123">
        <v>0</v>
      </c>
      <c r="Z19" s="123">
        <v>1173</v>
      </c>
      <c r="AA19" s="123">
        <v>1185</v>
      </c>
      <c r="AB19" s="123">
        <v>1179</v>
      </c>
      <c r="AC19" s="47" t="s">
        <v>90</v>
      </c>
      <c r="AD19" s="47" t="s">
        <v>90</v>
      </c>
      <c r="AE19" s="47" t="s">
        <v>90</v>
      </c>
      <c r="AF19" s="122" t="s">
        <v>90</v>
      </c>
      <c r="AG19" s="136">
        <v>35939524</v>
      </c>
      <c r="AH19" s="48">
        <f t="shared" si="8"/>
        <v>1192</v>
      </c>
      <c r="AI19" s="49">
        <f t="shared" si="7"/>
        <v>203.44768731865506</v>
      </c>
      <c r="AJ19" s="102">
        <v>0</v>
      </c>
      <c r="AK19" s="102">
        <v>0</v>
      </c>
      <c r="AL19" s="102">
        <v>1</v>
      </c>
      <c r="AM19" s="102">
        <v>1</v>
      </c>
      <c r="AN19" s="102">
        <v>1</v>
      </c>
      <c r="AO19" s="102">
        <v>0</v>
      </c>
      <c r="AP19" s="123">
        <v>8033147</v>
      </c>
      <c r="AQ19" s="123">
        <f t="shared" si="10"/>
        <v>0</v>
      </c>
      <c r="AR19" s="50"/>
      <c r="AS19" s="51" t="s">
        <v>101</v>
      </c>
      <c r="AV19" s="38" t="s">
        <v>108</v>
      </c>
      <c r="AW19" s="38" t="s">
        <v>109</v>
      </c>
      <c r="AY19" s="105"/>
    </row>
    <row r="20" spans="1:51" x14ac:dyDescent="0.25">
      <c r="B20" s="39">
        <v>2.375</v>
      </c>
      <c r="C20" s="39">
        <v>0.41666666666666669</v>
      </c>
      <c r="D20" s="118">
        <v>10</v>
      </c>
      <c r="E20" s="40">
        <f t="shared" si="0"/>
        <v>7.042253521126761</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147</v>
      </c>
      <c r="P20" s="119">
        <v>145</v>
      </c>
      <c r="Q20" s="119">
        <v>31364182</v>
      </c>
      <c r="R20" s="45">
        <f t="shared" si="3"/>
        <v>5924</v>
      </c>
      <c r="S20" s="46">
        <f t="shared" si="4"/>
        <v>142.17599999999999</v>
      </c>
      <c r="T20" s="46">
        <f t="shared" si="5"/>
        <v>5.9240000000000004</v>
      </c>
      <c r="U20" s="120">
        <v>9.5</v>
      </c>
      <c r="V20" s="120">
        <f t="shared" si="6"/>
        <v>9.5</v>
      </c>
      <c r="W20" s="121" t="s">
        <v>147</v>
      </c>
      <c r="X20" s="123">
        <v>0</v>
      </c>
      <c r="Y20" s="123">
        <v>0</v>
      </c>
      <c r="Z20" s="123">
        <v>1195</v>
      </c>
      <c r="AA20" s="123">
        <v>1185</v>
      </c>
      <c r="AB20" s="123">
        <v>1199</v>
      </c>
      <c r="AC20" s="47" t="s">
        <v>90</v>
      </c>
      <c r="AD20" s="47" t="s">
        <v>90</v>
      </c>
      <c r="AE20" s="47" t="s">
        <v>90</v>
      </c>
      <c r="AF20" s="122" t="s">
        <v>90</v>
      </c>
      <c r="AG20" s="136">
        <v>35940772</v>
      </c>
      <c r="AH20" s="48">
        <f>IF(ISBLANK(AG20),"-",AG20-AG19)</f>
        <v>1248</v>
      </c>
      <c r="AI20" s="49">
        <f t="shared" si="7"/>
        <v>210.66846725185684</v>
      </c>
      <c r="AJ20" s="102">
        <v>0</v>
      </c>
      <c r="AK20" s="102">
        <v>0</v>
      </c>
      <c r="AL20" s="102">
        <v>1</v>
      </c>
      <c r="AM20" s="102">
        <v>1</v>
      </c>
      <c r="AN20" s="102">
        <v>1</v>
      </c>
      <c r="AO20" s="102">
        <v>0</v>
      </c>
      <c r="AP20" s="123">
        <v>8033147</v>
      </c>
      <c r="AQ20" s="123">
        <f t="shared" si="10"/>
        <v>0</v>
      </c>
      <c r="AR20" s="52">
        <v>1.1399999999999999</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147</v>
      </c>
      <c r="P21" s="119">
        <v>144</v>
      </c>
      <c r="Q21" s="119">
        <v>31370155</v>
      </c>
      <c r="R21" s="45">
        <f>Q21-Q20</f>
        <v>5973</v>
      </c>
      <c r="S21" s="46">
        <f t="shared" si="4"/>
        <v>143.352</v>
      </c>
      <c r="T21" s="46">
        <f t="shared" si="5"/>
        <v>5.9729999999999999</v>
      </c>
      <c r="U21" s="120">
        <v>9.5</v>
      </c>
      <c r="V21" s="120">
        <f t="shared" si="6"/>
        <v>9.5</v>
      </c>
      <c r="W21" s="121" t="s">
        <v>147</v>
      </c>
      <c r="X21" s="123">
        <v>0</v>
      </c>
      <c r="Y21" s="123">
        <v>0</v>
      </c>
      <c r="Z21" s="123">
        <v>1195</v>
      </c>
      <c r="AA21" s="123">
        <v>1185</v>
      </c>
      <c r="AB21" s="123">
        <v>1199</v>
      </c>
      <c r="AC21" s="47" t="s">
        <v>90</v>
      </c>
      <c r="AD21" s="47" t="s">
        <v>90</v>
      </c>
      <c r="AE21" s="47" t="s">
        <v>90</v>
      </c>
      <c r="AF21" s="122" t="s">
        <v>90</v>
      </c>
      <c r="AG21" s="136">
        <v>35942048</v>
      </c>
      <c r="AH21" s="48">
        <f t="shared" si="8"/>
        <v>1276</v>
      </c>
      <c r="AI21" s="49">
        <f t="shared" si="7"/>
        <v>213.62799263351749</v>
      </c>
      <c r="AJ21" s="102">
        <v>0</v>
      </c>
      <c r="AK21" s="102">
        <v>0</v>
      </c>
      <c r="AL21" s="102">
        <v>1</v>
      </c>
      <c r="AM21" s="102">
        <v>1</v>
      </c>
      <c r="AN21" s="102">
        <v>1</v>
      </c>
      <c r="AO21" s="102">
        <v>0</v>
      </c>
      <c r="AP21" s="123">
        <v>8033147</v>
      </c>
      <c r="AQ21" s="123">
        <f t="shared" si="10"/>
        <v>0</v>
      </c>
      <c r="AR21" s="50"/>
      <c r="AS21" s="51" t="s">
        <v>101</v>
      </c>
      <c r="AY21" s="105"/>
    </row>
    <row r="22" spans="1:51" x14ac:dyDescent="0.25">
      <c r="B22" s="39">
        <v>2.4583333333333299</v>
      </c>
      <c r="C22" s="39">
        <v>0.5</v>
      </c>
      <c r="D22" s="118">
        <v>11</v>
      </c>
      <c r="E22" s="40">
        <f t="shared" si="0"/>
        <v>7.746478873239437</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138</v>
      </c>
      <c r="P22" s="119">
        <v>143</v>
      </c>
      <c r="Q22" s="119">
        <v>31376053</v>
      </c>
      <c r="R22" s="45">
        <f t="shared" si="3"/>
        <v>5898</v>
      </c>
      <c r="S22" s="46">
        <f t="shared" si="4"/>
        <v>141.55199999999999</v>
      </c>
      <c r="T22" s="46">
        <f t="shared" si="5"/>
        <v>5.8979999999999997</v>
      </c>
      <c r="U22" s="120">
        <v>9.1999999999999993</v>
      </c>
      <c r="V22" s="120">
        <f t="shared" si="6"/>
        <v>9.1999999999999993</v>
      </c>
      <c r="W22" s="121" t="s">
        <v>140</v>
      </c>
      <c r="X22" s="123">
        <v>0</v>
      </c>
      <c r="Y22" s="123">
        <v>991</v>
      </c>
      <c r="Z22" s="123">
        <v>1165</v>
      </c>
      <c r="AA22" s="123">
        <v>1185</v>
      </c>
      <c r="AB22" s="123">
        <v>1169</v>
      </c>
      <c r="AC22" s="47" t="s">
        <v>90</v>
      </c>
      <c r="AD22" s="47" t="s">
        <v>90</v>
      </c>
      <c r="AE22" s="47" t="s">
        <v>90</v>
      </c>
      <c r="AF22" s="122" t="s">
        <v>90</v>
      </c>
      <c r="AG22" s="136">
        <v>35943324</v>
      </c>
      <c r="AH22" s="48">
        <f t="shared" si="8"/>
        <v>1276</v>
      </c>
      <c r="AI22" s="49">
        <f t="shared" si="7"/>
        <v>216.34452356731097</v>
      </c>
      <c r="AJ22" s="102">
        <v>0</v>
      </c>
      <c r="AK22" s="102">
        <v>1</v>
      </c>
      <c r="AL22" s="102">
        <v>1</v>
      </c>
      <c r="AM22" s="102">
        <v>1</v>
      </c>
      <c r="AN22" s="102">
        <v>1</v>
      </c>
      <c r="AO22" s="102">
        <v>0</v>
      </c>
      <c r="AP22" s="123">
        <v>8033147</v>
      </c>
      <c r="AQ22" s="123">
        <f t="shared" si="10"/>
        <v>0</v>
      </c>
      <c r="AR22" s="50"/>
      <c r="AS22" s="51" t="s">
        <v>101</v>
      </c>
      <c r="AV22" s="54" t="s">
        <v>110</v>
      </c>
      <c r="AY22" s="105"/>
    </row>
    <row r="23" spans="1:51" x14ac:dyDescent="0.25">
      <c r="A23" s="101" t="s">
        <v>129</v>
      </c>
      <c r="B23" s="39">
        <v>2.5</v>
      </c>
      <c r="C23" s="39">
        <v>0.54166666666666696</v>
      </c>
      <c r="D23" s="118">
        <v>11</v>
      </c>
      <c r="E23" s="40">
        <f t="shared" si="0"/>
        <v>7.746478873239437</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127</v>
      </c>
      <c r="P23" s="119">
        <v>135</v>
      </c>
      <c r="Q23" s="119">
        <v>31381918</v>
      </c>
      <c r="R23" s="45">
        <f t="shared" si="3"/>
        <v>5865</v>
      </c>
      <c r="S23" s="46">
        <f t="shared" si="4"/>
        <v>140.76</v>
      </c>
      <c r="T23" s="46">
        <f t="shared" si="5"/>
        <v>5.8650000000000002</v>
      </c>
      <c r="U23" s="120">
        <v>8.9</v>
      </c>
      <c r="V23" s="120">
        <f t="shared" si="6"/>
        <v>8.9</v>
      </c>
      <c r="W23" s="121" t="s">
        <v>140</v>
      </c>
      <c r="X23" s="123">
        <v>0</v>
      </c>
      <c r="Y23" s="123">
        <v>1007</v>
      </c>
      <c r="Z23" s="123">
        <v>1125</v>
      </c>
      <c r="AA23" s="123">
        <v>1185</v>
      </c>
      <c r="AB23" s="123">
        <v>1129</v>
      </c>
      <c r="AC23" s="47" t="s">
        <v>90</v>
      </c>
      <c r="AD23" s="47" t="s">
        <v>90</v>
      </c>
      <c r="AE23" s="47" t="s">
        <v>90</v>
      </c>
      <c r="AF23" s="122" t="s">
        <v>90</v>
      </c>
      <c r="AG23" s="136">
        <v>35944588</v>
      </c>
      <c r="AH23" s="48">
        <f t="shared" si="8"/>
        <v>1264</v>
      </c>
      <c r="AI23" s="49">
        <f t="shared" si="7"/>
        <v>215.51577152600169</v>
      </c>
      <c r="AJ23" s="102">
        <v>0</v>
      </c>
      <c r="AK23" s="102">
        <v>1</v>
      </c>
      <c r="AL23" s="102">
        <v>1</v>
      </c>
      <c r="AM23" s="102">
        <v>1</v>
      </c>
      <c r="AN23" s="102">
        <v>1</v>
      </c>
      <c r="AO23" s="102">
        <v>0</v>
      </c>
      <c r="AP23" s="123">
        <v>8033147</v>
      </c>
      <c r="AQ23" s="123">
        <f t="shared" si="10"/>
        <v>0</v>
      </c>
      <c r="AR23" s="50"/>
      <c r="AS23" s="51" t="s">
        <v>113</v>
      </c>
      <c r="AT23" s="53"/>
      <c r="AV23" s="55" t="s">
        <v>111</v>
      </c>
      <c r="AW23" s="56" t="s">
        <v>112</v>
      </c>
      <c r="AY23" s="105"/>
    </row>
    <row r="24" spans="1:51" x14ac:dyDescent="0.25">
      <c r="B24" s="39">
        <v>2.5416666666666701</v>
      </c>
      <c r="C24" s="39">
        <v>0.58333333333333404</v>
      </c>
      <c r="D24" s="118">
        <v>11</v>
      </c>
      <c r="E24" s="40">
        <f t="shared" si="0"/>
        <v>7.746478873239437</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129</v>
      </c>
      <c r="P24" s="119">
        <v>133</v>
      </c>
      <c r="Q24" s="119">
        <v>31387553</v>
      </c>
      <c r="R24" s="45">
        <f t="shared" si="3"/>
        <v>5635</v>
      </c>
      <c r="S24" s="46">
        <f t="shared" si="4"/>
        <v>135.24</v>
      </c>
      <c r="T24" s="46">
        <f t="shared" si="5"/>
        <v>5.6349999999999998</v>
      </c>
      <c r="U24" s="120">
        <v>8.6</v>
      </c>
      <c r="V24" s="120">
        <f t="shared" si="6"/>
        <v>8.6</v>
      </c>
      <c r="W24" s="121" t="s">
        <v>140</v>
      </c>
      <c r="X24" s="123">
        <v>0</v>
      </c>
      <c r="Y24" s="123">
        <v>995</v>
      </c>
      <c r="Z24" s="123">
        <v>1125</v>
      </c>
      <c r="AA24" s="123">
        <v>1185</v>
      </c>
      <c r="AB24" s="123">
        <v>1128</v>
      </c>
      <c r="AC24" s="47" t="s">
        <v>90</v>
      </c>
      <c r="AD24" s="47" t="s">
        <v>90</v>
      </c>
      <c r="AE24" s="47" t="s">
        <v>90</v>
      </c>
      <c r="AF24" s="122" t="s">
        <v>90</v>
      </c>
      <c r="AG24" s="136">
        <v>35945788</v>
      </c>
      <c r="AH24" s="48">
        <f t="shared" si="8"/>
        <v>1200</v>
      </c>
      <c r="AI24" s="49">
        <f t="shared" si="7"/>
        <v>212.9547471162378</v>
      </c>
      <c r="AJ24" s="102">
        <v>0</v>
      </c>
      <c r="AK24" s="102">
        <v>1</v>
      </c>
      <c r="AL24" s="102">
        <v>1</v>
      </c>
      <c r="AM24" s="102">
        <v>1</v>
      </c>
      <c r="AN24" s="102">
        <v>1</v>
      </c>
      <c r="AO24" s="102">
        <v>0</v>
      </c>
      <c r="AP24" s="123">
        <v>8033147</v>
      </c>
      <c r="AQ24" s="123">
        <f t="shared" si="10"/>
        <v>0</v>
      </c>
      <c r="AR24" s="52">
        <v>1.2</v>
      </c>
      <c r="AS24" s="51" t="s">
        <v>113</v>
      </c>
      <c r="AV24" s="57" t="s">
        <v>29</v>
      </c>
      <c r="AW24" s="57">
        <v>14.7</v>
      </c>
      <c r="AY24" s="105"/>
    </row>
    <row r="25" spans="1:51" x14ac:dyDescent="0.25">
      <c r="B25" s="39">
        <v>2.5833333333333299</v>
      </c>
      <c r="C25" s="39">
        <v>0.625</v>
      </c>
      <c r="D25" s="118">
        <v>12</v>
      </c>
      <c r="E25" s="40">
        <f t="shared" si="0"/>
        <v>8.4507042253521139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127</v>
      </c>
      <c r="P25" s="119">
        <v>132</v>
      </c>
      <c r="Q25" s="119">
        <v>31392928</v>
      </c>
      <c r="R25" s="45">
        <f t="shared" si="3"/>
        <v>5375</v>
      </c>
      <c r="S25" s="46">
        <f t="shared" si="4"/>
        <v>129</v>
      </c>
      <c r="T25" s="46">
        <f t="shared" si="5"/>
        <v>5.375</v>
      </c>
      <c r="U25" s="120">
        <v>8.4</v>
      </c>
      <c r="V25" s="120">
        <f t="shared" si="6"/>
        <v>8.4</v>
      </c>
      <c r="W25" s="121" t="s">
        <v>140</v>
      </c>
      <c r="X25" s="123">
        <v>0</v>
      </c>
      <c r="Y25" s="123">
        <v>967</v>
      </c>
      <c r="Z25" s="123">
        <v>1125</v>
      </c>
      <c r="AA25" s="123">
        <v>1185</v>
      </c>
      <c r="AB25" s="123">
        <v>1128</v>
      </c>
      <c r="AC25" s="47" t="s">
        <v>90</v>
      </c>
      <c r="AD25" s="47" t="s">
        <v>90</v>
      </c>
      <c r="AE25" s="47" t="s">
        <v>90</v>
      </c>
      <c r="AF25" s="122" t="s">
        <v>90</v>
      </c>
      <c r="AG25" s="136">
        <v>35946948</v>
      </c>
      <c r="AH25" s="48">
        <f t="shared" si="8"/>
        <v>1160</v>
      </c>
      <c r="AI25" s="49">
        <f t="shared" si="7"/>
        <v>215.81395348837211</v>
      </c>
      <c r="AJ25" s="102">
        <v>0</v>
      </c>
      <c r="AK25" s="102">
        <v>1</v>
      </c>
      <c r="AL25" s="102">
        <v>1</v>
      </c>
      <c r="AM25" s="102">
        <v>1</v>
      </c>
      <c r="AN25" s="102">
        <v>1</v>
      </c>
      <c r="AO25" s="102">
        <v>0</v>
      </c>
      <c r="AP25" s="123">
        <v>8033147</v>
      </c>
      <c r="AQ25" s="123">
        <f t="shared" si="10"/>
        <v>0</v>
      </c>
      <c r="AR25" s="50"/>
      <c r="AS25" s="51" t="s">
        <v>113</v>
      </c>
      <c r="AV25" s="57" t="s">
        <v>74</v>
      </c>
      <c r="AW25" s="57">
        <v>10.36</v>
      </c>
      <c r="AY25" s="105"/>
    </row>
    <row r="26" spans="1:51" x14ac:dyDescent="0.25">
      <c r="B26" s="39">
        <v>2.625</v>
      </c>
      <c r="C26" s="39">
        <v>0.66666666666666696</v>
      </c>
      <c r="D26" s="118">
        <v>11</v>
      </c>
      <c r="E26" s="40">
        <f t="shared" si="0"/>
        <v>7.746478873239437</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125</v>
      </c>
      <c r="P26" s="119">
        <v>129</v>
      </c>
      <c r="Q26" s="119">
        <v>31398161</v>
      </c>
      <c r="R26" s="45">
        <f t="shared" si="3"/>
        <v>5233</v>
      </c>
      <c r="S26" s="46">
        <f t="shared" si="4"/>
        <v>125.592</v>
      </c>
      <c r="T26" s="46">
        <f t="shared" si="5"/>
        <v>5.2329999999999997</v>
      </c>
      <c r="U26" s="120">
        <v>8.3000000000000007</v>
      </c>
      <c r="V26" s="120">
        <f t="shared" si="6"/>
        <v>8.3000000000000007</v>
      </c>
      <c r="W26" s="121" t="s">
        <v>140</v>
      </c>
      <c r="X26" s="123">
        <v>0</v>
      </c>
      <c r="Y26" s="123">
        <v>973</v>
      </c>
      <c r="Z26" s="123">
        <v>1125</v>
      </c>
      <c r="AA26" s="123">
        <v>1185</v>
      </c>
      <c r="AB26" s="123">
        <v>1128</v>
      </c>
      <c r="AC26" s="47" t="s">
        <v>90</v>
      </c>
      <c r="AD26" s="47" t="s">
        <v>90</v>
      </c>
      <c r="AE26" s="47" t="s">
        <v>90</v>
      </c>
      <c r="AF26" s="122" t="s">
        <v>90</v>
      </c>
      <c r="AG26" s="136">
        <v>35948096</v>
      </c>
      <c r="AH26" s="48">
        <f t="shared" si="8"/>
        <v>1148</v>
      </c>
      <c r="AI26" s="49">
        <f t="shared" si="7"/>
        <v>219.37703038410092</v>
      </c>
      <c r="AJ26" s="102">
        <v>0</v>
      </c>
      <c r="AK26" s="102">
        <v>1</v>
      </c>
      <c r="AL26" s="102">
        <v>1</v>
      </c>
      <c r="AM26" s="102">
        <v>1</v>
      </c>
      <c r="AN26" s="102">
        <v>1</v>
      </c>
      <c r="AO26" s="102">
        <v>0</v>
      </c>
      <c r="AP26" s="123">
        <v>8033147</v>
      </c>
      <c r="AQ26" s="123">
        <f t="shared" si="10"/>
        <v>0</v>
      </c>
      <c r="AR26" s="50"/>
      <c r="AS26" s="51" t="s">
        <v>113</v>
      </c>
      <c r="AV26" s="57" t="s">
        <v>114</v>
      </c>
      <c r="AW26" s="57">
        <v>1.01325</v>
      </c>
      <c r="AY26" s="105"/>
    </row>
    <row r="27" spans="1:51" x14ac:dyDescent="0.25">
      <c r="B27" s="39">
        <v>2.6666666666666701</v>
      </c>
      <c r="C27" s="39">
        <v>0.70833333333333404</v>
      </c>
      <c r="D27" s="118">
        <v>11</v>
      </c>
      <c r="E27" s="40">
        <f t="shared" si="0"/>
        <v>7.746478873239437</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130</v>
      </c>
      <c r="Q27" s="119">
        <v>31403604</v>
      </c>
      <c r="R27" s="45">
        <f t="shared" si="3"/>
        <v>5443</v>
      </c>
      <c r="S27" s="46">
        <f t="shared" si="4"/>
        <v>130.63200000000001</v>
      </c>
      <c r="T27" s="46">
        <f t="shared" si="5"/>
        <v>5.4429999999999996</v>
      </c>
      <c r="U27" s="120">
        <v>8</v>
      </c>
      <c r="V27" s="120">
        <f t="shared" si="6"/>
        <v>8</v>
      </c>
      <c r="W27" s="121" t="s">
        <v>140</v>
      </c>
      <c r="X27" s="123">
        <v>0</v>
      </c>
      <c r="Y27" s="123">
        <v>990</v>
      </c>
      <c r="Z27" s="123">
        <v>1126</v>
      </c>
      <c r="AA27" s="123">
        <v>1185</v>
      </c>
      <c r="AB27" s="123">
        <v>1128</v>
      </c>
      <c r="AC27" s="47" t="s">
        <v>90</v>
      </c>
      <c r="AD27" s="47" t="s">
        <v>90</v>
      </c>
      <c r="AE27" s="47" t="s">
        <v>90</v>
      </c>
      <c r="AF27" s="122" t="s">
        <v>90</v>
      </c>
      <c r="AG27" s="136">
        <v>35949284</v>
      </c>
      <c r="AH27" s="48">
        <f t="shared" si="8"/>
        <v>1188</v>
      </c>
      <c r="AI27" s="49">
        <f t="shared" si="7"/>
        <v>218.26198787433401</v>
      </c>
      <c r="AJ27" s="102">
        <v>0</v>
      </c>
      <c r="AK27" s="102">
        <v>1</v>
      </c>
      <c r="AL27" s="102">
        <v>1</v>
      </c>
      <c r="AM27" s="102">
        <v>1</v>
      </c>
      <c r="AN27" s="102">
        <v>1</v>
      </c>
      <c r="AO27" s="102">
        <v>0</v>
      </c>
      <c r="AP27" s="123">
        <v>8033147</v>
      </c>
      <c r="AQ27" s="123">
        <f t="shared" si="10"/>
        <v>0</v>
      </c>
      <c r="AR27" s="50"/>
      <c r="AS27" s="51" t="s">
        <v>113</v>
      </c>
      <c r="AV27" s="57" t="s">
        <v>115</v>
      </c>
      <c r="AW27" s="57">
        <v>1</v>
      </c>
      <c r="AY27" s="105"/>
    </row>
    <row r="28" spans="1:51" x14ac:dyDescent="0.25">
      <c r="B28" s="39">
        <v>2.7083333333333299</v>
      </c>
      <c r="C28" s="39">
        <v>0.750000000000002</v>
      </c>
      <c r="D28" s="118">
        <v>12</v>
      </c>
      <c r="E28" s="40">
        <f t="shared" si="0"/>
        <v>8.4507042253521139</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123</v>
      </c>
      <c r="P28" s="119">
        <v>129</v>
      </c>
      <c r="Q28" s="119">
        <v>31408832</v>
      </c>
      <c r="R28" s="45">
        <f t="shared" si="3"/>
        <v>5228</v>
      </c>
      <c r="S28" s="46">
        <f t="shared" si="4"/>
        <v>125.47199999999999</v>
      </c>
      <c r="T28" s="46">
        <f t="shared" si="5"/>
        <v>5.2279999999999998</v>
      </c>
      <c r="U28" s="120">
        <v>7.8</v>
      </c>
      <c r="V28" s="120">
        <f t="shared" si="6"/>
        <v>7.8</v>
      </c>
      <c r="W28" s="121" t="s">
        <v>140</v>
      </c>
      <c r="X28" s="123">
        <v>0</v>
      </c>
      <c r="Y28" s="123">
        <v>995</v>
      </c>
      <c r="Z28" s="123">
        <v>1104</v>
      </c>
      <c r="AA28" s="123">
        <v>1185</v>
      </c>
      <c r="AB28" s="123">
        <v>1057</v>
      </c>
      <c r="AC28" s="47" t="s">
        <v>90</v>
      </c>
      <c r="AD28" s="47" t="s">
        <v>90</v>
      </c>
      <c r="AE28" s="47" t="s">
        <v>90</v>
      </c>
      <c r="AF28" s="122" t="s">
        <v>90</v>
      </c>
      <c r="AG28" s="136">
        <v>35950380</v>
      </c>
      <c r="AH28" s="48">
        <f t="shared" si="8"/>
        <v>1096</v>
      </c>
      <c r="AI28" s="49">
        <f t="shared" si="7"/>
        <v>209.64039785768938</v>
      </c>
      <c r="AJ28" s="102">
        <v>0</v>
      </c>
      <c r="AK28" s="102">
        <v>1</v>
      </c>
      <c r="AL28" s="102">
        <v>1</v>
      </c>
      <c r="AM28" s="102">
        <v>1</v>
      </c>
      <c r="AN28" s="102">
        <v>1</v>
      </c>
      <c r="AO28" s="102">
        <v>0</v>
      </c>
      <c r="AP28" s="123">
        <v>8033147</v>
      </c>
      <c r="AQ28" s="123">
        <f t="shared" si="10"/>
        <v>0</v>
      </c>
      <c r="AR28" s="52">
        <v>0.69</v>
      </c>
      <c r="AS28" s="51" t="s">
        <v>113</v>
      </c>
      <c r="AV28" s="57" t="s">
        <v>116</v>
      </c>
      <c r="AW28" s="57">
        <v>101.325</v>
      </c>
      <c r="AY28" s="105"/>
    </row>
    <row r="29" spans="1:51" x14ac:dyDescent="0.25">
      <c r="B29" s="39">
        <v>2.75</v>
      </c>
      <c r="C29" s="39">
        <v>0.79166666666666896</v>
      </c>
      <c r="D29" s="118">
        <v>14</v>
      </c>
      <c r="E29" s="40">
        <f t="shared" si="0"/>
        <v>9.8591549295774659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118</v>
      </c>
      <c r="P29" s="119">
        <v>131</v>
      </c>
      <c r="Q29" s="119">
        <v>31414365</v>
      </c>
      <c r="R29" s="45">
        <f t="shared" si="3"/>
        <v>5533</v>
      </c>
      <c r="S29" s="46">
        <f t="shared" si="4"/>
        <v>132.792</v>
      </c>
      <c r="T29" s="46">
        <f t="shared" si="5"/>
        <v>5.5330000000000004</v>
      </c>
      <c r="U29" s="120">
        <v>7.1</v>
      </c>
      <c r="V29" s="120">
        <f t="shared" si="6"/>
        <v>7.1</v>
      </c>
      <c r="W29" s="121" t="s">
        <v>152</v>
      </c>
      <c r="X29" s="123">
        <v>0</v>
      </c>
      <c r="Y29" s="123">
        <v>1034</v>
      </c>
      <c r="Z29" s="123">
        <v>1196</v>
      </c>
      <c r="AA29" s="123">
        <v>0</v>
      </c>
      <c r="AB29" s="123">
        <v>1199</v>
      </c>
      <c r="AC29" s="47" t="s">
        <v>90</v>
      </c>
      <c r="AD29" s="47" t="s">
        <v>90</v>
      </c>
      <c r="AE29" s="47" t="s">
        <v>90</v>
      </c>
      <c r="AF29" s="122" t="s">
        <v>90</v>
      </c>
      <c r="AG29" s="136">
        <v>35951436</v>
      </c>
      <c r="AH29" s="48">
        <f t="shared" si="8"/>
        <v>1056</v>
      </c>
      <c r="AI29" s="49">
        <f t="shared" si="7"/>
        <v>190.85487077534791</v>
      </c>
      <c r="AJ29" s="102">
        <v>0</v>
      </c>
      <c r="AK29" s="102">
        <v>1</v>
      </c>
      <c r="AL29" s="102">
        <v>1</v>
      </c>
      <c r="AM29" s="102">
        <v>0</v>
      </c>
      <c r="AN29" s="102">
        <v>1</v>
      </c>
      <c r="AO29" s="102">
        <v>0</v>
      </c>
      <c r="AP29" s="123">
        <v>8033147</v>
      </c>
      <c r="AQ29" s="123">
        <f t="shared" si="10"/>
        <v>0</v>
      </c>
      <c r="AR29" s="50"/>
      <c r="AS29" s="51" t="s">
        <v>113</v>
      </c>
      <c r="AY29" s="105"/>
    </row>
    <row r="30" spans="1:51" x14ac:dyDescent="0.25">
      <c r="B30" s="39">
        <v>2.7916666666666701</v>
      </c>
      <c r="C30" s="39">
        <v>0.83333333333333703</v>
      </c>
      <c r="D30" s="118">
        <v>13</v>
      </c>
      <c r="E30" s="40">
        <f t="shared" si="0"/>
        <v>9.1549295774647899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122</v>
      </c>
      <c r="P30" s="119">
        <v>125</v>
      </c>
      <c r="Q30" s="119">
        <v>31419536</v>
      </c>
      <c r="R30" s="45">
        <f t="shared" si="3"/>
        <v>5171</v>
      </c>
      <c r="S30" s="46">
        <f t="shared" si="4"/>
        <v>124.104</v>
      </c>
      <c r="T30" s="46">
        <f t="shared" si="5"/>
        <v>5.1710000000000003</v>
      </c>
      <c r="U30" s="120">
        <v>6.8</v>
      </c>
      <c r="V30" s="120">
        <f t="shared" si="6"/>
        <v>6.8</v>
      </c>
      <c r="W30" s="121" t="s">
        <v>152</v>
      </c>
      <c r="X30" s="123">
        <v>0</v>
      </c>
      <c r="Y30" s="123">
        <v>967</v>
      </c>
      <c r="Z30" s="123">
        <v>1196</v>
      </c>
      <c r="AA30" s="123">
        <v>0</v>
      </c>
      <c r="AB30" s="123">
        <v>1198</v>
      </c>
      <c r="AC30" s="47" t="s">
        <v>90</v>
      </c>
      <c r="AD30" s="47" t="s">
        <v>90</v>
      </c>
      <c r="AE30" s="47" t="s">
        <v>90</v>
      </c>
      <c r="AF30" s="122" t="s">
        <v>90</v>
      </c>
      <c r="AG30" s="136">
        <v>35952444</v>
      </c>
      <c r="AH30" s="48">
        <f t="shared" si="8"/>
        <v>1008</v>
      </c>
      <c r="AI30" s="49">
        <f t="shared" si="7"/>
        <v>194.93328176368206</v>
      </c>
      <c r="AJ30" s="102">
        <v>0</v>
      </c>
      <c r="AK30" s="102">
        <v>1</v>
      </c>
      <c r="AL30" s="102">
        <v>1</v>
      </c>
      <c r="AM30" s="102">
        <v>0</v>
      </c>
      <c r="AN30" s="102">
        <v>1</v>
      </c>
      <c r="AO30" s="102">
        <v>0</v>
      </c>
      <c r="AP30" s="123">
        <v>8033147</v>
      </c>
      <c r="AQ30" s="123">
        <f t="shared" si="10"/>
        <v>0</v>
      </c>
      <c r="AR30" s="50"/>
      <c r="AS30" s="51" t="s">
        <v>113</v>
      </c>
      <c r="AV30" s="191" t="s">
        <v>117</v>
      </c>
      <c r="AW30" s="191"/>
      <c r="AY30" s="105"/>
    </row>
    <row r="31" spans="1:51" x14ac:dyDescent="0.25">
      <c r="B31" s="39">
        <v>2.8333333333333299</v>
      </c>
      <c r="C31" s="39">
        <v>0.875000000000004</v>
      </c>
      <c r="D31" s="118">
        <v>16</v>
      </c>
      <c r="E31" s="40">
        <f t="shared" si="0"/>
        <v>11.267605633802818</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119</v>
      </c>
      <c r="P31" s="119">
        <v>121</v>
      </c>
      <c r="Q31" s="119">
        <v>31424534</v>
      </c>
      <c r="R31" s="45">
        <f t="shared" si="3"/>
        <v>4998</v>
      </c>
      <c r="S31" s="46">
        <f t="shared" si="4"/>
        <v>119.952</v>
      </c>
      <c r="T31" s="46">
        <f t="shared" si="5"/>
        <v>4.9980000000000002</v>
      </c>
      <c r="U31" s="120">
        <v>6.5</v>
      </c>
      <c r="V31" s="120">
        <f t="shared" si="6"/>
        <v>6.5</v>
      </c>
      <c r="W31" s="121" t="s">
        <v>152</v>
      </c>
      <c r="X31" s="123">
        <v>0</v>
      </c>
      <c r="Y31" s="123">
        <v>957</v>
      </c>
      <c r="Z31" s="123">
        <v>1176</v>
      </c>
      <c r="AA31" s="123">
        <v>0</v>
      </c>
      <c r="AB31" s="123">
        <v>1171</v>
      </c>
      <c r="AC31" s="47" t="s">
        <v>90</v>
      </c>
      <c r="AD31" s="47" t="s">
        <v>90</v>
      </c>
      <c r="AE31" s="47" t="s">
        <v>90</v>
      </c>
      <c r="AF31" s="122" t="s">
        <v>90</v>
      </c>
      <c r="AG31" s="136">
        <v>35953388</v>
      </c>
      <c r="AH31" s="48">
        <f t="shared" si="8"/>
        <v>944</v>
      </c>
      <c r="AI31" s="49">
        <f t="shared" si="7"/>
        <v>188.87555022008803</v>
      </c>
      <c r="AJ31" s="102">
        <v>0</v>
      </c>
      <c r="AK31" s="102">
        <v>1</v>
      </c>
      <c r="AL31" s="102">
        <v>1</v>
      </c>
      <c r="AM31" s="102">
        <v>0</v>
      </c>
      <c r="AN31" s="102">
        <v>1</v>
      </c>
      <c r="AO31" s="102">
        <v>0</v>
      </c>
      <c r="AP31" s="123">
        <v>8033147</v>
      </c>
      <c r="AQ31" s="123">
        <f t="shared" si="10"/>
        <v>0</v>
      </c>
      <c r="AR31" s="50"/>
      <c r="AS31" s="51" t="s">
        <v>113</v>
      </c>
      <c r="AV31" s="58" t="s">
        <v>29</v>
      </c>
      <c r="AW31" s="58" t="s">
        <v>74</v>
      </c>
      <c r="AY31" s="105"/>
    </row>
    <row r="32" spans="1:51" x14ac:dyDescent="0.25">
      <c r="B32" s="39">
        <v>2.875</v>
      </c>
      <c r="C32" s="39">
        <v>0.91666666666667096</v>
      </c>
      <c r="D32" s="118">
        <v>22</v>
      </c>
      <c r="E32" s="40">
        <f t="shared" si="0"/>
        <v>15.492957746478874</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107</v>
      </c>
      <c r="P32" s="119">
        <v>110</v>
      </c>
      <c r="Q32" s="119">
        <v>31429299</v>
      </c>
      <c r="R32" s="45">
        <f t="shared" si="3"/>
        <v>4765</v>
      </c>
      <c r="S32" s="46">
        <f t="shared" si="4"/>
        <v>114.36</v>
      </c>
      <c r="T32" s="46">
        <f t="shared" si="5"/>
        <v>4.7649999999999997</v>
      </c>
      <c r="U32" s="120">
        <v>6.4</v>
      </c>
      <c r="V32" s="120">
        <f t="shared" si="6"/>
        <v>6.4</v>
      </c>
      <c r="W32" s="121" t="s">
        <v>152</v>
      </c>
      <c r="X32" s="123">
        <v>0</v>
      </c>
      <c r="Y32" s="123">
        <v>954</v>
      </c>
      <c r="Z32" s="123">
        <v>1115</v>
      </c>
      <c r="AA32" s="123">
        <v>0</v>
      </c>
      <c r="AB32" s="123">
        <v>1110</v>
      </c>
      <c r="AC32" s="47" t="s">
        <v>90</v>
      </c>
      <c r="AD32" s="47" t="s">
        <v>90</v>
      </c>
      <c r="AE32" s="47" t="s">
        <v>90</v>
      </c>
      <c r="AF32" s="122" t="s">
        <v>90</v>
      </c>
      <c r="AG32" s="136">
        <v>35954248</v>
      </c>
      <c r="AH32" s="48">
        <f t="shared" si="8"/>
        <v>860</v>
      </c>
      <c r="AI32" s="49">
        <f t="shared" si="7"/>
        <v>180.48268625393496</v>
      </c>
      <c r="AJ32" s="102">
        <v>0</v>
      </c>
      <c r="AK32" s="102">
        <v>1</v>
      </c>
      <c r="AL32" s="102">
        <v>1</v>
      </c>
      <c r="AM32" s="102">
        <v>0</v>
      </c>
      <c r="AN32" s="102">
        <v>1</v>
      </c>
      <c r="AO32" s="102">
        <v>0</v>
      </c>
      <c r="AP32" s="123">
        <v>8033147</v>
      </c>
      <c r="AQ32" s="123">
        <f t="shared" si="10"/>
        <v>0</v>
      </c>
      <c r="AR32" s="52">
        <v>0.73</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20</v>
      </c>
      <c r="E33" s="40">
        <f t="shared" si="0"/>
        <v>14.084507042253522</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113</v>
      </c>
      <c r="P33" s="119">
        <v>95</v>
      </c>
      <c r="Q33" s="119">
        <v>31433484</v>
      </c>
      <c r="R33" s="45">
        <f t="shared" si="3"/>
        <v>4185</v>
      </c>
      <c r="S33" s="46">
        <f t="shared" si="4"/>
        <v>100.44</v>
      </c>
      <c r="T33" s="46">
        <f t="shared" si="5"/>
        <v>4.1849999999999996</v>
      </c>
      <c r="U33" s="120">
        <v>7</v>
      </c>
      <c r="V33" s="120">
        <f t="shared" si="6"/>
        <v>7</v>
      </c>
      <c r="W33" s="121" t="s">
        <v>125</v>
      </c>
      <c r="X33" s="123">
        <v>0</v>
      </c>
      <c r="Y33" s="123">
        <v>0</v>
      </c>
      <c r="Z33" s="123">
        <v>985</v>
      </c>
      <c r="AA33" s="123">
        <v>0</v>
      </c>
      <c r="AB33" s="123">
        <v>1008</v>
      </c>
      <c r="AC33" s="47" t="s">
        <v>90</v>
      </c>
      <c r="AD33" s="47" t="s">
        <v>90</v>
      </c>
      <c r="AE33" s="47" t="s">
        <v>90</v>
      </c>
      <c r="AF33" s="122" t="s">
        <v>90</v>
      </c>
      <c r="AG33" s="136">
        <v>35954892</v>
      </c>
      <c r="AH33" s="48">
        <f t="shared" si="8"/>
        <v>644</v>
      </c>
      <c r="AI33" s="49">
        <f t="shared" si="7"/>
        <v>153.88291517323776</v>
      </c>
      <c r="AJ33" s="102">
        <v>0</v>
      </c>
      <c r="AK33" s="102">
        <v>0</v>
      </c>
      <c r="AL33" s="102">
        <v>1</v>
      </c>
      <c r="AM33" s="102">
        <v>0</v>
      </c>
      <c r="AN33" s="102">
        <v>1</v>
      </c>
      <c r="AO33" s="102">
        <v>0.25</v>
      </c>
      <c r="AP33" s="123">
        <v>8033794</v>
      </c>
      <c r="AQ33" s="123">
        <f t="shared" si="10"/>
        <v>647</v>
      </c>
      <c r="AR33" s="50"/>
      <c r="AS33" s="51" t="s">
        <v>113</v>
      </c>
      <c r="AY33" s="105"/>
    </row>
    <row r="34" spans="2:51" x14ac:dyDescent="0.25">
      <c r="B34" s="39">
        <v>2.9583333333333299</v>
      </c>
      <c r="C34" s="39">
        <v>1</v>
      </c>
      <c r="D34" s="118">
        <v>21</v>
      </c>
      <c r="E34" s="40">
        <f t="shared" si="0"/>
        <v>14.788732394366198</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106</v>
      </c>
      <c r="P34" s="119">
        <v>89</v>
      </c>
      <c r="Q34" s="119">
        <v>31437210</v>
      </c>
      <c r="R34" s="45">
        <f t="shared" si="3"/>
        <v>3726</v>
      </c>
      <c r="S34" s="46">
        <f t="shared" si="4"/>
        <v>89.424000000000007</v>
      </c>
      <c r="T34" s="46">
        <f t="shared" si="5"/>
        <v>3.726</v>
      </c>
      <c r="U34" s="120">
        <v>7.8</v>
      </c>
      <c r="V34" s="120">
        <f t="shared" si="6"/>
        <v>7.8</v>
      </c>
      <c r="W34" s="121" t="s">
        <v>125</v>
      </c>
      <c r="X34" s="123">
        <v>0</v>
      </c>
      <c r="Y34" s="123">
        <v>0</v>
      </c>
      <c r="Z34" s="123">
        <v>980</v>
      </c>
      <c r="AA34" s="123">
        <v>0</v>
      </c>
      <c r="AB34" s="123">
        <v>969</v>
      </c>
      <c r="AC34" s="47" t="s">
        <v>90</v>
      </c>
      <c r="AD34" s="47" t="s">
        <v>90</v>
      </c>
      <c r="AE34" s="47" t="s">
        <v>90</v>
      </c>
      <c r="AF34" s="122" t="s">
        <v>90</v>
      </c>
      <c r="AG34" s="136">
        <v>35955406</v>
      </c>
      <c r="AH34" s="48">
        <f t="shared" si="8"/>
        <v>514</v>
      </c>
      <c r="AI34" s="49">
        <f t="shared" si="7"/>
        <v>137.94954374664519</v>
      </c>
      <c r="AJ34" s="102">
        <v>0</v>
      </c>
      <c r="AK34" s="102">
        <v>0</v>
      </c>
      <c r="AL34" s="102">
        <v>1</v>
      </c>
      <c r="AM34" s="102">
        <v>0</v>
      </c>
      <c r="AN34" s="102">
        <v>1</v>
      </c>
      <c r="AO34" s="102">
        <v>0.25</v>
      </c>
      <c r="AP34" s="123">
        <v>8034600</v>
      </c>
      <c r="AQ34" s="123">
        <f t="shared" si="10"/>
        <v>806</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118.5</v>
      </c>
      <c r="Q35" s="63">
        <f>Q34-Q10</f>
        <v>117809</v>
      </c>
      <c r="R35" s="64">
        <f>SUM(R11:R34)</f>
        <v>117809</v>
      </c>
      <c r="S35" s="124">
        <f>AVERAGE(S11:S34)</f>
        <v>117.80900000000001</v>
      </c>
      <c r="T35" s="124">
        <f>SUM(T11:T34)</f>
        <v>117.80900000000001</v>
      </c>
      <c r="U35" s="98"/>
      <c r="V35" s="98"/>
      <c r="W35" s="56"/>
      <c r="X35" s="90"/>
      <c r="Y35" s="91"/>
      <c r="Z35" s="91"/>
      <c r="AA35" s="91"/>
      <c r="AB35" s="92"/>
      <c r="AC35" s="90"/>
      <c r="AD35" s="91"/>
      <c r="AE35" s="92"/>
      <c r="AF35" s="93"/>
      <c r="AG35" s="65">
        <f>AG34-AG10</f>
        <v>21978</v>
      </c>
      <c r="AH35" s="66">
        <f>SUM(AH11:AH34)</f>
        <v>21978</v>
      </c>
      <c r="AI35" s="67">
        <f>$AH$35/$T35</f>
        <v>186.55620538328989</v>
      </c>
      <c r="AJ35" s="93"/>
      <c r="AK35" s="94"/>
      <c r="AL35" s="94"/>
      <c r="AM35" s="94"/>
      <c r="AN35" s="95"/>
      <c r="AO35" s="68"/>
      <c r="AP35" s="69">
        <f>AP34-AP10</f>
        <v>3221</v>
      </c>
      <c r="AQ35" s="70">
        <f>SUM(AQ11:AQ34)</f>
        <v>3221</v>
      </c>
      <c r="AR35" s="71">
        <f>AVERAGE(AR11:AR34)</f>
        <v>0.96500000000000019</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171</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172</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161</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173</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61" t="s">
        <v>177</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61" t="s">
        <v>179</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62" t="s">
        <v>178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85" t="s">
        <v>175</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174</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137</v>
      </c>
      <c r="C52" s="110"/>
      <c r="D52" s="110"/>
      <c r="E52" s="110"/>
      <c r="F52" s="110"/>
      <c r="G52" s="110"/>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176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166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180</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156</v>
      </c>
      <c r="C56" s="110"/>
      <c r="D56" s="110"/>
      <c r="E56" s="110"/>
      <c r="F56" s="110"/>
      <c r="G56" s="110"/>
      <c r="H56" s="110"/>
      <c r="I56" s="125"/>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211</v>
      </c>
      <c r="C57" s="110"/>
      <c r="D57" s="110"/>
      <c r="E57" s="110"/>
      <c r="F57" s="110"/>
      <c r="G57" s="110"/>
      <c r="H57" s="110"/>
      <c r="I57" s="125"/>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181</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09" t="s">
        <v>182</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16" t="s">
        <v>157</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5" t="s">
        <v>153</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170</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t="s">
        <v>154</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2"/>
      <c r="D66" s="110"/>
      <c r="E66" s="110"/>
      <c r="F66" s="110"/>
      <c r="G66" s="110"/>
      <c r="H66" s="110"/>
      <c r="I66" s="110"/>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5"/>
      <c r="C67" s="112"/>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25"/>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17"/>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16"/>
      <c r="C70" s="116"/>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5"/>
      <c r="C71" s="112"/>
      <c r="D71" s="110"/>
      <c r="E71" s="110"/>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4"/>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4"/>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110"/>
      <c r="E83" s="110"/>
      <c r="F83" s="110"/>
      <c r="G83" s="110"/>
      <c r="H83" s="110"/>
      <c r="I83" s="110"/>
      <c r="J83" s="111"/>
      <c r="K83" s="111"/>
      <c r="L83" s="111"/>
      <c r="M83" s="111"/>
      <c r="N83" s="111"/>
      <c r="O83" s="111"/>
      <c r="P83" s="111"/>
      <c r="Q83" s="111"/>
      <c r="R83" s="111"/>
      <c r="S83" s="111"/>
      <c r="T83" s="114"/>
      <c r="U83" s="78"/>
      <c r="V83" s="78"/>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88"/>
      <c r="E84" s="110"/>
      <c r="F84" s="110"/>
      <c r="G84" s="110"/>
      <c r="H84" s="110"/>
      <c r="I84" s="88"/>
      <c r="J84" s="111"/>
      <c r="K84" s="111"/>
      <c r="L84" s="111"/>
      <c r="M84" s="111"/>
      <c r="N84" s="111"/>
      <c r="O84" s="111"/>
      <c r="P84" s="111"/>
      <c r="Q84" s="111"/>
      <c r="R84" s="111"/>
      <c r="S84" s="86"/>
      <c r="T84" s="86"/>
      <c r="U84" s="86"/>
      <c r="V84" s="86"/>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6"/>
      <c r="D85" s="88"/>
      <c r="E85" s="110"/>
      <c r="F85" s="110"/>
      <c r="G85" s="110"/>
      <c r="H85" s="110"/>
      <c r="I85" s="88"/>
      <c r="J85" s="86"/>
      <c r="K85" s="86"/>
      <c r="L85" s="86"/>
      <c r="M85" s="86"/>
      <c r="N85" s="86"/>
      <c r="O85" s="86"/>
      <c r="P85" s="86"/>
      <c r="Q85" s="86"/>
      <c r="R85" s="86"/>
      <c r="S85" s="86"/>
      <c r="T85" s="86"/>
      <c r="U85" s="86"/>
      <c r="V85" s="86"/>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6"/>
      <c r="D86" s="110"/>
      <c r="E86" s="88"/>
      <c r="F86" s="110"/>
      <c r="G86" s="110"/>
      <c r="H86" s="110"/>
      <c r="I86" s="110"/>
      <c r="J86" s="86"/>
      <c r="K86" s="86"/>
      <c r="L86" s="86"/>
      <c r="M86" s="86"/>
      <c r="N86" s="86"/>
      <c r="O86" s="86"/>
      <c r="P86" s="86"/>
      <c r="Q86" s="86"/>
      <c r="R86" s="86"/>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88"/>
      <c r="F87" s="88"/>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110"/>
      <c r="F88" s="88"/>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86"/>
      <c r="D89" s="110"/>
      <c r="E89" s="110"/>
      <c r="F89" s="110"/>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116"/>
      <c r="D90" s="86"/>
      <c r="E90" s="110"/>
      <c r="F90" s="110"/>
      <c r="G90" s="110"/>
      <c r="H90" s="110"/>
      <c r="I90" s="86"/>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2"/>
      <c r="D91" s="79"/>
      <c r="E91" s="127"/>
      <c r="F91" s="127"/>
      <c r="G91" s="127"/>
      <c r="H91" s="127"/>
      <c r="I91" s="79"/>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C92" s="135"/>
      <c r="D92" s="127"/>
      <c r="E92" s="79"/>
      <c r="F92" s="127"/>
      <c r="G92" s="127"/>
      <c r="H92" s="127"/>
      <c r="I92" s="127"/>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129"/>
      <c r="C93" s="130"/>
      <c r="D93" s="127"/>
      <c r="E93" s="79"/>
      <c r="F93" s="79"/>
      <c r="G93" s="127"/>
      <c r="H93" s="127"/>
      <c r="I93" s="107"/>
      <c r="J93" s="107"/>
      <c r="K93" s="107"/>
      <c r="L93" s="107"/>
      <c r="M93" s="107"/>
      <c r="N93" s="107"/>
      <c r="O93" s="108"/>
      <c r="P93" s="103"/>
      <c r="R93" s="105"/>
      <c r="AS93" s="101"/>
      <c r="AT93" s="101"/>
      <c r="AU93" s="101"/>
      <c r="AV93" s="101"/>
      <c r="AW93" s="101"/>
      <c r="AX93" s="101"/>
      <c r="AY93" s="101"/>
    </row>
    <row r="94" spans="1:51" x14ac:dyDescent="0.25">
      <c r="A94" s="106"/>
      <c r="B94" s="12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B97" s="12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79"/>
      <c r="AS99" s="101"/>
      <c r="AT99" s="101"/>
      <c r="AU99" s="101"/>
      <c r="AV99" s="101"/>
      <c r="AW99" s="101"/>
      <c r="AX99" s="101"/>
      <c r="AY99" s="101"/>
    </row>
    <row r="100" spans="1:51" x14ac:dyDescent="0.25">
      <c r="A100" s="106"/>
      <c r="I100" s="107"/>
      <c r="J100" s="107"/>
      <c r="K100" s="107"/>
      <c r="L100" s="107"/>
      <c r="M100" s="107"/>
      <c r="N100" s="107"/>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T124" s="103"/>
      <c r="AS124" s="101"/>
      <c r="AT124" s="101"/>
      <c r="AU124" s="101"/>
      <c r="AV124" s="101"/>
      <c r="AW124" s="101"/>
      <c r="AX124" s="101"/>
      <c r="AY124" s="101"/>
    </row>
    <row r="125" spans="15:51" x14ac:dyDescent="0.25">
      <c r="O125" s="103"/>
      <c r="Q125" s="103"/>
      <c r="R125" s="103"/>
      <c r="S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Q127" s="103"/>
      <c r="R127" s="103"/>
      <c r="S127" s="103"/>
      <c r="T127" s="103"/>
      <c r="U127" s="103"/>
      <c r="AS127" s="101"/>
      <c r="AT127" s="101"/>
      <c r="AU127" s="101"/>
      <c r="AV127" s="101"/>
      <c r="AW127" s="101"/>
      <c r="AX127" s="101"/>
      <c r="AY127" s="101"/>
    </row>
    <row r="128" spans="15:51" x14ac:dyDescent="0.25">
      <c r="O128" s="11"/>
      <c r="P128" s="103"/>
      <c r="T128" s="103"/>
      <c r="U128" s="103"/>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4:R84 B97 S86:T92 B89:B94 S82:T83 N87:R92 T74:T81 T46:T57 T61:T65" name="Range2_12_5_1_1"/>
    <protectedRange sqref="N10 L10 L6 D6 D8 AD8 AF8 O8:U8 AJ8:AR8 AF10 AR11:AR34 L24:N31 N12:N23 N32:N34 N11:P11 O12:P34 E11:E34 G11:G34 AC17:AF34 X11:AF16 R11:V34 Y17:Y21" name="Range1_16_3_1_1"/>
    <protectedRange sqref="I89 J87:M92 J84:M84 I92"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3:H93 F92 E91" name="Range2_2_2_9_2_1_1"/>
    <protectedRange sqref="D89 D92:D93" name="Range2_1_1_1_1_1_9_2_1_1"/>
    <protectedRange sqref="AG11:AG34" name="Range1_18_1_1_1"/>
    <protectedRange sqref="C90 C92" name="Range2_4_1_1_1"/>
    <protectedRange sqref="AS16:AS34" name="Range1_1_1_1"/>
    <protectedRange sqref="P3:U5" name="Range1_16_1_1_1_1"/>
    <protectedRange sqref="C93 C91 C88" name="Range2_1_3_1_1"/>
    <protectedRange sqref="H11:H34" name="Range1_1_1_1_1_1_1"/>
    <protectedRange sqref="B95:B96 J85:R86 D90:D91 I90:I91 Z83:Z84 S84:Y85 AA84:AU85 E92:E93 G94:H95 F93" name="Range2_2_1_10_1_1_1_2"/>
    <protectedRange sqref="C89" name="Range2_2_1_10_2_1_1_1"/>
    <protectedRange sqref="N82:R83 G90:H90 D86 F89 E88" name="Range2_12_1_6_1_1"/>
    <protectedRange sqref="D81:D82 I86:I88 I82:M83 G91:H92 G84:H86 E89:E90 F90:F91 F83:F85 E82:E84" name="Range2_2_12_1_7_1_1"/>
    <protectedRange sqref="D87:D88" name="Range2_1_1_1_1_11_1_2_1_1"/>
    <protectedRange sqref="E85 G87:H87 F86" name="Range2_2_2_9_1_1_1_1"/>
    <protectedRange sqref="D83" name="Range2_1_1_1_1_1_9_1_1_1_1"/>
    <protectedRange sqref="C87 C82" name="Range2_1_1_2_1_1"/>
    <protectedRange sqref="C86" name="Range2_1_2_2_1_1"/>
    <protectedRange sqref="C85" name="Range2_3_2_1_1"/>
    <protectedRange sqref="F81:F82 E81 G83:H83" name="Range2_2_12_1_1_1_1_1"/>
    <protectedRange sqref="C81" name="Range2_1_4_2_1_1_1"/>
    <protectedRange sqref="C83:C84" name="Range2_5_1_1_1"/>
    <protectedRange sqref="E86:E87 F87:F88 G88:H89 I84:I85" name="Range2_2_1_1_1_1"/>
    <protectedRange sqref="D84:D85" name="Range2_1_1_1_1_1_1_1_1"/>
    <protectedRange sqref="AS11:AS15" name="Range1_4_1_1_1_1"/>
    <protectedRange sqref="J11:J15 J26:J34" name="Range1_1_2_1_10_1_1_1_1"/>
    <protectedRange sqref="R99"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1:T73" name="Range2_12_5_1_1_3"/>
    <protectedRange sqref="T67:T70" name="Range2_12_5_1_1_2_2"/>
    <protectedRange sqref="T66" name="Range2_12_5_1_1_2_1_1"/>
    <protectedRange sqref="S66" name="Range2_12_4_1_1_1_4_2_2_1_1"/>
    <protectedRange sqref="B86:B88" name="Range2_12_5_1_1_2"/>
    <protectedRange sqref="B85" name="Range2_12_5_1_1_2_1_4_1_1_1_2_1_1_1_1_1_1_1"/>
    <protectedRange sqref="F80 G82:H82" name="Range2_2_12_1_1_1_1_1_1"/>
    <protectedRange sqref="D80:E80" name="Range2_2_12_1_7_1_1_2_1"/>
    <protectedRange sqref="C80" name="Range2_1_1_2_1_1_1"/>
    <protectedRange sqref="B83:B84" name="Range2_12_5_1_1_2_1"/>
    <protectedRange sqref="B82" name="Range2_12_5_1_1_2_1_2_1"/>
    <protectedRange sqref="B81" name="Range2_12_5_1_1_2_1_2_2"/>
    <protectedRange sqref="S78:S81" name="Range2_12_5_1_1_5"/>
    <protectedRange sqref="N78:R81" name="Range2_12_1_6_1_1_1"/>
    <protectedRange sqref="J78:M81" name="Range2_2_12_1_7_1_1_2"/>
    <protectedRange sqref="S75:S77" name="Range2_12_2_1_1_1_2_1_1_1"/>
    <protectedRange sqref="Q76:R77" name="Range2_12_1_4_1_1_1_1_1_1_1_1_1_1_1_1_1_1_1"/>
    <protectedRange sqref="N76:P77" name="Range2_12_1_2_1_1_1_1_1_1_1_1_1_1_1_1_1_1_1_1"/>
    <protectedRange sqref="J76:M77" name="Range2_2_12_1_4_1_1_1_1_1_1_1_1_1_1_1_1_1_1_1_1"/>
    <protectedRange sqref="Q75:R75" name="Range2_12_1_6_1_1_1_2_3_1_1_3_1_1_1_1_1_1_1"/>
    <protectedRange sqref="N75:P75" name="Range2_12_1_2_3_1_1_1_2_3_1_1_3_1_1_1_1_1_1_1"/>
    <protectedRange sqref="J75:M75" name="Range2_2_12_1_4_3_1_1_1_3_3_1_1_3_1_1_1_1_1_1_1"/>
    <protectedRange sqref="S73:S74" name="Range2_12_4_1_1_1_4_2_2_2_1"/>
    <protectedRange sqref="Q73:R74" name="Range2_12_1_6_1_1_1_2_3_2_1_1_3_2"/>
    <protectedRange sqref="N73:P74" name="Range2_12_1_2_3_1_1_1_2_3_2_1_1_3_2"/>
    <protectedRange sqref="K73:M74" name="Range2_2_12_1_4_3_1_1_1_3_3_2_1_1_3_2"/>
    <protectedRange sqref="J73:J74" name="Range2_2_12_1_4_3_1_1_1_3_2_1_2_2_2"/>
    <protectedRange sqref="I73" name="Range2_2_12_1_4_3_1_1_1_3_3_1_1_3_1_1_1_1_1_1_2_2"/>
    <protectedRange sqref="I75:I81" name="Range2_2_12_1_7_1_1_2_2_1_1"/>
    <protectedRange sqref="I74" name="Range2_2_12_1_4_3_1_1_1_3_3_1_1_3_1_1_1_1_1_1_2_1_1"/>
    <protectedRange sqref="G81:H81" name="Range2_2_12_1_3_1_2_1_1_1_2_1_1_1_1_1_1_2_1_1_1_1_1_1_1_1_1"/>
    <protectedRange sqref="F79 G78:H80" name="Range2_2_12_1_3_3_1_1_1_2_1_1_1_1_1_1_1_1_1_1_1_1_1_1_1_1"/>
    <protectedRange sqref="G75:H75" name="Range2_2_12_1_3_1_2_1_1_1_2_1_1_1_1_1_1_2_1_1_1_1_1_2_1"/>
    <protectedRange sqref="F75:F78" name="Range2_2_12_1_3_1_2_1_1_1_3_1_1_1_1_1_3_1_1_1_1_1_1_1_1_1"/>
    <protectedRange sqref="G76:H77" name="Range2_2_12_1_3_1_2_1_1_1_1_2_1_1_1_1_1_1_1_1_1_1_1"/>
    <protectedRange sqref="D75:E76" name="Range2_2_12_1_3_1_2_1_1_1_3_1_1_1_1_1_1_1_2_1_1_1_1_1_1_1"/>
    <protectedRange sqref="B79" name="Range2_12_5_1_1_2_1_4_1_1_1_2_1_1_1_1_1_1_1_1_1_2_1_1_1_1_1"/>
    <protectedRange sqref="B80" name="Range2_12_5_1_1_2_1_2_2_1_1_1_1_1"/>
    <protectedRange sqref="D79:E79" name="Range2_2_12_1_7_1_1_2_1_1"/>
    <protectedRange sqref="C79" name="Range2_1_1_2_1_1_1_1"/>
    <protectedRange sqref="D78" name="Range2_2_12_1_7_1_1_2_1_1_1_1_1_1"/>
    <protectedRange sqref="E78" name="Range2_2_12_1_1_1_1_1_1_1_1_1_1_1_1"/>
    <protectedRange sqref="C78" name="Range2_1_4_2_1_1_1_1_1_1_1_1_1"/>
    <protectedRange sqref="D77:E77" name="Range2_2_12_1_3_1_2_1_1_1_3_1_1_1_1_1_1_1_2_1_1_1_1_1_1_1_1"/>
    <protectedRange sqref="B78" name="Range2_12_5_1_1_2_1_2_2_1_1_1_1"/>
    <protectedRange sqref="S67:S72" name="Range2_12_5_1_1_5_1"/>
    <protectedRange sqref="N69:R72" name="Range2_12_1_6_1_1_1_1"/>
    <protectedRange sqref="J71:M72 L69:M70" name="Range2_2_12_1_7_1_1_2_2"/>
    <protectedRange sqref="I71:I72" name="Range2_2_12_1_7_1_1_2_2_1_1_1"/>
    <protectedRange sqref="B77" name="Range2_12_5_1_1_2_1_2_2_1_1_1_1_2_1_1_1"/>
    <protectedRange sqref="B76" name="Range2_12_5_1_1_2_1_2_2_1_1_1_1_2_1_1_1_2"/>
    <protectedRange sqref="B75" name="Range2_12_5_1_1_2_1_2_2_1_1_1_1_2_1_1_1_2_1_1"/>
    <protectedRange sqref="G53:H54" name="Range2_2_12_1_3_1_1_1_1_1_4_1_1_2"/>
    <protectedRange sqref="E53:F54" name="Range2_2_12_1_7_1_1_3_1_1_2"/>
    <protectedRange sqref="S53:S57 S61:S65" name="Range2_12_5_1_1_2_3_1_1"/>
    <protectedRange sqref="Q53:R57" name="Range2_12_1_6_1_1_1_1_2_1_2"/>
    <protectedRange sqref="N53:P57" name="Range2_12_1_2_3_1_1_1_1_2_1_2"/>
    <protectedRange sqref="I53:M54 L55:M57" name="Range2_2_12_1_4_3_1_1_1_1_2_1_2"/>
    <protectedRange sqref="D53:D54" name="Range2_2_12_1_3_1_2_1_1_1_2_1_2_1_2"/>
    <protectedRange sqref="Q61:R61" name="Range2_12_1_6_1_1_1_1_2_1_1_1"/>
    <protectedRange sqref="N61:P61" name="Range2_12_1_2_3_1_1_1_1_2_1_1_1"/>
    <protectedRange sqref="L61:M61" name="Range2_2_12_1_4_3_1_1_1_1_2_1_1_1"/>
    <protectedRange sqref="B74" name="Range2_12_5_1_1_2_1_2_2_1_1_1_1_2_1_1_1_2_1_1_1_2"/>
    <protectedRange sqref="N62:R68" name="Range2_12_1_6_1_1_1_1_1"/>
    <protectedRange sqref="J64:M65 L66:M68 L62: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4:H74" name="Range2_2_12_1_3_1_2_1_1_1_1_2_1_1_1_1_1_1_2_1_1_2"/>
    <protectedRange sqref="F74" name="Range2_2_12_1_3_1_2_1_1_1_1_2_1_1_1_1_1_1_1_1_1_1_1_2"/>
    <protectedRange sqref="D74:E74" name="Range2_2_12_1_3_1_2_1_1_1_2_1_1_1_1_3_1_1_1_1_1_1_1_1_1_1_2"/>
    <protectedRange sqref="G73:H73" name="Range2_2_12_1_3_1_2_1_1_1_1_2_1_1_1_1_1_1_2_1_1_1_1"/>
    <protectedRange sqref="F73" name="Range2_2_12_1_3_1_2_1_1_1_1_2_1_1_1_1_1_1_1_1_1_1_1_1_1"/>
    <protectedRange sqref="D73:E73" name="Range2_2_12_1_3_1_2_1_1_1_2_1_1_1_1_3_1_1_1_1_1_1_1_1_1_1_1_1"/>
    <protectedRange sqref="D72" name="Range2_2_12_1_7_1_1_1_1"/>
    <protectedRange sqref="E72:F72" name="Range2_2_12_1_1_1_1_1_2_1"/>
    <protectedRange sqref="C72" name="Range2_1_4_2_1_1_1_1_1"/>
    <protectedRange sqref="G72:H72" name="Range2_2_12_1_3_1_2_1_1_1_2_1_1_1_1_1_1_2_1_1_1_1_1_1_1_1_1_1_1"/>
    <protectedRange sqref="F71:H71" name="Range2_2_12_1_3_3_1_1_1_2_1_1_1_1_1_1_1_1_1_1_1_1_1_1_1_1_1_2"/>
    <protectedRange sqref="D71:E71" name="Range2_2_12_1_7_1_1_2_1_1_1_2"/>
    <protectedRange sqref="C71" name="Range2_1_1_2_1_1_1_1_1_2"/>
    <protectedRange sqref="B72" name="Range2_12_5_1_1_2_1_4_1_1_1_2_1_1_1_1_1_1_1_1_1_2_1_1_1_1_2_1_1_1_2_1_1_1_2_2_2_1"/>
    <protectedRange sqref="B73" name="Range2_12_5_1_1_2_1_2_2_1_1_1_1_2_1_1_1_2_1_1_1_2_2_2_1"/>
    <protectedRange sqref="J70:K70" name="Range2_2_12_1_4_3_1_1_1_3_3_1_1_3_1_1_1_1_1_1_1_1"/>
    <protectedRange sqref="K68:K69" name="Range2_2_12_1_4_3_1_1_1_3_3_2_1_1_3_2_1"/>
    <protectedRange sqref="J68:J69" name="Range2_2_12_1_4_3_1_1_1_3_2_1_2_2_2_1"/>
    <protectedRange sqref="I68" name="Range2_2_12_1_4_3_1_1_1_3_3_1_1_3_1_1_1_1_1_1_2_2_2"/>
    <protectedRange sqref="I70" name="Range2_2_12_1_7_1_1_2_2_1_1_2"/>
    <protectedRange sqref="I69" name="Range2_2_12_1_4_3_1_1_1_3_3_1_1_3_1_1_1_1_1_1_2_1_1_1"/>
    <protectedRange sqref="G70:H70" name="Range2_2_12_1_3_1_2_1_1_1_2_1_1_1_1_1_1_2_1_1_1_1_1_2_1_1"/>
    <protectedRange sqref="F70" name="Range2_2_12_1_3_1_2_1_1_1_3_1_1_1_1_1_3_1_1_1_1_1_1_1_1_1_2"/>
    <protectedRange sqref="D70:E70" name="Range2_2_12_1_3_1_2_1_1_1_3_1_1_1_1_1_1_1_2_1_1_1_1_1_1_1_2"/>
    <protectedRange sqref="J66:K67" name="Range2_2_12_1_7_1_1_2_2_2"/>
    <protectedRange sqref="I66:I67" name="Range2_2_12_1_7_1_1_2_2_1_1_1_2"/>
    <protectedRange sqref="G69:H69" name="Range2_2_12_1_3_1_2_1_1_1_1_2_1_1_1_1_1_1_2_1_1_2_1"/>
    <protectedRange sqref="F69" name="Range2_2_12_1_3_1_2_1_1_1_1_2_1_1_1_1_1_1_1_1_1_1_1_2_1"/>
    <protectedRange sqref="D69:E69" name="Range2_2_12_1_3_1_2_1_1_1_2_1_1_1_1_3_1_1_1_1_1_1_1_1_1_1_2_1"/>
    <protectedRange sqref="G68:H68" name="Range2_2_12_1_3_1_2_1_1_1_1_2_1_1_1_1_1_1_2_1_1_1_1_1"/>
    <protectedRange sqref="F68" name="Range2_2_12_1_3_1_2_1_1_1_1_2_1_1_1_1_1_1_1_1_1_1_1_1_1_1"/>
    <protectedRange sqref="D68:E68" name="Range2_2_12_1_3_1_2_1_1_1_2_1_1_1_1_3_1_1_1_1_1_1_1_1_1_1_1_1_1"/>
    <protectedRange sqref="D67" name="Range2_2_12_1_7_1_1_1_1_1"/>
    <protectedRange sqref="E67:F67" name="Range2_2_12_1_1_1_1_1_2_1_1"/>
    <protectedRange sqref="C67" name="Range2_1_4_2_1_1_1_1_1_1"/>
    <protectedRange sqref="G67:H67" name="Range2_2_12_1_3_1_2_1_1_1_2_1_1_1_1_1_1_2_1_1_1_1_1_1_1_1_1_1_1_1"/>
    <protectedRange sqref="F66:H66" name="Range2_2_12_1_3_3_1_1_1_2_1_1_1_1_1_1_1_1_1_1_1_1_1_1_1_1_1_2_1"/>
    <protectedRange sqref="D66:E66" name="Range2_2_12_1_7_1_1_2_1_1_1_2_1"/>
    <protectedRange sqref="C66" name="Range2_1_1_2_1_1_1_1_1_2_1"/>
    <protectedRange sqref="B68" name="Range2_12_5_1_1_2_1_4_1_1_1_2_1_1_1_1_1_1_1_1_1_2_1_1_1_1_2_1_1_1_2_1_1_1_2_2_2_1_1"/>
    <protectedRange sqref="B69" name="Range2_12_5_1_1_2_1_2_2_1_1_1_1_2_1_1_1_2_1_1_1_2_2_2_1_1"/>
    <protectedRange sqref="B65" name="Range2_12_5_1_1_2_1_4_1_1_1_2_1_1_1_1_1_1_1_1_1_2_1_1_1_1_2_1_1_1_2_1_1_1_2_2_2_1_1_1"/>
    <protectedRange sqref="B66"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51"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52" name="Range2_12_4_1_1_1_4_2_2_1_1_1"/>
    <protectedRange sqref="G44:H51" name="Range2_2_12_1_3_1_1_1_1_1_4_1_1_1"/>
    <protectedRange sqref="E44:F51" name="Range2_2_12_1_7_1_1_3_1_1_1"/>
    <protectedRange sqref="Q44:R51" name="Range2_12_1_6_1_1_1_1_2_1_1"/>
    <protectedRange sqref="N44:P51" name="Range2_12_1_2_3_1_1_1_1_2_1_1"/>
    <protectedRange sqref="I44:M51" name="Range2_2_12_1_4_3_1_1_1_1_2_1_1"/>
    <protectedRange sqref="D44:D51" name="Range2_2_12_1_3_1_2_1_1_1_2_1_2_1_1"/>
    <protectedRange sqref="E52:H52" name="Range2_2_12_1_3_1_2_1_1_1_1_2_1_1_1_1_1_1_1"/>
    <protectedRange sqref="D52" name="Range2_2_12_1_3_1_2_1_1_1_2_1_2_3_1_1_1_1_2"/>
    <protectedRange sqref="Q52:R52" name="Range2_12_1_6_1_1_1_2_3_2_1_1_1_1_1"/>
    <protectedRange sqref="N52:P52" name="Range2_12_1_2_3_1_1_1_2_3_2_1_1_1_1_1"/>
    <protectedRange sqref="K52:M52" name="Range2_2_12_1_4_3_1_1_1_3_3_2_1_1_1_1_1"/>
    <protectedRange sqref="J52" name="Range2_2_12_1_4_3_1_1_1_3_2_1_2_1_1_1"/>
    <protectedRange sqref="I52" name="Range2_2_12_1_4_2_1_1_1_4_1_2_1_1_1_2_1_1_1"/>
    <protectedRange sqref="C42" name="Range2_1_2_1_1_1_1_1_1_2"/>
    <protectedRange sqref="Q11:Q34" name="Range1_16_3_1_1_1"/>
    <protectedRange sqref="T58:T60" name="Range2_12_5_1_1_1"/>
    <protectedRange sqref="S58:S60" name="Range2_12_5_1_1_2_3_1_1_1"/>
    <protectedRange sqref="Q58:R60" name="Range2_12_1_6_1_1_1_1_2_1_1_1_1"/>
    <protectedRange sqref="N58:P60" name="Range2_12_1_2_3_1_1_1_1_2_1_1_1_1"/>
    <protectedRange sqref="L58:M60" name="Range2_2_12_1_4_3_1_1_1_1_2_1_1_1_1"/>
    <protectedRange sqref="J55:K57" name="Range2_2_12_1_7_1_1_2_2_3"/>
    <protectedRange sqref="G55:H57" name="Range2_2_12_1_3_1_2_1_1_1_2_1_1_1_1_1_1_2_1_1_1"/>
    <protectedRange sqref="I55:I57" name="Range2_2_12_1_4_3_1_1_1_2_1_2_1_1_3_1_1_1_1_1_1_1"/>
    <protectedRange sqref="D55:E57" name="Range2_2_12_1_3_1_2_1_1_1_2_1_1_1_1_3_1_1_1_1_1_1"/>
    <protectedRange sqref="F55:F57" name="Range2_2_12_1_3_1_2_1_1_1_3_1_1_1_1_1_3_1_1_1_1_1_1"/>
    <protectedRange sqref="AG10" name="Range1_18_1_1_1_1"/>
    <protectedRange sqref="Q10" name="Range1_17_1_1_1_2"/>
    <protectedRange sqref="F11:F34" name="Range1_16_3_1_1_2"/>
    <protectedRange sqref="W11:W21 W33:W34" name="Range1_16_3_1_1_4"/>
    <protectedRange sqref="X23:AB34 X17:X21 Z17:AB17 X22:Z22 Z18:Z21 AA18:AB22" name="Range1_16_3_1_1_6"/>
    <protectedRange sqref="G58:H62" name="Range2_2_12_1_3_1_1_1_1_1_4_1_1_1_1_2"/>
    <protectedRange sqref="E58:F62" name="Range2_2_12_1_7_1_1_3_1_1_1_1_2"/>
    <protectedRange sqref="I58:K62" name="Range2_2_12_1_4_3_1_1_1_1_2_1_1_1_2"/>
    <protectedRange sqref="D58: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49" name="Range2_12_5_1_1_2_1_4_1_1_1_2_1_1_1_1_1_1_1_1_1_2_1_1_1_1_2_1_1_1_2_1_1_1_2_2_2_1_1_1_1_1"/>
    <protectedRange sqref="B41" name="Range2_12_5_1_1_1_1_1_2_2"/>
    <protectedRange sqref="B42" name="Range2_12_5_1_1_1_1_1_2_1_1"/>
    <protectedRange sqref="B43" name="Range2_12_5_1_1_1_2_1_1_1_1_1"/>
    <protectedRange sqref="B44" name="Range2_12_5_1_1_1_2_2_1_1_1_1"/>
    <protectedRange sqref="B50" name="Range2_12_5_1_1_1_2_2_1_1_1_1_1_1_1_1_1_1_1_2_1_1_1_1_1"/>
    <protectedRange sqref="B53 B45:B46 B55 B58:B59" name="Range2_12_5_1_1_1_2_2_1_1_1_1_1_1_1_1_1_1_1_2_1_1_1_2_1"/>
    <protectedRange sqref="B51" name="Range2_12_5_1_1_1_2_2_1_1_1_1_1_1_1_1_1_1_1_2_2_1_1_1_1"/>
    <protectedRange sqref="B52" name="Range2_12_5_1_1_1_2_2_1_1_1_1_1_1_1_1_1_1_1_1_1_1_1_1_1_1"/>
    <protectedRange sqref="W22:W32" name="Range1_16_3_1_1_4_2_1"/>
    <protectedRange sqref="B54" name="Range2_12_5_1_1_1_2_2_1_1_1_1_1_1_1_1_1_1_1_2_1_1_1_2_1_1"/>
    <protectedRange sqref="B56" name="Range2_12_5_1_1_1_2_2_1_1_1_1_1_1_1_1_1_1_1_2_1_1_1_3"/>
    <protectedRange sqref="B62" name="Range2_12_5_1_1_2_1_4_1_1_1_2_1_1_1_1_1_1_1_1_1_2_1_1_1_1_2_1_1_1_2_1_1_1_2_2_2_1_1_1_1_1_1_1_1_1"/>
    <protectedRange sqref="B63" name="Range2_12_5_1_1_2_1_2_2_1_1_1_1_2_1_1_1_2_1_1_1_2_2_2_1_1_1_1_1_1_1_1_2"/>
    <protectedRange sqref="B57" name="Range2_12_5_1_1_1_2_2_1_1_1_1_1_1_1_1_1_1_1_2_1_1_1_3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Y17:Y21">
    <cfRule type="containsText" dxfId="975" priority="17" operator="containsText" text="N/A">
      <formula>NOT(ISERROR(SEARCH("N/A",X11)))</formula>
    </cfRule>
    <cfRule type="cellIs" dxfId="974" priority="35" operator="equal">
      <formula>0</formula>
    </cfRule>
  </conditionalFormatting>
  <conditionalFormatting sqref="AC17:AE34 X11:AE16 Y17:Y21">
    <cfRule type="cellIs" dxfId="973" priority="34" operator="greaterThanOrEqual">
      <formula>1185</formula>
    </cfRule>
  </conditionalFormatting>
  <conditionalFormatting sqref="AC17:AE34 X11:AE16 Y17:Y21">
    <cfRule type="cellIs" dxfId="972" priority="33" operator="between">
      <formula>0.1</formula>
      <formula>1184</formula>
    </cfRule>
  </conditionalFormatting>
  <conditionalFormatting sqref="X8 AJ16:AJ34 AJ11:AO15 AO16:AO34">
    <cfRule type="cellIs" dxfId="971" priority="32" operator="equal">
      <formula>0</formula>
    </cfRule>
  </conditionalFormatting>
  <conditionalFormatting sqref="X8 AJ16:AJ34 AJ11:AO15 AO16:AO34">
    <cfRule type="cellIs" dxfId="970" priority="31" operator="greaterThan">
      <formula>1179</formula>
    </cfRule>
  </conditionalFormatting>
  <conditionalFormatting sqref="X8 AJ16:AJ34 AJ11:AO15 AO16:AO34">
    <cfRule type="cellIs" dxfId="969" priority="30" operator="greaterThan">
      <formula>99</formula>
    </cfRule>
  </conditionalFormatting>
  <conditionalFormatting sqref="X8 AJ16:AJ34 AJ11:AO15 AO16:AO34">
    <cfRule type="cellIs" dxfId="968" priority="29" operator="greaterThan">
      <formula>0.99</formula>
    </cfRule>
  </conditionalFormatting>
  <conditionalFormatting sqref="AB8">
    <cfRule type="cellIs" dxfId="967" priority="28" operator="equal">
      <formula>0</formula>
    </cfRule>
  </conditionalFormatting>
  <conditionalFormatting sqref="AB8">
    <cfRule type="cellIs" dxfId="966" priority="27" operator="greaterThan">
      <formula>1179</formula>
    </cfRule>
  </conditionalFormatting>
  <conditionalFormatting sqref="AB8">
    <cfRule type="cellIs" dxfId="965" priority="26" operator="greaterThan">
      <formula>99</formula>
    </cfRule>
  </conditionalFormatting>
  <conditionalFormatting sqref="AB8">
    <cfRule type="cellIs" dxfId="964" priority="25" operator="greaterThan">
      <formula>0.99</formula>
    </cfRule>
  </conditionalFormatting>
  <conditionalFormatting sqref="AQ11:AQ34">
    <cfRule type="cellIs" dxfId="963" priority="24" operator="equal">
      <formula>0</formula>
    </cfRule>
  </conditionalFormatting>
  <conditionalFormatting sqref="AQ11:AQ34">
    <cfRule type="cellIs" dxfId="962" priority="23" operator="greaterThan">
      <formula>1179</formula>
    </cfRule>
  </conditionalFormatting>
  <conditionalFormatting sqref="AQ11:AQ34">
    <cfRule type="cellIs" dxfId="961" priority="22" operator="greaterThan">
      <formula>99</formula>
    </cfRule>
  </conditionalFormatting>
  <conditionalFormatting sqref="AQ11:AQ34">
    <cfRule type="cellIs" dxfId="960" priority="21" operator="greaterThan">
      <formula>0.99</formula>
    </cfRule>
  </conditionalFormatting>
  <conditionalFormatting sqref="AI11:AI34">
    <cfRule type="cellIs" dxfId="959" priority="20" operator="greaterThan">
      <formula>$AI$8</formula>
    </cfRule>
  </conditionalFormatting>
  <conditionalFormatting sqref="AH11:AH34">
    <cfRule type="cellIs" dxfId="958" priority="18" operator="greaterThan">
      <formula>$AH$8</formula>
    </cfRule>
    <cfRule type="cellIs" dxfId="957" priority="19" operator="greaterThan">
      <formula>$AH$8</formula>
    </cfRule>
  </conditionalFormatting>
  <conditionalFormatting sqref="AP11:AP34">
    <cfRule type="cellIs" dxfId="956" priority="16" operator="equal">
      <formula>0</formula>
    </cfRule>
  </conditionalFormatting>
  <conditionalFormatting sqref="AP11:AP34">
    <cfRule type="cellIs" dxfId="955" priority="15" operator="greaterThan">
      <formula>1179</formula>
    </cfRule>
  </conditionalFormatting>
  <conditionalFormatting sqref="AP11:AP34">
    <cfRule type="cellIs" dxfId="954" priority="14" operator="greaterThan">
      <formula>99</formula>
    </cfRule>
  </conditionalFormatting>
  <conditionalFormatting sqref="AP11:AP34">
    <cfRule type="cellIs" dxfId="953" priority="13" operator="greaterThan">
      <formula>0.99</formula>
    </cfRule>
  </conditionalFormatting>
  <conditionalFormatting sqref="X23:AB34 X17:X21 Z17:AB17 Z18:Z21 X22:Z22 AA18:AB22">
    <cfRule type="containsText" dxfId="952" priority="9" operator="containsText" text="N/A">
      <formula>NOT(ISERROR(SEARCH("N/A",X17)))</formula>
    </cfRule>
    <cfRule type="cellIs" dxfId="951" priority="12" operator="equal">
      <formula>0</formula>
    </cfRule>
  </conditionalFormatting>
  <conditionalFormatting sqref="X23:AB34 X17:X21 Z17:AB17 Z18:Z21 X22:Z22 AA18:AB22">
    <cfRule type="cellIs" dxfId="950" priority="11" operator="greaterThanOrEqual">
      <formula>1185</formula>
    </cfRule>
  </conditionalFormatting>
  <conditionalFormatting sqref="X23:AB34 X17:X21 Z17:AB17 Z18:Z21 X22:Z22 AA18:AB22">
    <cfRule type="cellIs" dxfId="949" priority="10" operator="between">
      <formula>0.1</formula>
      <formula>1184</formula>
    </cfRule>
  </conditionalFormatting>
  <conditionalFormatting sqref="AK33:AK34 AL16:AN34">
    <cfRule type="cellIs" dxfId="948" priority="8" operator="equal">
      <formula>0</formula>
    </cfRule>
  </conditionalFormatting>
  <conditionalFormatting sqref="AK33:AK34 AL16:AN34">
    <cfRule type="cellIs" dxfId="947" priority="7" operator="greaterThan">
      <formula>1179</formula>
    </cfRule>
  </conditionalFormatting>
  <conditionalFormatting sqref="AK33:AK34 AL16:AN34">
    <cfRule type="cellIs" dxfId="946" priority="6" operator="greaterThan">
      <formula>99</formula>
    </cfRule>
  </conditionalFormatting>
  <conditionalFormatting sqref="AK33:AK34 AL16:AN34">
    <cfRule type="cellIs" dxfId="945" priority="5" operator="greaterThan">
      <formula>0.99</formula>
    </cfRule>
  </conditionalFormatting>
  <conditionalFormatting sqref="AK16:AK32">
    <cfRule type="cellIs" dxfId="944" priority="4" operator="equal">
      <formula>0</formula>
    </cfRule>
  </conditionalFormatting>
  <conditionalFormatting sqref="AK16:AK32">
    <cfRule type="cellIs" dxfId="943" priority="3" operator="greaterThan">
      <formula>1179</formula>
    </cfRule>
  </conditionalFormatting>
  <conditionalFormatting sqref="AK16:AK32">
    <cfRule type="cellIs" dxfId="942" priority="2" operator="greaterThan">
      <formula>99</formula>
    </cfRule>
  </conditionalFormatting>
  <conditionalFormatting sqref="AK16:AK32">
    <cfRule type="cellIs" dxfId="941" priority="1" operator="greaterThan">
      <formula>0.99</formula>
    </cfRule>
  </conditionalFormatting>
  <dataValidations disablePrompts="1"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1"/>
  <sheetViews>
    <sheetView showGridLines="0" topLeftCell="A43" zoomScaleNormal="100" workbookViewId="0">
      <selection activeCell="B56" sqref="B56:B58"/>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509</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76"/>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71" t="s">
        <v>10</v>
      </c>
      <c r="I7" s="172" t="s">
        <v>11</v>
      </c>
      <c r="J7" s="172" t="s">
        <v>12</v>
      </c>
      <c r="K7" s="172" t="s">
        <v>13</v>
      </c>
      <c r="L7" s="11"/>
      <c r="M7" s="11"/>
      <c r="N7" s="11"/>
      <c r="O7" s="171" t="s">
        <v>14</v>
      </c>
      <c r="P7" s="218" t="s">
        <v>15</v>
      </c>
      <c r="Q7" s="220"/>
      <c r="R7" s="220"/>
      <c r="S7" s="220"/>
      <c r="T7" s="219"/>
      <c r="U7" s="217" t="s">
        <v>16</v>
      </c>
      <c r="V7" s="217"/>
      <c r="W7" s="172" t="s">
        <v>17</v>
      </c>
      <c r="X7" s="218" t="s">
        <v>18</v>
      </c>
      <c r="Y7" s="219"/>
      <c r="Z7" s="218" t="s">
        <v>19</v>
      </c>
      <c r="AA7" s="219"/>
      <c r="AB7" s="218" t="s">
        <v>20</v>
      </c>
      <c r="AC7" s="219"/>
      <c r="AD7" s="218" t="s">
        <v>21</v>
      </c>
      <c r="AE7" s="219"/>
      <c r="AF7" s="172" t="s">
        <v>22</v>
      </c>
      <c r="AG7" s="172" t="s">
        <v>23</v>
      </c>
      <c r="AH7" s="172" t="s">
        <v>24</v>
      </c>
      <c r="AI7" s="172" t="s">
        <v>25</v>
      </c>
      <c r="AJ7" s="218" t="s">
        <v>26</v>
      </c>
      <c r="AK7" s="220"/>
      <c r="AL7" s="220"/>
      <c r="AM7" s="220"/>
      <c r="AN7" s="219"/>
      <c r="AO7" s="218" t="s">
        <v>27</v>
      </c>
      <c r="AP7" s="220"/>
      <c r="AQ7" s="219"/>
      <c r="AR7" s="172" t="s">
        <v>28</v>
      </c>
      <c r="AS7" s="26"/>
      <c r="AT7" s="11"/>
      <c r="AU7" s="11"/>
      <c r="AV7" s="11"/>
      <c r="AW7" s="11"/>
      <c r="AX7" s="11"/>
      <c r="AY7" s="11"/>
    </row>
    <row r="8" spans="2:51" x14ac:dyDescent="0.25">
      <c r="B8" s="221">
        <v>42124</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26584</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72" t="s">
        <v>44</v>
      </c>
      <c r="M9" s="217" t="s">
        <v>45</v>
      </c>
      <c r="N9" s="32" t="s">
        <v>46</v>
      </c>
      <c r="O9" s="207" t="s">
        <v>47</v>
      </c>
      <c r="P9" s="207" t="s">
        <v>48</v>
      </c>
      <c r="Q9" s="33" t="s">
        <v>49</v>
      </c>
      <c r="R9" s="195" t="s">
        <v>50</v>
      </c>
      <c r="S9" s="196"/>
      <c r="T9" s="197"/>
      <c r="U9" s="173" t="s">
        <v>51</v>
      </c>
      <c r="V9" s="173" t="s">
        <v>52</v>
      </c>
      <c r="W9" s="201" t="s">
        <v>53</v>
      </c>
      <c r="X9" s="202" t="s">
        <v>54</v>
      </c>
      <c r="Y9" s="203"/>
      <c r="Z9" s="203"/>
      <c r="AA9" s="203"/>
      <c r="AB9" s="203"/>
      <c r="AC9" s="203"/>
      <c r="AD9" s="203"/>
      <c r="AE9" s="204"/>
      <c r="AF9" s="175" t="s">
        <v>55</v>
      </c>
      <c r="AG9" s="175" t="s">
        <v>56</v>
      </c>
      <c r="AH9" s="190" t="s">
        <v>57</v>
      </c>
      <c r="AI9" s="205" t="s">
        <v>58</v>
      </c>
      <c r="AJ9" s="173" t="s">
        <v>59</v>
      </c>
      <c r="AK9" s="173" t="s">
        <v>60</v>
      </c>
      <c r="AL9" s="173" t="s">
        <v>61</v>
      </c>
      <c r="AM9" s="173" t="s">
        <v>62</v>
      </c>
      <c r="AN9" s="173" t="s">
        <v>63</v>
      </c>
      <c r="AO9" s="173" t="s">
        <v>64</v>
      </c>
      <c r="AP9" s="173" t="s">
        <v>65</v>
      </c>
      <c r="AQ9" s="207" t="s">
        <v>66</v>
      </c>
      <c r="AR9" s="173" t="s">
        <v>67</v>
      </c>
      <c r="AS9" s="190" t="s">
        <v>68</v>
      </c>
      <c r="AV9" s="34" t="s">
        <v>69</v>
      </c>
      <c r="AW9" s="34" t="s">
        <v>70</v>
      </c>
      <c r="AY9" s="35" t="s">
        <v>71</v>
      </c>
    </row>
    <row r="10" spans="2:51" x14ac:dyDescent="0.25">
      <c r="B10" s="173" t="s">
        <v>72</v>
      </c>
      <c r="C10" s="173" t="s">
        <v>73</v>
      </c>
      <c r="D10" s="173" t="s">
        <v>74</v>
      </c>
      <c r="E10" s="173" t="s">
        <v>75</v>
      </c>
      <c r="F10" s="173" t="s">
        <v>74</v>
      </c>
      <c r="G10" s="173" t="s">
        <v>75</v>
      </c>
      <c r="H10" s="216"/>
      <c r="I10" s="173" t="s">
        <v>75</v>
      </c>
      <c r="J10" s="173" t="s">
        <v>75</v>
      </c>
      <c r="K10" s="173" t="s">
        <v>75</v>
      </c>
      <c r="L10" s="27" t="s">
        <v>29</v>
      </c>
      <c r="M10" s="217"/>
      <c r="N10" s="27" t="s">
        <v>29</v>
      </c>
      <c r="O10" s="208"/>
      <c r="P10" s="208"/>
      <c r="Q10" s="144">
        <f>'APR 29'!$Q$34</f>
        <v>34676710</v>
      </c>
      <c r="R10" s="198"/>
      <c r="S10" s="199"/>
      <c r="T10" s="200"/>
      <c r="U10" s="173" t="s">
        <v>75</v>
      </c>
      <c r="V10" s="173" t="s">
        <v>75</v>
      </c>
      <c r="W10" s="201"/>
      <c r="X10" s="36" t="s">
        <v>76</v>
      </c>
      <c r="Y10" s="36" t="s">
        <v>77</v>
      </c>
      <c r="Z10" s="36" t="s">
        <v>78</v>
      </c>
      <c r="AA10" s="36" t="s">
        <v>79</v>
      </c>
      <c r="AB10" s="36" t="s">
        <v>80</v>
      </c>
      <c r="AC10" s="36" t="s">
        <v>81</v>
      </c>
      <c r="AD10" s="36" t="s">
        <v>82</v>
      </c>
      <c r="AE10" s="36" t="s">
        <v>83</v>
      </c>
      <c r="AF10" s="37"/>
      <c r="AG10" s="119">
        <f>'APR 29'!$AG$34</f>
        <v>36624748</v>
      </c>
      <c r="AH10" s="190"/>
      <c r="AI10" s="206"/>
      <c r="AJ10" s="173" t="s">
        <v>84</v>
      </c>
      <c r="AK10" s="173" t="s">
        <v>84</v>
      </c>
      <c r="AL10" s="173" t="s">
        <v>84</v>
      </c>
      <c r="AM10" s="173" t="s">
        <v>84</v>
      </c>
      <c r="AN10" s="173" t="s">
        <v>84</v>
      </c>
      <c r="AO10" s="173" t="s">
        <v>84</v>
      </c>
      <c r="AP10" s="145">
        <f>'APR 29'!AP34</f>
        <v>8206046</v>
      </c>
      <c r="AQ10" s="208"/>
      <c r="AR10" s="174" t="s">
        <v>85</v>
      </c>
      <c r="AS10" s="190"/>
      <c r="AV10" s="38" t="s">
        <v>86</v>
      </c>
      <c r="AW10" s="38" t="s">
        <v>87</v>
      </c>
      <c r="AY10" s="80" t="s">
        <v>509</v>
      </c>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123</v>
      </c>
      <c r="P11" s="119">
        <v>91</v>
      </c>
      <c r="Q11" s="119">
        <v>34680517</v>
      </c>
      <c r="R11" s="45">
        <f>Q11-Q10</f>
        <v>3807</v>
      </c>
      <c r="S11" s="46">
        <f>R11*24/1000</f>
        <v>91.367999999999995</v>
      </c>
      <c r="T11" s="46">
        <f>R11/1000</f>
        <v>3.8069999999999999</v>
      </c>
      <c r="U11" s="120">
        <v>5.0999999999999996</v>
      </c>
      <c r="V11" s="120">
        <f>U11</f>
        <v>5.0999999999999996</v>
      </c>
      <c r="W11" s="121" t="s">
        <v>125</v>
      </c>
      <c r="X11" s="123">
        <v>0</v>
      </c>
      <c r="Y11" s="123">
        <v>0</v>
      </c>
      <c r="Z11" s="123">
        <v>1066</v>
      </c>
      <c r="AA11" s="123">
        <v>0</v>
      </c>
      <c r="AB11" s="123">
        <v>1079</v>
      </c>
      <c r="AC11" s="47" t="s">
        <v>90</v>
      </c>
      <c r="AD11" s="47" t="s">
        <v>90</v>
      </c>
      <c r="AE11" s="47" t="s">
        <v>90</v>
      </c>
      <c r="AF11" s="122" t="s">
        <v>90</v>
      </c>
      <c r="AG11" s="136">
        <v>36625422</v>
      </c>
      <c r="AH11" s="48">
        <f>IF(ISBLANK(AG11),"-",AG11-AG10)</f>
        <v>674</v>
      </c>
      <c r="AI11" s="49">
        <f>AH11/T11</f>
        <v>177.04229051746782</v>
      </c>
      <c r="AJ11" s="102">
        <v>0</v>
      </c>
      <c r="AK11" s="102">
        <v>0</v>
      </c>
      <c r="AL11" s="102">
        <v>1</v>
      </c>
      <c r="AM11" s="102">
        <v>0</v>
      </c>
      <c r="AN11" s="102">
        <v>1</v>
      </c>
      <c r="AO11" s="102">
        <v>0.4</v>
      </c>
      <c r="AP11" s="123">
        <v>8207226</v>
      </c>
      <c r="AQ11" s="123">
        <f>AP11-AP10</f>
        <v>1180</v>
      </c>
      <c r="AR11" s="50"/>
      <c r="AS11" s="51" t="s">
        <v>113</v>
      </c>
      <c r="AV11" s="38" t="s">
        <v>88</v>
      </c>
      <c r="AW11" s="38" t="s">
        <v>91</v>
      </c>
      <c r="AY11" s="80" t="s">
        <v>126</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121</v>
      </c>
      <c r="P12" s="119">
        <v>85</v>
      </c>
      <c r="Q12" s="119">
        <v>34684352</v>
      </c>
      <c r="R12" s="45">
        <f t="shared" ref="R12:R34" si="3">Q12-Q11</f>
        <v>3835</v>
      </c>
      <c r="S12" s="46">
        <f t="shared" ref="S12:S34" si="4">R12*24/1000</f>
        <v>92.04</v>
      </c>
      <c r="T12" s="46">
        <f t="shared" ref="T12:T34" si="5">R12/1000</f>
        <v>3.835</v>
      </c>
      <c r="U12" s="120">
        <v>6.4</v>
      </c>
      <c r="V12" s="120">
        <f t="shared" ref="V12:V34" si="6">U12</f>
        <v>6.4</v>
      </c>
      <c r="W12" s="121" t="s">
        <v>125</v>
      </c>
      <c r="X12" s="123">
        <v>0</v>
      </c>
      <c r="Y12" s="123">
        <v>0</v>
      </c>
      <c r="Z12" s="123">
        <v>1028</v>
      </c>
      <c r="AA12" s="123">
        <v>0</v>
      </c>
      <c r="AB12" s="123">
        <v>1047</v>
      </c>
      <c r="AC12" s="47" t="s">
        <v>90</v>
      </c>
      <c r="AD12" s="47" t="s">
        <v>90</v>
      </c>
      <c r="AE12" s="47" t="s">
        <v>90</v>
      </c>
      <c r="AF12" s="122" t="s">
        <v>90</v>
      </c>
      <c r="AG12" s="136">
        <v>36626060</v>
      </c>
      <c r="AH12" s="48">
        <f>IF(ISBLANK(AG12),"-",AG12-AG11)</f>
        <v>638</v>
      </c>
      <c r="AI12" s="49">
        <f t="shared" ref="AI12:AI34" si="7">AH12/T12</f>
        <v>166.36245110821383</v>
      </c>
      <c r="AJ12" s="102">
        <v>0</v>
      </c>
      <c r="AK12" s="102">
        <v>0</v>
      </c>
      <c r="AL12" s="102">
        <v>1</v>
      </c>
      <c r="AM12" s="102">
        <v>0</v>
      </c>
      <c r="AN12" s="102">
        <v>1</v>
      </c>
      <c r="AO12" s="102">
        <v>0.4</v>
      </c>
      <c r="AP12" s="123">
        <v>8208420</v>
      </c>
      <c r="AQ12" s="123">
        <f>AP12-AP11</f>
        <v>1194</v>
      </c>
      <c r="AR12" s="52">
        <v>1.04</v>
      </c>
      <c r="AS12" s="51" t="s">
        <v>113</v>
      </c>
      <c r="AV12" s="38" t="s">
        <v>92</v>
      </c>
      <c r="AW12" s="38" t="s">
        <v>93</v>
      </c>
      <c r="AY12" s="80" t="s">
        <v>128</v>
      </c>
    </row>
    <row r="13" spans="2:51" x14ac:dyDescent="0.25">
      <c r="B13" s="39">
        <v>2.0833333333333299</v>
      </c>
      <c r="C13" s="39">
        <v>0.125</v>
      </c>
      <c r="D13" s="118">
        <v>15</v>
      </c>
      <c r="E13" s="40">
        <f t="shared" si="0"/>
        <v>10.563380281690142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119</v>
      </c>
      <c r="P13" s="119">
        <v>98</v>
      </c>
      <c r="Q13" s="119">
        <v>34688172</v>
      </c>
      <c r="R13" s="45">
        <f t="shared" si="3"/>
        <v>3820</v>
      </c>
      <c r="S13" s="46">
        <f t="shared" si="4"/>
        <v>91.68</v>
      </c>
      <c r="T13" s="46">
        <f t="shared" si="5"/>
        <v>3.82</v>
      </c>
      <c r="U13" s="120">
        <v>7.9</v>
      </c>
      <c r="V13" s="120">
        <f t="shared" si="6"/>
        <v>7.9</v>
      </c>
      <c r="W13" s="121" t="s">
        <v>125</v>
      </c>
      <c r="X13" s="123">
        <v>0</v>
      </c>
      <c r="Y13" s="123">
        <v>0</v>
      </c>
      <c r="Z13" s="123">
        <v>1014</v>
      </c>
      <c r="AA13" s="123">
        <v>0</v>
      </c>
      <c r="AB13" s="123">
        <v>1018</v>
      </c>
      <c r="AC13" s="47" t="s">
        <v>90</v>
      </c>
      <c r="AD13" s="47" t="s">
        <v>90</v>
      </c>
      <c r="AE13" s="47" t="s">
        <v>90</v>
      </c>
      <c r="AF13" s="122" t="s">
        <v>90</v>
      </c>
      <c r="AG13" s="136">
        <v>36626662</v>
      </c>
      <c r="AH13" s="48">
        <f>IF(ISBLANK(AG13),"-",AG13-AG12)</f>
        <v>602</v>
      </c>
      <c r="AI13" s="49">
        <f t="shared" si="7"/>
        <v>157.59162303664922</v>
      </c>
      <c r="AJ13" s="102">
        <v>0</v>
      </c>
      <c r="AK13" s="102">
        <v>0</v>
      </c>
      <c r="AL13" s="102">
        <v>1</v>
      </c>
      <c r="AM13" s="102">
        <v>0</v>
      </c>
      <c r="AN13" s="102">
        <v>1</v>
      </c>
      <c r="AO13" s="102">
        <v>0.4</v>
      </c>
      <c r="AP13" s="123">
        <v>8209659</v>
      </c>
      <c r="AQ13" s="123">
        <f>AP13-AP12</f>
        <v>1239</v>
      </c>
      <c r="AR13" s="50"/>
      <c r="AS13" s="51" t="s">
        <v>113</v>
      </c>
      <c r="AV13" s="38" t="s">
        <v>94</v>
      </c>
      <c r="AW13" s="38" t="s">
        <v>95</v>
      </c>
      <c r="AY13" s="80" t="s">
        <v>127</v>
      </c>
    </row>
    <row r="14" spans="2:51" x14ac:dyDescent="0.25">
      <c r="B14" s="39">
        <v>2.125</v>
      </c>
      <c r="C14" s="39">
        <v>0.16666666666666666</v>
      </c>
      <c r="D14" s="118">
        <v>13</v>
      </c>
      <c r="E14" s="40">
        <f t="shared" si="0"/>
        <v>9.1549295774647899</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116</v>
      </c>
      <c r="P14" s="119">
        <v>89</v>
      </c>
      <c r="Q14" s="119">
        <v>34691976</v>
      </c>
      <c r="R14" s="45">
        <f t="shared" si="3"/>
        <v>3804</v>
      </c>
      <c r="S14" s="46">
        <f t="shared" si="4"/>
        <v>91.296000000000006</v>
      </c>
      <c r="T14" s="46">
        <f t="shared" si="5"/>
        <v>3.8039999999999998</v>
      </c>
      <c r="U14" s="120">
        <v>9.1999999999999993</v>
      </c>
      <c r="V14" s="120">
        <f t="shared" si="6"/>
        <v>9.1999999999999993</v>
      </c>
      <c r="W14" s="121" t="s">
        <v>125</v>
      </c>
      <c r="X14" s="123">
        <v>0</v>
      </c>
      <c r="Y14" s="123">
        <v>0</v>
      </c>
      <c r="Z14" s="123">
        <v>1057</v>
      </c>
      <c r="AA14" s="123">
        <v>0</v>
      </c>
      <c r="AB14" s="123">
        <v>1068</v>
      </c>
      <c r="AC14" s="47" t="s">
        <v>90</v>
      </c>
      <c r="AD14" s="47" t="s">
        <v>90</v>
      </c>
      <c r="AE14" s="47" t="s">
        <v>90</v>
      </c>
      <c r="AF14" s="122" t="s">
        <v>90</v>
      </c>
      <c r="AG14" s="136">
        <v>36627252</v>
      </c>
      <c r="AH14" s="48">
        <f t="shared" ref="AH14:AH34" si="8">IF(ISBLANK(AG14),"-",AG14-AG13)</f>
        <v>590</v>
      </c>
      <c r="AI14" s="49">
        <f t="shared" si="7"/>
        <v>155.09989484752893</v>
      </c>
      <c r="AJ14" s="102">
        <v>0</v>
      </c>
      <c r="AK14" s="102">
        <v>0</v>
      </c>
      <c r="AL14" s="102">
        <v>1</v>
      </c>
      <c r="AM14" s="102">
        <v>0</v>
      </c>
      <c r="AN14" s="102">
        <v>1</v>
      </c>
      <c r="AO14" s="102">
        <v>0.4</v>
      </c>
      <c r="AP14" s="123">
        <v>8210861</v>
      </c>
      <c r="AQ14" s="123">
        <f>AP14-AP13</f>
        <v>1202</v>
      </c>
      <c r="AR14" s="50"/>
      <c r="AS14" s="51" t="s">
        <v>113</v>
      </c>
      <c r="AT14" s="53"/>
      <c r="AV14" s="38" t="s">
        <v>96</v>
      </c>
      <c r="AW14" s="38" t="s">
        <v>97</v>
      </c>
      <c r="AY14" s="80" t="s">
        <v>130</v>
      </c>
    </row>
    <row r="15" spans="2:51" x14ac:dyDescent="0.25">
      <c r="B15" s="39">
        <v>2.1666666666666701</v>
      </c>
      <c r="C15" s="39">
        <v>0.20833333333333301</v>
      </c>
      <c r="D15" s="118">
        <v>21</v>
      </c>
      <c r="E15" s="40">
        <f t="shared" si="0"/>
        <v>14.788732394366198</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104</v>
      </c>
      <c r="P15" s="119">
        <v>102</v>
      </c>
      <c r="Q15" s="119">
        <v>34695806</v>
      </c>
      <c r="R15" s="45">
        <f t="shared" si="3"/>
        <v>3830</v>
      </c>
      <c r="S15" s="46">
        <f t="shared" si="4"/>
        <v>91.92</v>
      </c>
      <c r="T15" s="46">
        <f t="shared" si="5"/>
        <v>3.83</v>
      </c>
      <c r="U15" s="120">
        <v>9.5</v>
      </c>
      <c r="V15" s="120">
        <f t="shared" si="6"/>
        <v>9.5</v>
      </c>
      <c r="W15" s="121" t="s">
        <v>125</v>
      </c>
      <c r="X15" s="123">
        <v>0</v>
      </c>
      <c r="Y15" s="123">
        <v>0</v>
      </c>
      <c r="Z15" s="123">
        <v>998</v>
      </c>
      <c r="AA15" s="123">
        <v>0</v>
      </c>
      <c r="AB15" s="123">
        <v>1005</v>
      </c>
      <c r="AC15" s="47" t="s">
        <v>90</v>
      </c>
      <c r="AD15" s="47" t="s">
        <v>90</v>
      </c>
      <c r="AE15" s="47" t="s">
        <v>90</v>
      </c>
      <c r="AF15" s="122" t="s">
        <v>90</v>
      </c>
      <c r="AG15" s="136">
        <v>36627824</v>
      </c>
      <c r="AH15" s="48">
        <f t="shared" si="8"/>
        <v>572</v>
      </c>
      <c r="AI15" s="49">
        <f t="shared" si="7"/>
        <v>149.34725848563968</v>
      </c>
      <c r="AJ15" s="102">
        <v>0</v>
      </c>
      <c r="AK15" s="102">
        <v>0</v>
      </c>
      <c r="AL15" s="102">
        <v>1</v>
      </c>
      <c r="AM15" s="102">
        <v>0</v>
      </c>
      <c r="AN15" s="102">
        <v>1</v>
      </c>
      <c r="AO15" s="102">
        <v>0.4</v>
      </c>
      <c r="AP15" s="123">
        <v>8211549</v>
      </c>
      <c r="AQ15" s="123">
        <f>AP15-AP14</f>
        <v>688</v>
      </c>
      <c r="AR15" s="50"/>
      <c r="AS15" s="51" t="s">
        <v>113</v>
      </c>
      <c r="AV15" s="38" t="s">
        <v>98</v>
      </c>
      <c r="AW15" s="38" t="s">
        <v>99</v>
      </c>
      <c r="AY15" s="80" t="s">
        <v>131</v>
      </c>
    </row>
    <row r="16" spans="2:51" x14ac:dyDescent="0.25">
      <c r="B16" s="39">
        <v>2.2083333333333299</v>
      </c>
      <c r="C16" s="39">
        <v>0.25</v>
      </c>
      <c r="D16" s="118">
        <v>13</v>
      </c>
      <c r="E16" s="40">
        <f t="shared" si="0"/>
        <v>9.1549295774647899</v>
      </c>
      <c r="F16" s="189">
        <v>75</v>
      </c>
      <c r="G16" s="40">
        <f t="shared" si="1"/>
        <v>52.816901408450704</v>
      </c>
      <c r="H16" s="41" t="s">
        <v>88</v>
      </c>
      <c r="I16" s="41">
        <f t="shared" si="2"/>
        <v>51.408450704225352</v>
      </c>
      <c r="J16" s="42">
        <f t="shared" ref="J16:J25" si="9">F16/1.42</f>
        <v>52.816901408450704</v>
      </c>
      <c r="K16" s="41">
        <f>J16+1.42</f>
        <v>54.236901408450706</v>
      </c>
      <c r="L16" s="43">
        <v>19</v>
      </c>
      <c r="M16" s="44" t="s">
        <v>100</v>
      </c>
      <c r="N16" s="44">
        <v>13.1</v>
      </c>
      <c r="O16" s="119">
        <v>126</v>
      </c>
      <c r="P16" s="119">
        <v>123</v>
      </c>
      <c r="Q16" s="119">
        <v>34699881</v>
      </c>
      <c r="R16" s="45">
        <f t="shared" si="3"/>
        <v>4075</v>
      </c>
      <c r="S16" s="46">
        <f t="shared" si="4"/>
        <v>97.8</v>
      </c>
      <c r="T16" s="46">
        <f t="shared" si="5"/>
        <v>4.0750000000000002</v>
      </c>
      <c r="U16" s="120">
        <v>9.5</v>
      </c>
      <c r="V16" s="120">
        <f t="shared" si="6"/>
        <v>9.5</v>
      </c>
      <c r="W16" s="121" t="s">
        <v>125</v>
      </c>
      <c r="X16" s="123">
        <v>0</v>
      </c>
      <c r="Y16" s="123">
        <v>0</v>
      </c>
      <c r="Z16" s="123">
        <v>1196</v>
      </c>
      <c r="AA16" s="123">
        <v>0</v>
      </c>
      <c r="AB16" s="123">
        <v>1199</v>
      </c>
      <c r="AC16" s="47" t="s">
        <v>90</v>
      </c>
      <c r="AD16" s="47" t="s">
        <v>90</v>
      </c>
      <c r="AE16" s="47" t="s">
        <v>90</v>
      </c>
      <c r="AF16" s="122" t="s">
        <v>90</v>
      </c>
      <c r="AG16" s="136">
        <v>36628590</v>
      </c>
      <c r="AH16" s="48">
        <f t="shared" si="8"/>
        <v>766</v>
      </c>
      <c r="AI16" s="49">
        <f t="shared" si="7"/>
        <v>187.97546012269939</v>
      </c>
      <c r="AJ16" s="102">
        <v>0</v>
      </c>
      <c r="AK16" s="102">
        <v>0</v>
      </c>
      <c r="AL16" s="102">
        <v>1</v>
      </c>
      <c r="AM16" s="102">
        <v>0</v>
      </c>
      <c r="AN16" s="102">
        <v>1</v>
      </c>
      <c r="AO16" s="102">
        <v>0</v>
      </c>
      <c r="AP16" s="123">
        <v>8211549</v>
      </c>
      <c r="AQ16" s="123">
        <f t="shared" ref="AQ16:AQ34" si="10">AP16-AP15</f>
        <v>0</v>
      </c>
      <c r="AR16" s="52">
        <v>0.98</v>
      </c>
      <c r="AS16" s="51" t="s">
        <v>101</v>
      </c>
      <c r="AV16" s="38" t="s">
        <v>102</v>
      </c>
      <c r="AW16" s="38" t="s">
        <v>103</v>
      </c>
      <c r="AY16" s="80" t="s">
        <v>132</v>
      </c>
    </row>
    <row r="17" spans="1:51" x14ac:dyDescent="0.25">
      <c r="B17" s="39">
        <v>2.25</v>
      </c>
      <c r="C17" s="39">
        <v>0.29166666666666702</v>
      </c>
      <c r="D17" s="118">
        <v>7</v>
      </c>
      <c r="E17" s="40">
        <f t="shared" si="0"/>
        <v>4.9295774647887329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132</v>
      </c>
      <c r="P17" s="119">
        <v>152</v>
      </c>
      <c r="Q17" s="119">
        <v>34705994</v>
      </c>
      <c r="R17" s="45">
        <f t="shared" si="3"/>
        <v>6113</v>
      </c>
      <c r="S17" s="46">
        <f t="shared" si="4"/>
        <v>146.71199999999999</v>
      </c>
      <c r="T17" s="46">
        <f t="shared" si="5"/>
        <v>6.1130000000000004</v>
      </c>
      <c r="U17" s="120">
        <v>9.1</v>
      </c>
      <c r="V17" s="120">
        <f t="shared" si="6"/>
        <v>9.1</v>
      </c>
      <c r="W17" s="121" t="s">
        <v>140</v>
      </c>
      <c r="X17" s="123">
        <v>0</v>
      </c>
      <c r="Y17" s="123">
        <v>1099</v>
      </c>
      <c r="Z17" s="123">
        <v>1196</v>
      </c>
      <c r="AA17" s="123">
        <v>1185</v>
      </c>
      <c r="AB17" s="123">
        <v>1199</v>
      </c>
      <c r="AC17" s="47" t="s">
        <v>90</v>
      </c>
      <c r="AD17" s="47" t="s">
        <v>90</v>
      </c>
      <c r="AE17" s="47" t="s">
        <v>90</v>
      </c>
      <c r="AF17" s="122" t="s">
        <v>90</v>
      </c>
      <c r="AG17" s="136">
        <v>36629924</v>
      </c>
      <c r="AH17" s="48">
        <f t="shared" si="8"/>
        <v>1334</v>
      </c>
      <c r="AI17" s="49">
        <f t="shared" si="7"/>
        <v>218.2234582038279</v>
      </c>
      <c r="AJ17" s="102">
        <v>0</v>
      </c>
      <c r="AK17" s="102">
        <v>1</v>
      </c>
      <c r="AL17" s="102">
        <v>1</v>
      </c>
      <c r="AM17" s="102">
        <v>1</v>
      </c>
      <c r="AN17" s="102">
        <v>1</v>
      </c>
      <c r="AO17" s="102">
        <v>0</v>
      </c>
      <c r="AP17" s="123">
        <v>8211549</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136</v>
      </c>
      <c r="P18" s="119">
        <v>151</v>
      </c>
      <c r="Q18" s="119">
        <v>34712206</v>
      </c>
      <c r="R18" s="45">
        <f t="shared" si="3"/>
        <v>6212</v>
      </c>
      <c r="S18" s="46">
        <f t="shared" si="4"/>
        <v>149.08799999999999</v>
      </c>
      <c r="T18" s="46">
        <f t="shared" si="5"/>
        <v>6.2119999999999997</v>
      </c>
      <c r="U18" s="120">
        <v>8.3000000000000007</v>
      </c>
      <c r="V18" s="120">
        <f t="shared" si="6"/>
        <v>8.3000000000000007</v>
      </c>
      <c r="W18" s="121" t="s">
        <v>140</v>
      </c>
      <c r="X18" s="123">
        <v>0</v>
      </c>
      <c r="Y18" s="123">
        <v>1073</v>
      </c>
      <c r="Z18" s="123">
        <v>1196</v>
      </c>
      <c r="AA18" s="123">
        <v>1185</v>
      </c>
      <c r="AB18" s="123">
        <v>1199</v>
      </c>
      <c r="AC18" s="47" t="s">
        <v>90</v>
      </c>
      <c r="AD18" s="47" t="s">
        <v>90</v>
      </c>
      <c r="AE18" s="47" t="s">
        <v>90</v>
      </c>
      <c r="AF18" s="122" t="s">
        <v>90</v>
      </c>
      <c r="AG18" s="136">
        <v>36631320</v>
      </c>
      <c r="AH18" s="48">
        <f t="shared" si="8"/>
        <v>1396</v>
      </c>
      <c r="AI18" s="49">
        <f t="shared" si="7"/>
        <v>224.72633612363168</v>
      </c>
      <c r="AJ18" s="102">
        <v>0</v>
      </c>
      <c r="AK18" s="102">
        <v>1</v>
      </c>
      <c r="AL18" s="102">
        <v>1</v>
      </c>
      <c r="AM18" s="102">
        <v>1</v>
      </c>
      <c r="AN18" s="102">
        <v>1</v>
      </c>
      <c r="AO18" s="102">
        <v>0</v>
      </c>
      <c r="AP18" s="123">
        <v>8211549</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138</v>
      </c>
      <c r="P19" s="119">
        <v>153</v>
      </c>
      <c r="Q19" s="119">
        <v>34718570</v>
      </c>
      <c r="R19" s="45">
        <f t="shared" si="3"/>
        <v>6364</v>
      </c>
      <c r="S19" s="46">
        <f t="shared" si="4"/>
        <v>152.73599999999999</v>
      </c>
      <c r="T19" s="46">
        <f t="shared" si="5"/>
        <v>6.3639999999999999</v>
      </c>
      <c r="U19" s="120">
        <v>7.6</v>
      </c>
      <c r="V19" s="120">
        <f t="shared" si="6"/>
        <v>7.6</v>
      </c>
      <c r="W19" s="121" t="s">
        <v>140</v>
      </c>
      <c r="X19" s="123">
        <v>0</v>
      </c>
      <c r="Y19" s="123">
        <v>1078</v>
      </c>
      <c r="Z19" s="123">
        <v>1196</v>
      </c>
      <c r="AA19" s="123">
        <v>1185</v>
      </c>
      <c r="AB19" s="123">
        <v>1199</v>
      </c>
      <c r="AC19" s="47" t="s">
        <v>90</v>
      </c>
      <c r="AD19" s="47" t="s">
        <v>90</v>
      </c>
      <c r="AE19" s="47" t="s">
        <v>90</v>
      </c>
      <c r="AF19" s="122" t="s">
        <v>90</v>
      </c>
      <c r="AG19" s="136">
        <v>36632740</v>
      </c>
      <c r="AH19" s="48">
        <f t="shared" si="8"/>
        <v>1420</v>
      </c>
      <c r="AI19" s="49">
        <f t="shared" si="7"/>
        <v>223.13010685103708</v>
      </c>
      <c r="AJ19" s="102">
        <v>0</v>
      </c>
      <c r="AK19" s="102">
        <v>1</v>
      </c>
      <c r="AL19" s="102">
        <v>1</v>
      </c>
      <c r="AM19" s="102">
        <v>1</v>
      </c>
      <c r="AN19" s="102">
        <v>1</v>
      </c>
      <c r="AO19" s="102">
        <v>0</v>
      </c>
      <c r="AP19" s="123">
        <v>8211549</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139</v>
      </c>
      <c r="P20" s="119">
        <v>150</v>
      </c>
      <c r="Q20" s="119">
        <v>34724860</v>
      </c>
      <c r="R20" s="45">
        <f t="shared" si="3"/>
        <v>6290</v>
      </c>
      <c r="S20" s="46">
        <f t="shared" si="4"/>
        <v>150.96</v>
      </c>
      <c r="T20" s="46">
        <f t="shared" si="5"/>
        <v>6.29</v>
      </c>
      <c r="U20" s="120">
        <v>6.8</v>
      </c>
      <c r="V20" s="120">
        <f t="shared" si="6"/>
        <v>6.8</v>
      </c>
      <c r="W20" s="121" t="s">
        <v>140</v>
      </c>
      <c r="X20" s="123">
        <v>0</v>
      </c>
      <c r="Y20" s="123">
        <v>1099</v>
      </c>
      <c r="Z20" s="123">
        <v>1196</v>
      </c>
      <c r="AA20" s="123">
        <v>1185</v>
      </c>
      <c r="AB20" s="123">
        <v>1199</v>
      </c>
      <c r="AC20" s="47" t="s">
        <v>90</v>
      </c>
      <c r="AD20" s="47" t="s">
        <v>90</v>
      </c>
      <c r="AE20" s="47" t="s">
        <v>90</v>
      </c>
      <c r="AF20" s="122" t="s">
        <v>90</v>
      </c>
      <c r="AG20" s="136">
        <v>36634140</v>
      </c>
      <c r="AH20" s="48">
        <f>IF(ISBLANK(AG20),"-",AG20-AG19)</f>
        <v>1400</v>
      </c>
      <c r="AI20" s="49">
        <f t="shared" si="7"/>
        <v>222.57551669316376</v>
      </c>
      <c r="AJ20" s="102">
        <v>0</v>
      </c>
      <c r="AK20" s="102">
        <v>1</v>
      </c>
      <c r="AL20" s="102">
        <v>1</v>
      </c>
      <c r="AM20" s="102">
        <v>1</v>
      </c>
      <c r="AN20" s="102">
        <v>1</v>
      </c>
      <c r="AO20" s="102">
        <v>0</v>
      </c>
      <c r="AP20" s="123">
        <v>8211549</v>
      </c>
      <c r="AQ20" s="123">
        <f t="shared" si="10"/>
        <v>0</v>
      </c>
      <c r="AR20" s="52">
        <v>0.91</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137</v>
      </c>
      <c r="P21" s="119">
        <v>151</v>
      </c>
      <c r="Q21" s="119">
        <v>34731145</v>
      </c>
      <c r="R21" s="45">
        <f>Q21-Q20</f>
        <v>6285</v>
      </c>
      <c r="S21" s="46">
        <f t="shared" si="4"/>
        <v>150.84</v>
      </c>
      <c r="T21" s="46">
        <f t="shared" si="5"/>
        <v>6.2850000000000001</v>
      </c>
      <c r="U21" s="120">
        <v>6.2</v>
      </c>
      <c r="V21" s="120">
        <f t="shared" si="6"/>
        <v>6.2</v>
      </c>
      <c r="W21" s="121" t="s">
        <v>140</v>
      </c>
      <c r="X21" s="123">
        <v>0</v>
      </c>
      <c r="Y21" s="123">
        <v>1056</v>
      </c>
      <c r="Z21" s="123">
        <v>1196</v>
      </c>
      <c r="AA21" s="123">
        <v>1185</v>
      </c>
      <c r="AB21" s="123">
        <v>1199</v>
      </c>
      <c r="AC21" s="47" t="s">
        <v>90</v>
      </c>
      <c r="AD21" s="47" t="s">
        <v>90</v>
      </c>
      <c r="AE21" s="47" t="s">
        <v>90</v>
      </c>
      <c r="AF21" s="122" t="s">
        <v>90</v>
      </c>
      <c r="AG21" s="136">
        <v>36635548</v>
      </c>
      <c r="AH21" s="48">
        <f t="shared" si="8"/>
        <v>1408</v>
      </c>
      <c r="AI21" s="49">
        <f t="shared" si="7"/>
        <v>224.02545743834526</v>
      </c>
      <c r="AJ21" s="102">
        <v>0</v>
      </c>
      <c r="AK21" s="102">
        <v>1</v>
      </c>
      <c r="AL21" s="102">
        <v>1</v>
      </c>
      <c r="AM21" s="102">
        <v>1</v>
      </c>
      <c r="AN21" s="102">
        <v>1</v>
      </c>
      <c r="AO21" s="102">
        <v>0</v>
      </c>
      <c r="AP21" s="123">
        <v>8211549</v>
      </c>
      <c r="AQ21" s="123">
        <f t="shared" si="10"/>
        <v>0</v>
      </c>
      <c r="AR21" s="50"/>
      <c r="AS21" s="51" t="s">
        <v>101</v>
      </c>
      <c r="AY21" s="105"/>
    </row>
    <row r="22" spans="1:51" x14ac:dyDescent="0.25">
      <c r="B22" s="39">
        <v>2.4583333333333299</v>
      </c>
      <c r="C22" s="39">
        <v>0.5</v>
      </c>
      <c r="D22" s="118">
        <v>7</v>
      </c>
      <c r="E22" s="40">
        <f t="shared" si="0"/>
        <v>4.9295774647887329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134</v>
      </c>
      <c r="P22" s="119">
        <v>149</v>
      </c>
      <c r="Q22" s="119">
        <v>34737418</v>
      </c>
      <c r="R22" s="45">
        <f t="shared" si="3"/>
        <v>6273</v>
      </c>
      <c r="S22" s="46">
        <f t="shared" si="4"/>
        <v>150.55199999999999</v>
      </c>
      <c r="T22" s="46">
        <f t="shared" si="5"/>
        <v>6.2729999999999997</v>
      </c>
      <c r="U22" s="120">
        <v>5.7</v>
      </c>
      <c r="V22" s="120">
        <f t="shared" si="6"/>
        <v>5.7</v>
      </c>
      <c r="W22" s="121" t="s">
        <v>140</v>
      </c>
      <c r="X22" s="123">
        <v>0</v>
      </c>
      <c r="Y22" s="123">
        <v>1087</v>
      </c>
      <c r="Z22" s="123">
        <v>1196</v>
      </c>
      <c r="AA22" s="123">
        <v>1185</v>
      </c>
      <c r="AB22" s="123">
        <v>1199</v>
      </c>
      <c r="AC22" s="47" t="s">
        <v>90</v>
      </c>
      <c r="AD22" s="47" t="s">
        <v>90</v>
      </c>
      <c r="AE22" s="47" t="s">
        <v>90</v>
      </c>
      <c r="AF22" s="122" t="s">
        <v>90</v>
      </c>
      <c r="AG22" s="136">
        <v>36636908</v>
      </c>
      <c r="AH22" s="48">
        <f t="shared" si="8"/>
        <v>1360</v>
      </c>
      <c r="AI22" s="49">
        <f t="shared" si="7"/>
        <v>216.80216802168022</v>
      </c>
      <c r="AJ22" s="102">
        <v>0</v>
      </c>
      <c r="AK22" s="102">
        <v>1</v>
      </c>
      <c r="AL22" s="102">
        <v>1</v>
      </c>
      <c r="AM22" s="102">
        <v>1</v>
      </c>
      <c r="AN22" s="102">
        <v>1</v>
      </c>
      <c r="AO22" s="102">
        <v>0</v>
      </c>
      <c r="AP22" s="123">
        <v>8211549</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138</v>
      </c>
      <c r="P23" s="119">
        <v>148</v>
      </c>
      <c r="Q23" s="119">
        <v>34743509</v>
      </c>
      <c r="R23" s="45">
        <f t="shared" si="3"/>
        <v>6091</v>
      </c>
      <c r="S23" s="46">
        <f t="shared" si="4"/>
        <v>146.184</v>
      </c>
      <c r="T23" s="46">
        <f t="shared" si="5"/>
        <v>6.0910000000000002</v>
      </c>
      <c r="U23" s="120">
        <v>5.2</v>
      </c>
      <c r="V23" s="120">
        <f t="shared" si="6"/>
        <v>5.2</v>
      </c>
      <c r="W23" s="121" t="s">
        <v>140</v>
      </c>
      <c r="X23" s="123">
        <v>0</v>
      </c>
      <c r="Y23" s="123">
        <v>1030</v>
      </c>
      <c r="Z23" s="123">
        <v>1196</v>
      </c>
      <c r="AA23" s="123">
        <v>1185</v>
      </c>
      <c r="AB23" s="123">
        <v>1199</v>
      </c>
      <c r="AC23" s="47" t="s">
        <v>90</v>
      </c>
      <c r="AD23" s="47" t="s">
        <v>90</v>
      </c>
      <c r="AE23" s="47" t="s">
        <v>90</v>
      </c>
      <c r="AF23" s="122" t="s">
        <v>90</v>
      </c>
      <c r="AG23" s="136">
        <v>36638268</v>
      </c>
      <c r="AH23" s="48">
        <f t="shared" si="8"/>
        <v>1360</v>
      </c>
      <c r="AI23" s="49">
        <f t="shared" si="7"/>
        <v>223.28024954851421</v>
      </c>
      <c r="AJ23" s="102">
        <v>0</v>
      </c>
      <c r="AK23" s="102">
        <v>1</v>
      </c>
      <c r="AL23" s="102">
        <v>1</v>
      </c>
      <c r="AM23" s="102">
        <v>1</v>
      </c>
      <c r="AN23" s="102">
        <v>1</v>
      </c>
      <c r="AO23" s="102">
        <v>0</v>
      </c>
      <c r="AP23" s="123">
        <v>8211549</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131</v>
      </c>
      <c r="P24" s="119">
        <v>145</v>
      </c>
      <c r="Q24" s="119">
        <v>34749551</v>
      </c>
      <c r="R24" s="45">
        <f t="shared" si="3"/>
        <v>6042</v>
      </c>
      <c r="S24" s="46">
        <f t="shared" si="4"/>
        <v>145.00800000000001</v>
      </c>
      <c r="T24" s="46">
        <f t="shared" si="5"/>
        <v>6.0419999999999998</v>
      </c>
      <c r="U24" s="120">
        <v>4.7</v>
      </c>
      <c r="V24" s="120">
        <f t="shared" si="6"/>
        <v>4.7</v>
      </c>
      <c r="W24" s="121" t="s">
        <v>140</v>
      </c>
      <c r="X24" s="123">
        <v>0</v>
      </c>
      <c r="Y24" s="123">
        <v>1120</v>
      </c>
      <c r="Z24" s="123">
        <v>1196</v>
      </c>
      <c r="AA24" s="123">
        <v>1185</v>
      </c>
      <c r="AB24" s="123">
        <v>1199</v>
      </c>
      <c r="AC24" s="47" t="s">
        <v>90</v>
      </c>
      <c r="AD24" s="47" t="s">
        <v>90</v>
      </c>
      <c r="AE24" s="47" t="s">
        <v>90</v>
      </c>
      <c r="AF24" s="122" t="s">
        <v>90</v>
      </c>
      <c r="AG24" s="136">
        <v>36639636</v>
      </c>
      <c r="AH24" s="48">
        <f t="shared" si="8"/>
        <v>1368</v>
      </c>
      <c r="AI24" s="49">
        <f t="shared" si="7"/>
        <v>226.41509433962264</v>
      </c>
      <c r="AJ24" s="102">
        <v>0</v>
      </c>
      <c r="AK24" s="102">
        <v>1</v>
      </c>
      <c r="AL24" s="102">
        <v>1</v>
      </c>
      <c r="AM24" s="102">
        <v>1</v>
      </c>
      <c r="AN24" s="102">
        <v>1</v>
      </c>
      <c r="AO24" s="102">
        <v>0</v>
      </c>
      <c r="AP24" s="123">
        <v>8211549</v>
      </c>
      <c r="AQ24" s="123">
        <f t="shared" si="10"/>
        <v>0</v>
      </c>
      <c r="AR24" s="52">
        <v>1</v>
      </c>
      <c r="AS24" s="51" t="s">
        <v>113</v>
      </c>
      <c r="AV24" s="57" t="s">
        <v>29</v>
      </c>
      <c r="AW24" s="57">
        <v>14.7</v>
      </c>
      <c r="AY24" s="105"/>
    </row>
    <row r="25" spans="1:51" x14ac:dyDescent="0.25">
      <c r="B25" s="39">
        <v>2.5833333333333299</v>
      </c>
      <c r="C25" s="39">
        <v>0.625</v>
      </c>
      <c r="D25" s="118">
        <v>7</v>
      </c>
      <c r="E25" s="40">
        <f t="shared" si="0"/>
        <v>4.9295774647887329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133</v>
      </c>
      <c r="P25" s="119">
        <v>141</v>
      </c>
      <c r="Q25" s="119">
        <v>34755296</v>
      </c>
      <c r="R25" s="45">
        <f t="shared" si="3"/>
        <v>5745</v>
      </c>
      <c r="S25" s="46">
        <f t="shared" si="4"/>
        <v>137.88</v>
      </c>
      <c r="T25" s="46">
        <f t="shared" si="5"/>
        <v>5.7450000000000001</v>
      </c>
      <c r="U25" s="120">
        <v>4.4000000000000004</v>
      </c>
      <c r="V25" s="120">
        <f t="shared" si="6"/>
        <v>4.4000000000000004</v>
      </c>
      <c r="W25" s="121" t="s">
        <v>140</v>
      </c>
      <c r="X25" s="123">
        <v>0</v>
      </c>
      <c r="Y25" s="123">
        <v>1076</v>
      </c>
      <c r="Z25" s="123">
        <v>1196</v>
      </c>
      <c r="AA25" s="123">
        <v>1185</v>
      </c>
      <c r="AB25" s="123">
        <v>1199</v>
      </c>
      <c r="AC25" s="47" t="s">
        <v>90</v>
      </c>
      <c r="AD25" s="47" t="s">
        <v>90</v>
      </c>
      <c r="AE25" s="47" t="s">
        <v>90</v>
      </c>
      <c r="AF25" s="122" t="s">
        <v>90</v>
      </c>
      <c r="AG25" s="136">
        <v>36640940</v>
      </c>
      <c r="AH25" s="48">
        <f t="shared" si="8"/>
        <v>1304</v>
      </c>
      <c r="AI25" s="49">
        <f t="shared" si="7"/>
        <v>226.97998259355961</v>
      </c>
      <c r="AJ25" s="102">
        <v>0</v>
      </c>
      <c r="AK25" s="102">
        <v>1</v>
      </c>
      <c r="AL25" s="102">
        <v>1</v>
      </c>
      <c r="AM25" s="102">
        <v>1</v>
      </c>
      <c r="AN25" s="102">
        <v>1</v>
      </c>
      <c r="AO25" s="102">
        <v>0</v>
      </c>
      <c r="AP25" s="123">
        <v>8211549</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127</v>
      </c>
      <c r="P26" s="119">
        <v>142</v>
      </c>
      <c r="Q26" s="119">
        <v>34761178</v>
      </c>
      <c r="R26" s="45">
        <f t="shared" si="3"/>
        <v>5882</v>
      </c>
      <c r="S26" s="46">
        <f t="shared" si="4"/>
        <v>141.16800000000001</v>
      </c>
      <c r="T26" s="46">
        <f t="shared" si="5"/>
        <v>5.8819999999999997</v>
      </c>
      <c r="U26" s="120">
        <v>4.3</v>
      </c>
      <c r="V26" s="120">
        <f t="shared" si="6"/>
        <v>4.3</v>
      </c>
      <c r="W26" s="121" t="s">
        <v>140</v>
      </c>
      <c r="X26" s="123">
        <v>0</v>
      </c>
      <c r="Y26" s="123">
        <v>1094</v>
      </c>
      <c r="Z26" s="123">
        <v>1196</v>
      </c>
      <c r="AA26" s="123">
        <v>1185</v>
      </c>
      <c r="AB26" s="123">
        <v>1199</v>
      </c>
      <c r="AC26" s="47" t="s">
        <v>90</v>
      </c>
      <c r="AD26" s="47" t="s">
        <v>90</v>
      </c>
      <c r="AE26" s="47" t="s">
        <v>90</v>
      </c>
      <c r="AF26" s="122" t="s">
        <v>90</v>
      </c>
      <c r="AG26" s="136">
        <v>36642276</v>
      </c>
      <c r="AH26" s="48">
        <f t="shared" si="8"/>
        <v>1336</v>
      </c>
      <c r="AI26" s="49">
        <f t="shared" si="7"/>
        <v>227.13362801768108</v>
      </c>
      <c r="AJ26" s="102">
        <v>0</v>
      </c>
      <c r="AK26" s="102">
        <v>1</v>
      </c>
      <c r="AL26" s="102">
        <v>1</v>
      </c>
      <c r="AM26" s="102">
        <v>1</v>
      </c>
      <c r="AN26" s="102">
        <v>1</v>
      </c>
      <c r="AO26" s="102">
        <v>0</v>
      </c>
      <c r="AP26" s="123">
        <v>8211549</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148</v>
      </c>
      <c r="Q27" s="119">
        <v>34767149</v>
      </c>
      <c r="R27" s="45">
        <f t="shared" si="3"/>
        <v>5971</v>
      </c>
      <c r="S27" s="46">
        <f t="shared" si="4"/>
        <v>143.304</v>
      </c>
      <c r="T27" s="46">
        <f t="shared" si="5"/>
        <v>5.9710000000000001</v>
      </c>
      <c r="U27" s="120">
        <v>3.4</v>
      </c>
      <c r="V27" s="120">
        <f t="shared" si="6"/>
        <v>3.4</v>
      </c>
      <c r="W27" s="121" t="s">
        <v>140</v>
      </c>
      <c r="X27" s="123">
        <v>0</v>
      </c>
      <c r="Y27" s="123">
        <v>1178</v>
      </c>
      <c r="Z27" s="123">
        <v>1196</v>
      </c>
      <c r="AA27" s="123">
        <v>1185</v>
      </c>
      <c r="AB27" s="123">
        <v>1199</v>
      </c>
      <c r="AC27" s="47" t="s">
        <v>90</v>
      </c>
      <c r="AD27" s="47" t="s">
        <v>90</v>
      </c>
      <c r="AE27" s="47" t="s">
        <v>90</v>
      </c>
      <c r="AF27" s="122" t="s">
        <v>90</v>
      </c>
      <c r="AG27" s="136">
        <v>36643656</v>
      </c>
      <c r="AH27" s="48">
        <f t="shared" si="8"/>
        <v>1380</v>
      </c>
      <c r="AI27" s="49">
        <f t="shared" si="7"/>
        <v>231.11706581812092</v>
      </c>
      <c r="AJ27" s="102">
        <v>0</v>
      </c>
      <c r="AK27" s="102">
        <v>1</v>
      </c>
      <c r="AL27" s="102">
        <v>1</v>
      </c>
      <c r="AM27" s="102">
        <v>1</v>
      </c>
      <c r="AN27" s="102">
        <v>1</v>
      </c>
      <c r="AO27" s="102">
        <v>0</v>
      </c>
      <c r="AP27" s="123">
        <v>8211549</v>
      </c>
      <c r="AQ27" s="123">
        <f t="shared" si="10"/>
        <v>0</v>
      </c>
      <c r="AR27" s="50"/>
      <c r="AS27" s="51" t="s">
        <v>113</v>
      </c>
      <c r="AV27" s="57" t="s">
        <v>115</v>
      </c>
      <c r="AW27" s="57">
        <v>1</v>
      </c>
      <c r="AY27" s="105"/>
    </row>
    <row r="28" spans="1:51" x14ac:dyDescent="0.25">
      <c r="B28" s="39">
        <v>2.7083333333333299</v>
      </c>
      <c r="C28" s="39">
        <v>0.750000000000002</v>
      </c>
      <c r="D28" s="118">
        <v>3</v>
      </c>
      <c r="E28" s="40">
        <f t="shared" si="0"/>
        <v>2.1126760563380285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130</v>
      </c>
      <c r="P28" s="119">
        <v>142</v>
      </c>
      <c r="Q28" s="119">
        <v>34773041</v>
      </c>
      <c r="R28" s="45">
        <f t="shared" si="3"/>
        <v>5892</v>
      </c>
      <c r="S28" s="46">
        <f t="shared" si="4"/>
        <v>141.40799999999999</v>
      </c>
      <c r="T28" s="46">
        <f t="shared" si="5"/>
        <v>5.8920000000000003</v>
      </c>
      <c r="U28" s="120">
        <v>2.8</v>
      </c>
      <c r="V28" s="120">
        <f t="shared" si="6"/>
        <v>2.8</v>
      </c>
      <c r="W28" s="121" t="s">
        <v>140</v>
      </c>
      <c r="X28" s="123">
        <v>0</v>
      </c>
      <c r="Y28" s="123">
        <v>1019</v>
      </c>
      <c r="Z28" s="123">
        <v>1176</v>
      </c>
      <c r="AA28" s="123">
        <v>1185</v>
      </c>
      <c r="AB28" s="123">
        <v>1198</v>
      </c>
      <c r="AC28" s="47" t="s">
        <v>90</v>
      </c>
      <c r="AD28" s="47" t="s">
        <v>90</v>
      </c>
      <c r="AE28" s="47" t="s">
        <v>90</v>
      </c>
      <c r="AF28" s="122" t="s">
        <v>90</v>
      </c>
      <c r="AG28" s="136">
        <v>36645004</v>
      </c>
      <c r="AH28" s="48">
        <f t="shared" si="8"/>
        <v>1348</v>
      </c>
      <c r="AI28" s="49">
        <f t="shared" si="7"/>
        <v>228.78479293957906</v>
      </c>
      <c r="AJ28" s="102">
        <v>0</v>
      </c>
      <c r="AK28" s="102">
        <v>1</v>
      </c>
      <c r="AL28" s="102">
        <v>1</v>
      </c>
      <c r="AM28" s="102">
        <v>1</v>
      </c>
      <c r="AN28" s="102">
        <v>1</v>
      </c>
      <c r="AO28" s="102">
        <v>0</v>
      </c>
      <c r="AP28" s="123">
        <v>8211549</v>
      </c>
      <c r="AQ28" s="123">
        <f t="shared" si="10"/>
        <v>0</v>
      </c>
      <c r="AR28" s="52">
        <v>1.01</v>
      </c>
      <c r="AS28" s="51" t="s">
        <v>113</v>
      </c>
      <c r="AV28" s="57" t="s">
        <v>116</v>
      </c>
      <c r="AW28" s="57">
        <v>101.325</v>
      </c>
      <c r="AY28" s="105"/>
    </row>
    <row r="29" spans="1:51" x14ac:dyDescent="0.25">
      <c r="B29" s="39">
        <v>2.75</v>
      </c>
      <c r="C29" s="39">
        <v>0.79166666666666896</v>
      </c>
      <c r="D29" s="118">
        <v>3</v>
      </c>
      <c r="E29" s="40">
        <f t="shared" si="0"/>
        <v>2.1126760563380285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130</v>
      </c>
      <c r="P29" s="119">
        <v>136</v>
      </c>
      <c r="Q29" s="119">
        <v>34778823</v>
      </c>
      <c r="R29" s="45">
        <f t="shared" si="3"/>
        <v>5782</v>
      </c>
      <c r="S29" s="46">
        <f t="shared" si="4"/>
        <v>138.768</v>
      </c>
      <c r="T29" s="46">
        <f t="shared" si="5"/>
        <v>5.782</v>
      </c>
      <c r="U29" s="120">
        <v>2.2999999999999998</v>
      </c>
      <c r="V29" s="120">
        <f t="shared" si="6"/>
        <v>2.2999999999999998</v>
      </c>
      <c r="W29" s="121" t="s">
        <v>140</v>
      </c>
      <c r="X29" s="123">
        <v>0</v>
      </c>
      <c r="Y29" s="123">
        <v>1076</v>
      </c>
      <c r="Z29" s="123">
        <v>1171</v>
      </c>
      <c r="AA29" s="123">
        <v>1185</v>
      </c>
      <c r="AB29" s="123">
        <v>1198</v>
      </c>
      <c r="AC29" s="47" t="s">
        <v>90</v>
      </c>
      <c r="AD29" s="47" t="s">
        <v>90</v>
      </c>
      <c r="AE29" s="47" t="s">
        <v>90</v>
      </c>
      <c r="AF29" s="122" t="s">
        <v>90</v>
      </c>
      <c r="AG29" s="136">
        <v>36646332</v>
      </c>
      <c r="AH29" s="48">
        <f t="shared" si="8"/>
        <v>1328</v>
      </c>
      <c r="AI29" s="49">
        <f t="shared" si="7"/>
        <v>229.6783120027672</v>
      </c>
      <c r="AJ29" s="102">
        <v>0</v>
      </c>
      <c r="AK29" s="102">
        <v>1</v>
      </c>
      <c r="AL29" s="102">
        <v>1</v>
      </c>
      <c r="AM29" s="102">
        <v>1</v>
      </c>
      <c r="AN29" s="102">
        <v>1</v>
      </c>
      <c r="AO29" s="102">
        <v>0</v>
      </c>
      <c r="AP29" s="123">
        <v>8211549</v>
      </c>
      <c r="AQ29" s="123">
        <f t="shared" si="10"/>
        <v>0</v>
      </c>
      <c r="AR29" s="50"/>
      <c r="AS29" s="51" t="s">
        <v>113</v>
      </c>
      <c r="AY29" s="105"/>
    </row>
    <row r="30" spans="1:51" x14ac:dyDescent="0.25">
      <c r="B30" s="39">
        <v>2.7916666666666701</v>
      </c>
      <c r="C30" s="39">
        <v>0.83333333333333703</v>
      </c>
      <c r="D30" s="118">
        <v>4</v>
      </c>
      <c r="E30" s="40">
        <f t="shared" si="0"/>
        <v>2.8169014084507045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128</v>
      </c>
      <c r="P30" s="119">
        <v>132</v>
      </c>
      <c r="Q30" s="119">
        <v>34784269</v>
      </c>
      <c r="R30" s="45">
        <f t="shared" si="3"/>
        <v>5446</v>
      </c>
      <c r="S30" s="46">
        <f t="shared" si="4"/>
        <v>130.70400000000001</v>
      </c>
      <c r="T30" s="46">
        <f t="shared" si="5"/>
        <v>5.4459999999999997</v>
      </c>
      <c r="U30" s="120">
        <v>2.1</v>
      </c>
      <c r="V30" s="120">
        <f t="shared" si="6"/>
        <v>2.1</v>
      </c>
      <c r="W30" s="121" t="s">
        <v>140</v>
      </c>
      <c r="X30" s="123">
        <v>0</v>
      </c>
      <c r="Y30" s="123">
        <v>1023</v>
      </c>
      <c r="Z30" s="123">
        <v>1145</v>
      </c>
      <c r="AA30" s="123">
        <v>1185</v>
      </c>
      <c r="AB30" s="123">
        <v>1180</v>
      </c>
      <c r="AC30" s="47" t="s">
        <v>90</v>
      </c>
      <c r="AD30" s="47" t="s">
        <v>90</v>
      </c>
      <c r="AE30" s="47" t="s">
        <v>90</v>
      </c>
      <c r="AF30" s="122" t="s">
        <v>90</v>
      </c>
      <c r="AG30" s="136">
        <v>36647580</v>
      </c>
      <c r="AH30" s="48">
        <f t="shared" si="8"/>
        <v>1248</v>
      </c>
      <c r="AI30" s="49">
        <f t="shared" si="7"/>
        <v>229.15901579140655</v>
      </c>
      <c r="AJ30" s="102">
        <v>0</v>
      </c>
      <c r="AK30" s="102">
        <v>1</v>
      </c>
      <c r="AL30" s="102">
        <v>1</v>
      </c>
      <c r="AM30" s="102">
        <v>1</v>
      </c>
      <c r="AN30" s="102">
        <v>1</v>
      </c>
      <c r="AO30" s="102">
        <v>0</v>
      </c>
      <c r="AP30" s="123">
        <v>8211549</v>
      </c>
      <c r="AQ30" s="123">
        <f t="shared" si="10"/>
        <v>0</v>
      </c>
      <c r="AR30" s="50"/>
      <c r="AS30" s="51" t="s">
        <v>113</v>
      </c>
      <c r="AV30" s="191" t="s">
        <v>117</v>
      </c>
      <c r="AW30" s="191"/>
      <c r="AY30" s="105"/>
    </row>
    <row r="31" spans="1:51" x14ac:dyDescent="0.25">
      <c r="B31" s="39">
        <v>2.8333333333333299</v>
      </c>
      <c r="C31" s="39">
        <v>0.875000000000004</v>
      </c>
      <c r="D31" s="118">
        <v>9</v>
      </c>
      <c r="E31" s="40">
        <f t="shared" si="0"/>
        <v>6.3380281690140849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108</v>
      </c>
      <c r="P31" s="119">
        <v>135</v>
      </c>
      <c r="Q31" s="119">
        <v>34789403</v>
      </c>
      <c r="R31" s="45">
        <f t="shared" si="3"/>
        <v>5134</v>
      </c>
      <c r="S31" s="46">
        <f t="shared" si="4"/>
        <v>123.21599999999999</v>
      </c>
      <c r="T31" s="46">
        <f t="shared" si="5"/>
        <v>5.1340000000000003</v>
      </c>
      <c r="U31" s="120">
        <v>1.7</v>
      </c>
      <c r="V31" s="120">
        <f t="shared" si="6"/>
        <v>1.7</v>
      </c>
      <c r="W31" s="121" t="s">
        <v>147</v>
      </c>
      <c r="X31" s="123">
        <v>0</v>
      </c>
      <c r="Y31" s="123">
        <v>1188</v>
      </c>
      <c r="Z31" s="123">
        <v>1197</v>
      </c>
      <c r="AA31" s="123">
        <v>0</v>
      </c>
      <c r="AB31" s="123">
        <v>1199</v>
      </c>
      <c r="AC31" s="47" t="s">
        <v>90</v>
      </c>
      <c r="AD31" s="47" t="s">
        <v>90</v>
      </c>
      <c r="AE31" s="47" t="s">
        <v>90</v>
      </c>
      <c r="AF31" s="122" t="s">
        <v>90</v>
      </c>
      <c r="AG31" s="136">
        <v>36648596</v>
      </c>
      <c r="AH31" s="48">
        <f t="shared" si="8"/>
        <v>1016</v>
      </c>
      <c r="AI31" s="49">
        <f t="shared" si="7"/>
        <v>197.8963770938839</v>
      </c>
      <c r="AJ31" s="102">
        <v>0</v>
      </c>
      <c r="AK31" s="102">
        <v>1</v>
      </c>
      <c r="AL31" s="102">
        <v>1</v>
      </c>
      <c r="AM31" s="102">
        <v>0</v>
      </c>
      <c r="AN31" s="102">
        <v>1</v>
      </c>
      <c r="AO31" s="102">
        <v>0</v>
      </c>
      <c r="AP31" s="123">
        <v>8211549</v>
      </c>
      <c r="AQ31" s="123">
        <f t="shared" si="10"/>
        <v>0</v>
      </c>
      <c r="AR31" s="50"/>
      <c r="AS31" s="51" t="s">
        <v>113</v>
      </c>
      <c r="AV31" s="58" t="s">
        <v>29</v>
      </c>
      <c r="AW31" s="58" t="s">
        <v>74</v>
      </c>
      <c r="AY31" s="105"/>
    </row>
    <row r="32" spans="1:51" x14ac:dyDescent="0.25">
      <c r="B32" s="39">
        <v>2.875</v>
      </c>
      <c r="C32" s="39">
        <v>0.91666666666667096</v>
      </c>
      <c r="D32" s="118">
        <v>8</v>
      </c>
      <c r="E32" s="40">
        <f t="shared" si="0"/>
        <v>5.6338028169014089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107</v>
      </c>
      <c r="P32" s="119">
        <v>133</v>
      </c>
      <c r="Q32" s="119">
        <v>34794689</v>
      </c>
      <c r="R32" s="45">
        <f t="shared" si="3"/>
        <v>5286</v>
      </c>
      <c r="S32" s="46">
        <f t="shared" si="4"/>
        <v>126.864</v>
      </c>
      <c r="T32" s="46">
        <f t="shared" si="5"/>
        <v>5.2859999999999996</v>
      </c>
      <c r="U32" s="120">
        <v>1.4</v>
      </c>
      <c r="V32" s="120">
        <f t="shared" si="6"/>
        <v>1.4</v>
      </c>
      <c r="W32" s="121" t="s">
        <v>147</v>
      </c>
      <c r="X32" s="123">
        <v>0</v>
      </c>
      <c r="Y32" s="123">
        <v>1188</v>
      </c>
      <c r="Z32" s="123">
        <v>1192</v>
      </c>
      <c r="AA32" s="123">
        <v>0</v>
      </c>
      <c r="AB32" s="123">
        <v>1199</v>
      </c>
      <c r="AC32" s="47" t="s">
        <v>90</v>
      </c>
      <c r="AD32" s="47" t="s">
        <v>90</v>
      </c>
      <c r="AE32" s="47" t="s">
        <v>90</v>
      </c>
      <c r="AF32" s="122" t="s">
        <v>90</v>
      </c>
      <c r="AG32" s="136">
        <v>36649628</v>
      </c>
      <c r="AH32" s="48">
        <f t="shared" si="8"/>
        <v>1032</v>
      </c>
      <c r="AI32" s="49">
        <f t="shared" si="7"/>
        <v>195.23269012485812</v>
      </c>
      <c r="AJ32" s="102">
        <v>0</v>
      </c>
      <c r="AK32" s="102">
        <v>1</v>
      </c>
      <c r="AL32" s="102">
        <v>1</v>
      </c>
      <c r="AM32" s="102">
        <v>0</v>
      </c>
      <c r="AN32" s="102">
        <v>1</v>
      </c>
      <c r="AO32" s="102">
        <v>0</v>
      </c>
      <c r="AP32" s="123">
        <v>8211549</v>
      </c>
      <c r="AQ32" s="123">
        <f t="shared" si="10"/>
        <v>0</v>
      </c>
      <c r="AR32" s="52">
        <v>0.83</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6</v>
      </c>
      <c r="E33" s="40">
        <f t="shared" si="0"/>
        <v>4.2253521126760569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128</v>
      </c>
      <c r="P33" s="119">
        <v>109</v>
      </c>
      <c r="Q33" s="119">
        <v>34799331</v>
      </c>
      <c r="R33" s="45">
        <f t="shared" si="3"/>
        <v>4642</v>
      </c>
      <c r="S33" s="46">
        <f t="shared" si="4"/>
        <v>111.408</v>
      </c>
      <c r="T33" s="46">
        <f t="shared" si="5"/>
        <v>4.6420000000000003</v>
      </c>
      <c r="U33" s="120">
        <v>2</v>
      </c>
      <c r="V33" s="120">
        <f t="shared" si="6"/>
        <v>2</v>
      </c>
      <c r="W33" s="121" t="s">
        <v>125</v>
      </c>
      <c r="X33" s="123">
        <v>0</v>
      </c>
      <c r="Y33" s="123">
        <v>0</v>
      </c>
      <c r="Z33" s="123">
        <v>1165</v>
      </c>
      <c r="AA33" s="123">
        <v>0</v>
      </c>
      <c r="AB33" s="123">
        <v>1169</v>
      </c>
      <c r="AC33" s="47" t="s">
        <v>90</v>
      </c>
      <c r="AD33" s="47" t="s">
        <v>90</v>
      </c>
      <c r="AE33" s="47" t="s">
        <v>90</v>
      </c>
      <c r="AF33" s="122" t="s">
        <v>90</v>
      </c>
      <c r="AG33" s="136">
        <v>36650528</v>
      </c>
      <c r="AH33" s="48">
        <f t="shared" si="8"/>
        <v>900</v>
      </c>
      <c r="AI33" s="49">
        <f t="shared" si="7"/>
        <v>193.88194743644979</v>
      </c>
      <c r="AJ33" s="102">
        <v>0</v>
      </c>
      <c r="AK33" s="102">
        <v>0</v>
      </c>
      <c r="AL33" s="102">
        <v>1</v>
      </c>
      <c r="AM33" s="102">
        <v>0</v>
      </c>
      <c r="AN33" s="102">
        <v>1</v>
      </c>
      <c r="AO33" s="102">
        <v>0.3</v>
      </c>
      <c r="AP33" s="123">
        <v>8212195</v>
      </c>
      <c r="AQ33" s="123">
        <f t="shared" si="10"/>
        <v>646</v>
      </c>
      <c r="AR33" s="50"/>
      <c r="AS33" s="51" t="s">
        <v>113</v>
      </c>
      <c r="AY33" s="105"/>
    </row>
    <row r="34" spans="2:51" x14ac:dyDescent="0.25">
      <c r="B34" s="39">
        <v>2.9583333333333299</v>
      </c>
      <c r="C34" s="39">
        <v>1</v>
      </c>
      <c r="D34" s="118">
        <v>9</v>
      </c>
      <c r="E34" s="40">
        <f t="shared" si="0"/>
        <v>6.3380281690140849</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124</v>
      </c>
      <c r="P34" s="119">
        <v>104</v>
      </c>
      <c r="Q34" s="119">
        <v>34803725</v>
      </c>
      <c r="R34" s="45">
        <f t="shared" si="3"/>
        <v>4394</v>
      </c>
      <c r="S34" s="46">
        <f t="shared" si="4"/>
        <v>105.456</v>
      </c>
      <c r="T34" s="46">
        <f t="shared" si="5"/>
        <v>4.3940000000000001</v>
      </c>
      <c r="U34" s="120">
        <v>2.8</v>
      </c>
      <c r="V34" s="120">
        <f t="shared" si="6"/>
        <v>2.8</v>
      </c>
      <c r="W34" s="121" t="s">
        <v>125</v>
      </c>
      <c r="X34" s="123">
        <v>0</v>
      </c>
      <c r="Y34" s="123">
        <v>0</v>
      </c>
      <c r="Z34" s="123">
        <v>1118</v>
      </c>
      <c r="AA34" s="123">
        <v>0</v>
      </c>
      <c r="AB34" s="123">
        <v>1129</v>
      </c>
      <c r="AC34" s="47" t="s">
        <v>90</v>
      </c>
      <c r="AD34" s="47" t="s">
        <v>90</v>
      </c>
      <c r="AE34" s="47" t="s">
        <v>90</v>
      </c>
      <c r="AF34" s="122" t="s">
        <v>90</v>
      </c>
      <c r="AG34" s="136">
        <v>36651332</v>
      </c>
      <c r="AH34" s="48">
        <f t="shared" si="8"/>
        <v>804</v>
      </c>
      <c r="AI34" s="49">
        <f t="shared" si="7"/>
        <v>182.97678652708237</v>
      </c>
      <c r="AJ34" s="102">
        <v>0</v>
      </c>
      <c r="AK34" s="102">
        <v>0</v>
      </c>
      <c r="AL34" s="102">
        <v>1</v>
      </c>
      <c r="AM34" s="102">
        <v>0</v>
      </c>
      <c r="AN34" s="102">
        <v>1</v>
      </c>
      <c r="AO34" s="102">
        <v>0.3</v>
      </c>
      <c r="AP34" s="123">
        <v>8212954</v>
      </c>
      <c r="AQ34" s="123">
        <f t="shared" si="10"/>
        <v>759</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129.54166666666666</v>
      </c>
      <c r="Q35" s="63">
        <f>Q34-Q10</f>
        <v>127015</v>
      </c>
      <c r="R35" s="64">
        <f>SUM(R11:R34)</f>
        <v>127015</v>
      </c>
      <c r="S35" s="124">
        <f>AVERAGE(S11:S34)</f>
        <v>127.015</v>
      </c>
      <c r="T35" s="124">
        <f>SUM(T11:T34)</f>
        <v>127.01499999999999</v>
      </c>
      <c r="U35" s="98"/>
      <c r="V35" s="98"/>
      <c r="W35" s="56"/>
      <c r="X35" s="90"/>
      <c r="Y35" s="91"/>
      <c r="Z35" s="91"/>
      <c r="AA35" s="91"/>
      <c r="AB35" s="92"/>
      <c r="AC35" s="90"/>
      <c r="AD35" s="91"/>
      <c r="AE35" s="92"/>
      <c r="AF35" s="93"/>
      <c r="AG35" s="65">
        <f>AG34-AG10</f>
        <v>26584</v>
      </c>
      <c r="AH35" s="66">
        <f>SUM(AH11:AH34)</f>
        <v>26584</v>
      </c>
      <c r="AI35" s="67">
        <f>$AH$35/$T35</f>
        <v>209.29811439593752</v>
      </c>
      <c r="AJ35" s="93"/>
      <c r="AK35" s="94"/>
      <c r="AL35" s="94"/>
      <c r="AM35" s="94"/>
      <c r="AN35" s="95"/>
      <c r="AO35" s="68"/>
      <c r="AP35" s="69">
        <f>AP34-AP10</f>
        <v>6908</v>
      </c>
      <c r="AQ35" s="70">
        <f>SUM(AQ11:AQ34)</f>
        <v>6908</v>
      </c>
      <c r="AR35" s="71">
        <f>AVERAGE(AR11:AR34)</f>
        <v>0.96166666666666678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503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502</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299</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504</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505</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243</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507</v>
      </c>
      <c r="C49" s="110"/>
      <c r="D49" s="110"/>
      <c r="E49" s="110"/>
      <c r="F49" s="110"/>
      <c r="G49" s="110"/>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09" t="s">
        <v>314</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506</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198</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508</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510</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511</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61" t="s">
        <v>225</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61" t="s">
        <v>512</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62" t="s">
        <v>513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166</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515</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514</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09" t="s">
        <v>516</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2" t="s">
        <v>212</v>
      </c>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09" t="s">
        <v>517</v>
      </c>
      <c r="C64" s="110"/>
      <c r="D64" s="110"/>
      <c r="E64" s="88"/>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16" t="s">
        <v>157</v>
      </c>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t="s">
        <v>153</v>
      </c>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t="s">
        <v>262</v>
      </c>
      <c r="C67" s="112"/>
      <c r="D67" s="110"/>
      <c r="E67" s="110"/>
      <c r="F67" s="110"/>
      <c r="G67" s="110"/>
      <c r="H67" s="110"/>
      <c r="I67" s="110"/>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t="s">
        <v>154</v>
      </c>
      <c r="C68" s="112"/>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25"/>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17"/>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116"/>
      <c r="C71" s="116"/>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5"/>
      <c r="C72" s="112"/>
      <c r="D72" s="110"/>
      <c r="E72" s="110"/>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2"/>
      <c r="D73" s="110"/>
      <c r="E73" s="88"/>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25"/>
      <c r="J74" s="111"/>
      <c r="K74" s="111"/>
      <c r="L74" s="111"/>
      <c r="M74" s="111"/>
      <c r="N74" s="111"/>
      <c r="O74" s="111"/>
      <c r="P74" s="111"/>
      <c r="Q74" s="111"/>
      <c r="R74" s="111"/>
      <c r="S74" s="114"/>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0"/>
      <c r="D75" s="110"/>
      <c r="E75" s="110"/>
      <c r="F75" s="110"/>
      <c r="G75" s="88"/>
      <c r="H75" s="88"/>
      <c r="I75" s="117"/>
      <c r="J75" s="111"/>
      <c r="K75" s="111"/>
      <c r="L75" s="111"/>
      <c r="M75" s="111"/>
      <c r="N75" s="111"/>
      <c r="O75" s="111"/>
      <c r="P75" s="111"/>
      <c r="Q75" s="111"/>
      <c r="R75" s="111"/>
      <c r="S75" s="114"/>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114"/>
      <c r="V76" s="114"/>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88"/>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110"/>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110"/>
      <c r="E84" s="110"/>
      <c r="F84" s="110"/>
      <c r="G84" s="110"/>
      <c r="H84" s="110"/>
      <c r="I84" s="110"/>
      <c r="J84" s="111"/>
      <c r="K84" s="111"/>
      <c r="L84" s="111"/>
      <c r="M84" s="111"/>
      <c r="N84" s="111"/>
      <c r="O84" s="111"/>
      <c r="P84" s="111"/>
      <c r="Q84" s="111"/>
      <c r="R84" s="111"/>
      <c r="S84" s="111"/>
      <c r="T84" s="114"/>
      <c r="U84" s="78"/>
      <c r="V84" s="78"/>
      <c r="W84" s="106"/>
      <c r="X84" s="106"/>
      <c r="Y84" s="106"/>
      <c r="Z84" s="86"/>
      <c r="AA84" s="106"/>
      <c r="AB84" s="106"/>
      <c r="AC84" s="106"/>
      <c r="AD84" s="106"/>
      <c r="AE84" s="106"/>
      <c r="AM84" s="107"/>
      <c r="AN84" s="107"/>
      <c r="AO84" s="107"/>
      <c r="AP84" s="107"/>
      <c r="AQ84" s="107"/>
      <c r="AR84" s="107"/>
      <c r="AS84" s="108"/>
      <c r="AV84" s="105"/>
      <c r="AW84" s="101"/>
      <c r="AX84" s="101"/>
      <c r="AY84" s="101"/>
    </row>
    <row r="85" spans="1:51" x14ac:dyDescent="0.25">
      <c r="B85" s="89"/>
      <c r="C85" s="109"/>
      <c r="D85" s="88"/>
      <c r="E85" s="110"/>
      <c r="F85" s="110"/>
      <c r="G85" s="110"/>
      <c r="H85" s="110"/>
      <c r="I85" s="88"/>
      <c r="J85" s="111"/>
      <c r="K85" s="111"/>
      <c r="L85" s="111"/>
      <c r="M85" s="111"/>
      <c r="N85" s="111"/>
      <c r="O85" s="111"/>
      <c r="P85" s="111"/>
      <c r="Q85" s="111"/>
      <c r="R85" s="111"/>
      <c r="S85" s="86"/>
      <c r="T85" s="86"/>
      <c r="U85" s="86"/>
      <c r="V85" s="86"/>
      <c r="W85" s="86"/>
      <c r="X85" s="86"/>
      <c r="Y85" s="86"/>
      <c r="Z85" s="79"/>
      <c r="AA85" s="86"/>
      <c r="AB85" s="86"/>
      <c r="AC85" s="86"/>
      <c r="AD85" s="86"/>
      <c r="AE85" s="86"/>
      <c r="AF85" s="86"/>
      <c r="AG85" s="86"/>
      <c r="AH85" s="86"/>
      <c r="AI85" s="86"/>
      <c r="AJ85" s="86"/>
      <c r="AK85" s="86"/>
      <c r="AL85" s="86"/>
      <c r="AM85" s="86"/>
      <c r="AN85" s="86"/>
      <c r="AO85" s="86"/>
      <c r="AP85" s="86"/>
      <c r="AQ85" s="86"/>
      <c r="AR85" s="86"/>
      <c r="AS85" s="86"/>
      <c r="AT85" s="86"/>
      <c r="AU85" s="86"/>
      <c r="AV85" s="105"/>
      <c r="AW85" s="101"/>
      <c r="AX85" s="101"/>
      <c r="AY85" s="101"/>
    </row>
    <row r="86" spans="1:51" x14ac:dyDescent="0.25">
      <c r="B86" s="89"/>
      <c r="C86" s="116"/>
      <c r="D86" s="88"/>
      <c r="E86" s="110"/>
      <c r="F86" s="110"/>
      <c r="G86" s="110"/>
      <c r="H86" s="110"/>
      <c r="I86" s="88"/>
      <c r="J86" s="86"/>
      <c r="K86" s="86"/>
      <c r="L86" s="86"/>
      <c r="M86" s="86"/>
      <c r="N86" s="86"/>
      <c r="O86" s="86"/>
      <c r="P86" s="86"/>
      <c r="Q86" s="86"/>
      <c r="R86" s="86"/>
      <c r="S86" s="86"/>
      <c r="T86" s="86"/>
      <c r="U86" s="86"/>
      <c r="V86" s="86"/>
      <c r="W86" s="79"/>
      <c r="X86" s="79"/>
      <c r="Y86" s="79"/>
      <c r="Z86" s="106"/>
      <c r="AA86" s="79"/>
      <c r="AB86" s="79"/>
      <c r="AC86" s="79"/>
      <c r="AD86" s="79"/>
      <c r="AE86" s="79"/>
      <c r="AF86" s="79"/>
      <c r="AG86" s="79"/>
      <c r="AH86" s="79"/>
      <c r="AI86" s="79"/>
      <c r="AJ86" s="79"/>
      <c r="AK86" s="79"/>
      <c r="AL86" s="79"/>
      <c r="AM86" s="79"/>
      <c r="AN86" s="79"/>
      <c r="AO86" s="79"/>
      <c r="AP86" s="79"/>
      <c r="AQ86" s="79"/>
      <c r="AR86" s="79"/>
      <c r="AS86" s="79"/>
      <c r="AT86" s="79"/>
      <c r="AU86" s="79"/>
      <c r="AV86" s="105"/>
      <c r="AW86" s="101"/>
      <c r="AX86" s="101"/>
      <c r="AY86" s="101"/>
    </row>
    <row r="87" spans="1:51" x14ac:dyDescent="0.25">
      <c r="B87" s="89"/>
      <c r="C87" s="116"/>
      <c r="D87" s="110"/>
      <c r="E87" s="88"/>
      <c r="F87" s="110"/>
      <c r="G87" s="110"/>
      <c r="H87" s="110"/>
      <c r="I87" s="110"/>
      <c r="J87" s="86"/>
      <c r="K87" s="86"/>
      <c r="L87" s="86"/>
      <c r="M87" s="86"/>
      <c r="N87" s="86"/>
      <c r="O87" s="86"/>
      <c r="P87" s="86"/>
      <c r="Q87" s="86"/>
      <c r="R87" s="86"/>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88"/>
      <c r="F88" s="88"/>
      <c r="G88" s="110"/>
      <c r="H88" s="110"/>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89"/>
      <c r="C89" s="112"/>
      <c r="D89" s="110"/>
      <c r="E89" s="110"/>
      <c r="F89" s="88"/>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86"/>
      <c r="D90" s="110"/>
      <c r="E90" s="110"/>
      <c r="F90" s="110"/>
      <c r="G90" s="88"/>
      <c r="H90" s="88"/>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6"/>
      <c r="C91" s="116"/>
      <c r="D91" s="86"/>
      <c r="E91" s="110"/>
      <c r="F91" s="110"/>
      <c r="G91" s="110"/>
      <c r="H91" s="110"/>
      <c r="I91" s="86"/>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9"/>
      <c r="C92" s="132"/>
      <c r="D92" s="79"/>
      <c r="E92" s="127"/>
      <c r="F92" s="127"/>
      <c r="G92" s="127"/>
      <c r="H92" s="127"/>
      <c r="I92" s="79"/>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U92" s="101"/>
      <c r="AV92" s="105"/>
      <c r="AW92" s="101"/>
      <c r="AX92" s="101"/>
      <c r="AY92" s="131"/>
    </row>
    <row r="93" spans="1:51" s="131" customFormat="1" x14ac:dyDescent="0.25">
      <c r="B93" s="129"/>
      <c r="C93" s="135"/>
      <c r="D93" s="127"/>
      <c r="E93" s="79"/>
      <c r="F93" s="127"/>
      <c r="G93" s="127"/>
      <c r="H93" s="127"/>
      <c r="I93" s="127"/>
      <c r="J93" s="128"/>
      <c r="K93" s="128"/>
      <c r="L93" s="128"/>
      <c r="M93" s="128"/>
      <c r="N93" s="128"/>
      <c r="O93" s="128"/>
      <c r="P93" s="128"/>
      <c r="Q93" s="128"/>
      <c r="R93" s="128"/>
      <c r="S93" s="128"/>
      <c r="T93" s="133"/>
      <c r="U93" s="134"/>
      <c r="V93" s="134"/>
      <c r="W93" s="106"/>
      <c r="X93" s="106"/>
      <c r="Y93" s="106"/>
      <c r="Z93" s="106"/>
      <c r="AA93" s="106"/>
      <c r="AB93" s="106"/>
      <c r="AC93" s="106"/>
      <c r="AD93" s="106"/>
      <c r="AE93" s="106"/>
      <c r="AM93" s="107"/>
      <c r="AN93" s="107"/>
      <c r="AO93" s="107"/>
      <c r="AP93" s="107"/>
      <c r="AQ93" s="107"/>
      <c r="AR93" s="107"/>
      <c r="AS93" s="108"/>
      <c r="AT93" s="19"/>
      <c r="AV93" s="105"/>
      <c r="AY93" s="101"/>
    </row>
    <row r="94" spans="1:51" x14ac:dyDescent="0.25">
      <c r="A94" s="106"/>
      <c r="B94" s="129"/>
      <c r="C94" s="130"/>
      <c r="D94" s="127"/>
      <c r="E94" s="79"/>
      <c r="F94" s="79"/>
      <c r="G94" s="127"/>
      <c r="H94" s="127"/>
      <c r="I94" s="107"/>
      <c r="J94" s="107"/>
      <c r="K94" s="107"/>
      <c r="L94" s="107"/>
      <c r="M94" s="107"/>
      <c r="N94" s="107"/>
      <c r="O94" s="108"/>
      <c r="P94" s="103"/>
      <c r="R94" s="105"/>
      <c r="AS94" s="101"/>
      <c r="AT94" s="101"/>
      <c r="AU94" s="101"/>
      <c r="AV94" s="101"/>
      <c r="AW94" s="101"/>
      <c r="AX94" s="101"/>
      <c r="AY94" s="101"/>
    </row>
    <row r="95" spans="1:51" x14ac:dyDescent="0.25">
      <c r="A95" s="106"/>
      <c r="B95" s="12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79"/>
      <c r="H96" s="79"/>
      <c r="I96" s="107"/>
      <c r="J96" s="107"/>
      <c r="K96" s="107"/>
      <c r="L96" s="107"/>
      <c r="M96" s="107"/>
      <c r="N96" s="107"/>
      <c r="O96" s="108"/>
      <c r="P96" s="103"/>
      <c r="R96" s="103"/>
      <c r="AS96" s="101"/>
      <c r="AT96" s="101"/>
      <c r="AU96" s="101"/>
      <c r="AV96" s="101"/>
      <c r="AW96" s="101"/>
      <c r="AX96" s="101"/>
      <c r="AY96" s="101"/>
    </row>
    <row r="97" spans="1:51" x14ac:dyDescent="0.25">
      <c r="A97" s="106"/>
      <c r="B97" s="7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B98" s="129"/>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C100" s="131"/>
      <c r="D100" s="131"/>
      <c r="E100" s="131"/>
      <c r="F100" s="131"/>
      <c r="G100" s="131"/>
      <c r="H100" s="131"/>
      <c r="I100" s="107"/>
      <c r="J100" s="107"/>
      <c r="K100" s="107"/>
      <c r="L100" s="107"/>
      <c r="M100" s="107"/>
      <c r="N100" s="107"/>
      <c r="O100" s="108"/>
      <c r="P100" s="103"/>
      <c r="R100" s="79"/>
      <c r="AS100" s="101"/>
      <c r="AT100" s="101"/>
      <c r="AU100" s="101"/>
      <c r="AV100" s="101"/>
      <c r="AW100" s="101"/>
      <c r="AX100" s="101"/>
      <c r="AY100" s="101"/>
    </row>
    <row r="101" spans="1:51" x14ac:dyDescent="0.25">
      <c r="A101" s="106"/>
      <c r="I101" s="107"/>
      <c r="J101" s="107"/>
      <c r="K101" s="107"/>
      <c r="L101" s="107"/>
      <c r="M101" s="107"/>
      <c r="N101" s="107"/>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R122" s="103"/>
      <c r="S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T125" s="103"/>
      <c r="AS125" s="101"/>
      <c r="AT125" s="101"/>
      <c r="AU125" s="101"/>
      <c r="AV125" s="101"/>
      <c r="AW125" s="101"/>
      <c r="AX125" s="101"/>
      <c r="AY125" s="101"/>
    </row>
    <row r="126" spans="15:51" x14ac:dyDescent="0.25">
      <c r="O126" s="103"/>
      <c r="Q126" s="103"/>
      <c r="R126" s="103"/>
      <c r="S126" s="103"/>
      <c r="AS126" s="101"/>
      <c r="AT126" s="101"/>
      <c r="AU126" s="101"/>
      <c r="AV126" s="101"/>
      <c r="AW126" s="101"/>
      <c r="AX126" s="101"/>
      <c r="AY126" s="101"/>
    </row>
    <row r="127" spans="15:51" x14ac:dyDescent="0.25">
      <c r="O127" s="11"/>
      <c r="P127" s="103"/>
      <c r="Q127" s="103"/>
      <c r="R127" s="103"/>
      <c r="S127" s="103"/>
      <c r="T127" s="103"/>
      <c r="AS127" s="101"/>
      <c r="AT127" s="101"/>
      <c r="AU127" s="101"/>
      <c r="AV127" s="101"/>
      <c r="AW127" s="101"/>
      <c r="AX127" s="101"/>
      <c r="AY127" s="101"/>
    </row>
    <row r="128" spans="15:51" x14ac:dyDescent="0.25">
      <c r="O128" s="11"/>
      <c r="P128" s="103"/>
      <c r="Q128" s="103"/>
      <c r="R128" s="103"/>
      <c r="S128" s="103"/>
      <c r="T128" s="103"/>
      <c r="U128" s="103"/>
      <c r="AS128" s="101"/>
      <c r="AT128" s="101"/>
      <c r="AU128" s="101"/>
      <c r="AV128" s="101"/>
      <c r="AW128" s="101"/>
      <c r="AX128" s="101"/>
      <c r="AY128" s="101"/>
    </row>
    <row r="129" spans="15:51" x14ac:dyDescent="0.25">
      <c r="O129" s="11"/>
      <c r="P129" s="103"/>
      <c r="T129" s="103"/>
      <c r="U129" s="103"/>
      <c r="AS129" s="101"/>
      <c r="AT129" s="101"/>
      <c r="AU129" s="101"/>
      <c r="AV129" s="101"/>
      <c r="AW129" s="101"/>
      <c r="AX129" s="101"/>
    </row>
    <row r="140" spans="15:51" x14ac:dyDescent="0.25">
      <c r="AY140" s="101"/>
    </row>
    <row r="141" spans="15:51" x14ac:dyDescent="0.25">
      <c r="AS141" s="101"/>
      <c r="AT141" s="101"/>
      <c r="AU141" s="101"/>
      <c r="AV141" s="101"/>
      <c r="AW141" s="101"/>
      <c r="AX141" s="101"/>
    </row>
  </sheetData>
  <protectedRanges>
    <protectedRange sqref="N85:R85 B98 S87:T93 B90:B95 S83:T84 N88:R93 T75:T82 T47:T53 T56:T66" name="Range2_12_5_1_1"/>
    <protectedRange sqref="N10 L10 L6 D6 D8 AD8 AF8 O8:U8 AJ8:AR8 AF10 AR11:AR34 L24:N31 N12:N23 N32:N34 N11:P11 O12:P34 E11:E34 R11:V34 G11:G34 AC17:AF34 X11:AF16 Z17:Z27 AB17:AB27" name="Range1_16_3_1_1"/>
    <protectedRange sqref="I90 J88:M93 J85:M85 I93"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4:H94 F93 E92" name="Range2_2_2_9_2_1_1"/>
    <protectedRange sqref="D90 D93:D94" name="Range2_1_1_1_1_1_9_2_1_1"/>
    <protectedRange sqref="AG11:AG34" name="Range1_18_1_1_1"/>
    <protectedRange sqref="C91 C93" name="Range2_4_1_1_1"/>
    <protectedRange sqref="AS16:AS34" name="Range1_1_1_1"/>
    <protectedRange sqref="P3:U5" name="Range1_16_1_1_1_1"/>
    <protectedRange sqref="C94 C92 C89" name="Range2_1_3_1_1"/>
    <protectedRange sqref="H11:H34" name="Range1_1_1_1_1_1_1"/>
    <protectedRange sqref="B96:B97 J86:R87 D91:D92 I91:I92 Z84:Z85 S85:Y86 AA85:AU86 E93:E94 G95:H96 F94" name="Range2_2_1_10_1_1_1_2"/>
    <protectedRange sqref="C90" name="Range2_2_1_10_2_1_1_1"/>
    <protectedRange sqref="N83:R84 G91:H91 D87 F90 E89" name="Range2_12_1_6_1_1"/>
    <protectedRange sqref="D82:D83 I87:I89 I83:M84 G92:H93 G85:H87 E90:E91 F91:F92 F84:F86 E83:E85" name="Range2_2_12_1_7_1_1"/>
    <protectedRange sqref="D88:D89" name="Range2_1_1_1_1_11_1_2_1_1"/>
    <protectedRange sqref="E86 G88:H88 F87" name="Range2_2_2_9_1_1_1_1"/>
    <protectedRange sqref="D84" name="Range2_1_1_1_1_1_9_1_1_1_1"/>
    <protectedRange sqref="C88 C83" name="Range2_1_1_2_1_1"/>
    <protectedRange sqref="C87" name="Range2_1_2_2_1_1"/>
    <protectedRange sqref="C86" name="Range2_3_2_1_1"/>
    <protectedRange sqref="F82:F83 E82 G84:H84" name="Range2_2_12_1_1_1_1_1"/>
    <protectedRange sqref="C82" name="Range2_1_4_2_1_1_1"/>
    <protectedRange sqref="C84:C85" name="Range2_5_1_1_1"/>
    <protectedRange sqref="E87:E88 F88:F89 G89:H90 I85:I86" name="Range2_2_1_1_1_1"/>
    <protectedRange sqref="D85:D86" name="Range2_1_1_1_1_1_1_1_1"/>
    <protectedRange sqref="AS11:AS15" name="Range1_4_1_1_1_1"/>
    <protectedRange sqref="J11:J15 J26:J34" name="Range1_1_2_1_10_1_1_1_1"/>
    <protectedRange sqref="R100"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2:T74" name="Range2_12_5_1_1_3"/>
    <protectedRange sqref="T68:T71" name="Range2_12_5_1_1_2_2"/>
    <protectedRange sqref="T67" name="Range2_12_5_1_1_2_1_1"/>
    <protectedRange sqref="S67" name="Range2_12_4_1_1_1_4_2_2_1_1"/>
    <protectedRange sqref="B87:B89" name="Range2_12_5_1_1_2"/>
    <protectedRange sqref="B86" name="Range2_12_5_1_1_2_1_4_1_1_1_2_1_1_1_1_1_1_1"/>
    <protectedRange sqref="F81 G83:H83" name="Range2_2_12_1_1_1_1_1_1"/>
    <protectedRange sqref="D81:E81" name="Range2_2_12_1_7_1_1_2_1"/>
    <protectedRange sqref="C81" name="Range2_1_1_2_1_1_1"/>
    <protectedRange sqref="B84:B85" name="Range2_12_5_1_1_2_1"/>
    <protectedRange sqref="B83" name="Range2_12_5_1_1_2_1_2_1"/>
    <protectedRange sqref="B82" name="Range2_12_5_1_1_2_1_2_2"/>
    <protectedRange sqref="S79:S82" name="Range2_12_5_1_1_5"/>
    <protectedRange sqref="N79:R82" name="Range2_12_1_6_1_1_1"/>
    <protectedRange sqref="J79:M82" name="Range2_2_12_1_7_1_1_2"/>
    <protectedRange sqref="S76:S78" name="Range2_12_2_1_1_1_2_1_1_1"/>
    <protectedRange sqref="Q77:R78" name="Range2_12_1_4_1_1_1_1_1_1_1_1_1_1_1_1_1_1_1"/>
    <protectedRange sqref="N77:P78" name="Range2_12_1_2_1_1_1_1_1_1_1_1_1_1_1_1_1_1_1_1"/>
    <protectedRange sqref="J77:M78" name="Range2_2_12_1_4_1_1_1_1_1_1_1_1_1_1_1_1_1_1_1_1"/>
    <protectedRange sqref="Q76:R76" name="Range2_12_1_6_1_1_1_2_3_1_1_3_1_1_1_1_1_1_1"/>
    <protectedRange sqref="N76:P76" name="Range2_12_1_2_3_1_1_1_2_3_1_1_3_1_1_1_1_1_1_1"/>
    <protectedRange sqref="J76:M76" name="Range2_2_12_1_4_3_1_1_1_3_3_1_1_3_1_1_1_1_1_1_1"/>
    <protectedRange sqref="S74:S75" name="Range2_12_4_1_1_1_4_2_2_2_1"/>
    <protectedRange sqref="Q74:R75" name="Range2_12_1_6_1_1_1_2_3_2_1_1_3_2"/>
    <protectedRange sqref="N74:P75" name="Range2_12_1_2_3_1_1_1_2_3_2_1_1_3_2"/>
    <protectedRange sqref="K74:M75" name="Range2_2_12_1_4_3_1_1_1_3_3_2_1_1_3_2"/>
    <protectedRange sqref="J74:J75" name="Range2_2_12_1_4_3_1_1_1_3_2_1_2_2_2"/>
    <protectedRange sqref="I74" name="Range2_2_12_1_4_3_1_1_1_3_3_1_1_3_1_1_1_1_1_1_2_2"/>
    <protectedRange sqref="I76:I82" name="Range2_2_12_1_7_1_1_2_2_1_1"/>
    <protectedRange sqref="I75" name="Range2_2_12_1_4_3_1_1_1_3_3_1_1_3_1_1_1_1_1_1_2_1_1"/>
    <protectedRange sqref="G82:H82" name="Range2_2_12_1_3_1_2_1_1_1_2_1_1_1_1_1_1_2_1_1_1_1_1_1_1_1_1"/>
    <protectedRange sqref="F80 G79:H81" name="Range2_2_12_1_3_3_1_1_1_2_1_1_1_1_1_1_1_1_1_1_1_1_1_1_1_1"/>
    <protectedRange sqref="G76:H76" name="Range2_2_12_1_3_1_2_1_1_1_2_1_1_1_1_1_1_2_1_1_1_1_1_2_1"/>
    <protectedRange sqref="F76:F79" name="Range2_2_12_1_3_1_2_1_1_1_3_1_1_1_1_1_3_1_1_1_1_1_1_1_1_1"/>
    <protectedRange sqref="G77:H78" name="Range2_2_12_1_3_1_2_1_1_1_1_2_1_1_1_1_1_1_1_1_1_1_1"/>
    <protectedRange sqref="D76:E77" name="Range2_2_12_1_3_1_2_1_1_1_3_1_1_1_1_1_1_1_2_1_1_1_1_1_1_1"/>
    <protectedRange sqref="B80" name="Range2_12_5_1_1_2_1_4_1_1_1_2_1_1_1_1_1_1_1_1_1_2_1_1_1_1_1"/>
    <protectedRange sqref="B81" name="Range2_12_5_1_1_2_1_2_2_1_1_1_1_1"/>
    <protectedRange sqref="D80:E80" name="Range2_2_12_1_7_1_1_2_1_1"/>
    <protectedRange sqref="C80" name="Range2_1_1_2_1_1_1_1"/>
    <protectedRange sqref="D79" name="Range2_2_12_1_7_1_1_2_1_1_1_1_1_1"/>
    <protectedRange sqref="E79" name="Range2_2_12_1_1_1_1_1_1_1_1_1_1_1_1"/>
    <protectedRange sqref="C79" name="Range2_1_4_2_1_1_1_1_1_1_1_1_1"/>
    <protectedRange sqref="D78:E78" name="Range2_2_12_1_3_1_2_1_1_1_3_1_1_1_1_1_1_1_2_1_1_1_1_1_1_1_1"/>
    <protectedRange sqref="B79" name="Range2_12_5_1_1_2_1_2_2_1_1_1_1"/>
    <protectedRange sqref="S68:S73" name="Range2_12_5_1_1_5_1"/>
    <protectedRange sqref="N70:R73" name="Range2_12_1_6_1_1_1_1"/>
    <protectedRange sqref="J72:M73 L70:M71" name="Range2_2_12_1_7_1_1_2_2"/>
    <protectedRange sqref="I72:I73" name="Range2_2_12_1_7_1_1_2_2_1_1_1"/>
    <protectedRange sqref="B78" name="Range2_12_5_1_1_2_1_2_2_1_1_1_1_2_1_1_1"/>
    <protectedRange sqref="B77" name="Range2_12_5_1_1_2_1_2_2_1_1_1_1_2_1_1_1_2"/>
    <protectedRange sqref="B76" name="Range2_12_5_1_1_2_1_2_2_1_1_1_1_2_1_1_1_2_1_1"/>
    <protectedRange sqref="G50:H51" name="Range2_2_12_1_3_1_1_1_1_1_4_1_1_2"/>
    <protectedRange sqref="E50:F51" name="Range2_2_12_1_7_1_1_3_1_1_2"/>
    <protectedRange sqref="S50:S53 S56:S66" name="Range2_12_5_1_1_2_3_1_1"/>
    <protectedRange sqref="Q50:R53" name="Range2_12_1_6_1_1_1_1_2_1_2"/>
    <protectedRange sqref="N50:P53" name="Range2_12_1_2_3_1_1_1_1_2_1_2"/>
    <protectedRange sqref="I50:M51 L52:M53" name="Range2_2_12_1_4_3_1_1_1_1_2_1_2"/>
    <protectedRange sqref="D50:D51" name="Range2_2_12_1_3_1_2_1_1_1_2_1_2_1_2"/>
    <protectedRange sqref="Q56:R61" name="Range2_12_1_6_1_1_1_1_2_1_1_1"/>
    <protectedRange sqref="N56:P61" name="Range2_12_1_2_3_1_1_1_1_2_1_1_1"/>
    <protectedRange sqref="L56:M61" name="Range2_2_12_1_4_3_1_1_1_1_2_1_1_1"/>
    <protectedRange sqref="B75" name="Range2_12_5_1_1_2_1_2_2_1_1_1_1_2_1_1_1_2_1_1_1_2"/>
    <protectedRange sqref="N62:R69" name="Range2_12_1_6_1_1_1_1_1"/>
    <protectedRange sqref="J65:M66 L67:M69 L62:M64" name="Range2_2_12_1_7_1_1_2_2_1"/>
    <protectedRange sqref="G65:H66" name="Range2_2_12_1_3_1_2_1_1_1_2_1_1_1_1_1_1_2_1_1_1_1"/>
    <protectedRange sqref="I65:I66" name="Range2_2_12_1_4_3_1_1_1_2_1_2_1_1_3_1_1_1_1_1_1_1_1"/>
    <protectedRange sqref="D65:E66" name="Range2_2_12_1_3_1_2_1_1_1_2_1_1_1_1_3_1_1_1_1_1_1_1"/>
    <protectedRange sqref="F65:F66" name="Range2_2_12_1_3_1_2_1_1_1_3_1_1_1_1_1_3_1_1_1_1_1_1_1"/>
    <protectedRange sqref="G75:H75" name="Range2_2_12_1_3_1_2_1_1_1_1_2_1_1_1_1_1_1_2_1_1_2"/>
    <protectedRange sqref="F75" name="Range2_2_12_1_3_1_2_1_1_1_1_2_1_1_1_1_1_1_1_1_1_1_1_2"/>
    <protectedRange sqref="D75:E75" name="Range2_2_12_1_3_1_2_1_1_1_2_1_1_1_1_3_1_1_1_1_1_1_1_1_1_1_2"/>
    <protectedRange sqref="G74:H74" name="Range2_2_12_1_3_1_2_1_1_1_1_2_1_1_1_1_1_1_2_1_1_1_1"/>
    <protectedRange sqref="F74" name="Range2_2_12_1_3_1_2_1_1_1_1_2_1_1_1_1_1_1_1_1_1_1_1_1_1"/>
    <protectedRange sqref="D74:E74" name="Range2_2_12_1_3_1_2_1_1_1_2_1_1_1_1_3_1_1_1_1_1_1_1_1_1_1_1_1"/>
    <protectedRange sqref="D73" name="Range2_2_12_1_7_1_1_1_1"/>
    <protectedRange sqref="E73:F73" name="Range2_2_12_1_1_1_1_1_2_1"/>
    <protectedRange sqref="C73" name="Range2_1_4_2_1_1_1_1_1"/>
    <protectedRange sqref="G73:H73" name="Range2_2_12_1_3_1_2_1_1_1_2_1_1_1_1_1_1_2_1_1_1_1_1_1_1_1_1_1_1"/>
    <protectedRange sqref="F72:H72" name="Range2_2_12_1_3_3_1_1_1_2_1_1_1_1_1_1_1_1_1_1_1_1_1_1_1_1_1_2"/>
    <protectedRange sqref="D72:E72" name="Range2_2_12_1_7_1_1_2_1_1_1_2"/>
    <protectedRange sqref="C72" name="Range2_1_1_2_1_1_1_1_1_2"/>
    <protectedRange sqref="B73" name="Range2_12_5_1_1_2_1_4_1_1_1_2_1_1_1_1_1_1_1_1_1_2_1_1_1_1_2_1_1_1_2_1_1_1_2_2_2_1"/>
    <protectedRange sqref="B74" name="Range2_12_5_1_1_2_1_2_2_1_1_1_1_2_1_1_1_2_1_1_1_2_2_2_1"/>
    <protectedRange sqref="J71:K71" name="Range2_2_12_1_4_3_1_1_1_3_3_1_1_3_1_1_1_1_1_1_1_1"/>
    <protectedRange sqref="K69:K70" name="Range2_2_12_1_4_3_1_1_1_3_3_2_1_1_3_2_1"/>
    <protectedRange sqref="J69:J70" name="Range2_2_12_1_4_3_1_1_1_3_2_1_2_2_2_1"/>
    <protectedRange sqref="I69" name="Range2_2_12_1_4_3_1_1_1_3_3_1_1_3_1_1_1_1_1_1_2_2_2"/>
    <protectedRange sqref="I71" name="Range2_2_12_1_7_1_1_2_2_1_1_2"/>
    <protectedRange sqref="I70" name="Range2_2_12_1_4_3_1_1_1_3_3_1_1_3_1_1_1_1_1_1_2_1_1_1"/>
    <protectedRange sqref="G71:H71" name="Range2_2_12_1_3_1_2_1_1_1_2_1_1_1_1_1_1_2_1_1_1_1_1_2_1_1"/>
    <protectedRange sqref="F71" name="Range2_2_12_1_3_1_2_1_1_1_3_1_1_1_1_1_3_1_1_1_1_1_1_1_1_1_2"/>
    <protectedRange sqref="D71:E71" name="Range2_2_12_1_3_1_2_1_1_1_3_1_1_1_1_1_1_1_2_1_1_1_1_1_1_1_2"/>
    <protectedRange sqref="J67:K68" name="Range2_2_12_1_7_1_1_2_2_2"/>
    <protectedRange sqref="I67:I68" name="Range2_2_12_1_7_1_1_2_2_1_1_1_2"/>
    <protectedRange sqref="G70:H70" name="Range2_2_12_1_3_1_2_1_1_1_1_2_1_1_1_1_1_1_2_1_1_2_1"/>
    <protectedRange sqref="F70" name="Range2_2_12_1_3_1_2_1_1_1_1_2_1_1_1_1_1_1_1_1_1_1_1_2_1"/>
    <protectedRange sqref="D70:E70" name="Range2_2_12_1_3_1_2_1_1_1_2_1_1_1_1_3_1_1_1_1_1_1_1_1_1_1_2_1"/>
    <protectedRange sqref="G69:H69" name="Range2_2_12_1_3_1_2_1_1_1_1_2_1_1_1_1_1_1_2_1_1_1_1_1"/>
    <protectedRange sqref="F69" name="Range2_2_12_1_3_1_2_1_1_1_1_2_1_1_1_1_1_1_1_1_1_1_1_1_1_1"/>
    <protectedRange sqref="D69:E69" name="Range2_2_12_1_3_1_2_1_1_1_2_1_1_1_1_3_1_1_1_1_1_1_1_1_1_1_1_1_1"/>
    <protectedRange sqref="D68" name="Range2_2_12_1_7_1_1_1_1_1"/>
    <protectedRange sqref="E68:F68" name="Range2_2_12_1_1_1_1_1_2_1_1"/>
    <protectedRange sqref="C68" name="Range2_1_4_2_1_1_1_1_1_1"/>
    <protectedRange sqref="G68:H68" name="Range2_2_12_1_3_1_2_1_1_1_2_1_1_1_1_1_1_2_1_1_1_1_1_1_1_1_1_1_1_1"/>
    <protectedRange sqref="F67:H67" name="Range2_2_12_1_3_3_1_1_1_2_1_1_1_1_1_1_1_1_1_1_1_1_1_1_1_1_1_2_1"/>
    <protectedRange sqref="D67:E67" name="Range2_2_12_1_7_1_1_2_1_1_1_2_1"/>
    <protectedRange sqref="C67" name="Range2_1_1_2_1_1_1_1_1_2_1"/>
    <protectedRange sqref="B69" name="Range2_12_5_1_1_2_1_4_1_1_1_2_1_1_1_1_1_1_1_1_1_2_1_1_1_1_2_1_1_1_2_1_1_1_2_2_2_1_1"/>
    <protectedRange sqref="B70" name="Range2_12_5_1_1_2_1_2_2_1_1_1_1_2_1_1_1_2_1_1_1_2_2_2_1_1"/>
    <protectedRange sqref="S42:S43" name="Range2_12_3_1_1_1_1_2"/>
    <protectedRange sqref="N42:R43" name="Range2_12_1_3_1_1_1_1_2"/>
    <protectedRange sqref="E42:M43" name="Range2_2_12_1_6_1_1_1_1_2"/>
    <protectedRange sqref="D42:D43" name="Range2_1_1_1_1_11_1_1_1_1_1_1_2"/>
    <protectedRange sqref="G44:H44" name="Range2_2_12_1_3_1_1_1_1_1_4_1_1"/>
    <protectedRange sqref="E44:F44" name="Range2_2_12_1_7_1_1_3_1_1"/>
    <protectedRange sqref="S44:S48"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49" name="Range2_12_4_1_1_1_4_2_2_1_1_1"/>
    <protectedRange sqref="G45:H48" name="Range2_2_12_1_3_1_1_1_1_1_4_1_1_1"/>
    <protectedRange sqref="E45:F48" name="Range2_2_12_1_7_1_1_3_1_1_1"/>
    <protectedRange sqref="Q45:R48" name="Range2_12_1_6_1_1_1_1_2_1_1"/>
    <protectedRange sqref="N45:P48" name="Range2_12_1_2_3_1_1_1_1_2_1_1"/>
    <protectedRange sqref="I45:M48" name="Range2_2_12_1_4_3_1_1_1_1_2_1_1"/>
    <protectedRange sqref="D45:D48" name="Range2_2_12_1_3_1_2_1_1_1_2_1_2_1_1"/>
    <protectedRange sqref="E49:H49" name="Range2_2_12_1_3_1_2_1_1_1_1_2_1_1_1_1_1_1_1"/>
    <protectedRange sqref="D49" name="Range2_2_12_1_3_1_2_1_1_1_2_1_2_3_1_1_1_1_2"/>
    <protectedRange sqref="Q49:R49" name="Range2_12_1_6_1_1_1_2_3_2_1_1_1_1_1"/>
    <protectedRange sqref="N49:P49" name="Range2_12_1_2_3_1_1_1_2_3_2_1_1_1_1_1"/>
    <protectedRange sqref="K49:M49" name="Range2_2_12_1_4_3_1_1_1_3_3_2_1_1_1_1_1"/>
    <protectedRange sqref="J49" name="Range2_2_12_1_4_3_1_1_1_3_2_1_2_1_1_1"/>
    <protectedRange sqref="I49" name="Range2_2_12_1_4_2_1_1_1_4_1_2_1_1_1_2_1_1_1"/>
    <protectedRange sqref="C42:C43" name="Range2_1_2_1_1_1_1_1_1_2"/>
    <protectedRange sqref="Q11:Q34" name="Range1_16_3_1_1_1"/>
    <protectedRange sqref="T54:T55" name="Range2_12_5_1_1_1"/>
    <protectedRange sqref="S54:S55" name="Range2_12_5_1_1_2_3_1_1_1"/>
    <protectedRange sqref="Q54:R55" name="Range2_12_1_6_1_1_1_1_2_1_1_1_1"/>
    <protectedRange sqref="N54:P55" name="Range2_12_1_2_3_1_1_1_1_2_1_1_1_1"/>
    <protectedRange sqref="L54:M55" name="Range2_2_12_1_4_3_1_1_1_1_2_1_1_1_1"/>
    <protectedRange sqref="J52:K53" name="Range2_2_12_1_7_1_1_2_2_3"/>
    <protectedRange sqref="G52:H53" name="Range2_2_12_1_3_1_2_1_1_1_2_1_1_1_1_1_1_2_1_1_1"/>
    <protectedRange sqref="I52:I53" name="Range2_2_12_1_4_3_1_1_1_2_1_2_1_1_3_1_1_1_1_1_1_1"/>
    <protectedRange sqref="D52:E53" name="Range2_2_12_1_3_1_2_1_1_1_2_1_1_1_1_3_1_1_1_1_1_1"/>
    <protectedRange sqref="F52:F53" name="Range2_2_12_1_3_1_2_1_1_1_3_1_1_1_1_1_3_1_1_1_1_1_1"/>
    <protectedRange sqref="AG10" name="Range1_18_1_1_1_1"/>
    <protectedRange sqref="Q10" name="Range1_17_1_1_1_2"/>
    <protectedRange sqref="F11:F34" name="Range1_16_3_1_1_2"/>
    <protectedRange sqref="W11:W34" name="Range1_16_3_1_1_4"/>
    <protectedRange sqref="X17:Y27 X28:Z29 AB28:AB29 AA17:AA29 X30:AB34" name="Range1_16_3_1_1_6"/>
    <protectedRange sqref="B53" name="Range2_12_5_1_1_1_2_1_1_1"/>
    <protectedRange sqref="B47" name="Range2_12_5_1_1_1_2_2_1_1_1_1_1_1_1_1_1_1_1_2_1_1_1"/>
    <protectedRange sqref="G54:H62" name="Range2_2_12_1_3_1_1_1_1_1_4_1_1_1_1_2"/>
    <protectedRange sqref="E54:F62" name="Range2_2_12_1_7_1_1_3_1_1_1_1_2"/>
    <protectedRange sqref="I54:K62" name="Range2_2_12_1_4_3_1_1_1_1_2_1_1_1_2"/>
    <protectedRange sqref="D54:D62" name="Range2_2_12_1_3_1_2_1_1_1_2_1_2_1_1_1_2"/>
    <protectedRange sqref="J63:K64" name="Range2_2_12_1_7_1_1_2_2_1_2"/>
    <protectedRange sqref="I63:I64" name="Range2_2_12_1_7_1_1_2_2_1_1_1_1_1"/>
    <protectedRange sqref="G63:H64" name="Range2_2_12_1_3_3_1_1_1_2_1_1_1_1_1_1_1_1_1_1_1_1_1_1_1_1_1_1_1"/>
    <protectedRange sqref="F63:F64" name="Range2_2_12_1_3_1_2_1_1_1_3_1_1_1_1_1_3_1_1_1_1_1_1_1_1_1_1_1"/>
    <protectedRange sqref="D63:D64" name="Range2_2_12_1_7_1_1_2_1_1_1_1_1_1_1_1"/>
    <protectedRange sqref="E63:E64" name="Range2_2_12_1_1_1_1_1_1_1_1_1_1_1_1_1_1"/>
    <protectedRange sqref="C63:C64" name="Range2_1_4_2_1_1_1_1_1_1_1_1_1_1_1"/>
    <protectedRange sqref="B41" name="Range2_12_5_1_1_1_1_1_2_2"/>
    <protectedRange sqref="B42" name="Range2_12_5_1_1_1_1_1_2_1_1_1"/>
    <protectedRange sqref="B44" name="Range2_12_5_1_1_1_2_2_1_1_1_1_1_1_1_1"/>
    <protectedRange sqref="B45" name="Range2_12_5_1_1_1_2_2_1_1_1_1_1_1_1_1_1_1_1_2_1_1_1_1_1_1_1_1_1_1_1"/>
    <protectedRange sqref="B46 B48" name="Range2_12_5_1_1_1_2_2_1_1_1_1_1_1_1_1_1_1_1_2_1_1_1_1_1_1_1_1_1_3_1_3"/>
    <protectedRange sqref="B49" name="Range2_12_5_1_1_1_1_1_2_2_1"/>
    <protectedRange sqref="B50 B55 B61:B62 B64" name="Range2_12_5_1_1_1_2_2_1_1_1_1_1_1_1_1_1_1_1_2_1_1_1_1_1_1_1_1_1_3_1_3_1"/>
    <protectedRange sqref="B51" name="Range2_12_5_1_1_1_2_2_1_1_1_1_1_1_1_1_1_1_1_2_1_1_1_2_1_1_1_2_1_1_1_3"/>
    <protectedRange sqref="B52" name="Range2_12_5_1_1_1_2_2_1_1_1_1_1_1_1_1_1_1_1_2_1_1_1_2_1_2_1_1_1_1_3"/>
    <protectedRange sqref="B43" name="Range2_12_5_1_1_1_2_1_1_1_1_1_1_1_1_1_1_1"/>
    <protectedRange sqref="B58" name="Range2_12_5_1_1_2_1_4_1_1_1_2_1_1_1_1_1_1_1_1_1_2_1_1_1_1_2_1_1_1_2_1_1_1_2_2_2_1_1_1_1_1_1"/>
    <protectedRange sqref="B60" name="Range2_12_5_1_1_1_2_2_1_1_1_1_1_1_1_1_1_1_1_1_1_1_1_1_1"/>
    <protectedRange sqref="B59" name="Range2_12_5_1_1_1_2_2_1_1_1_1_1_1_1_1_1_1_1_2_1_1_1_2_1_1_2_1_1_1_1_1_1"/>
    <protectedRange sqref="B63" name="Range2_12_5_1_1_1_2_2_1_1_1_1_1_1_1_1_1_1_1_2_1_1_1_3_3_1_1_1"/>
    <protectedRange sqref="B68" name="Range2_12_5_1_1_2_1_4_1_1_1_2_1_1_1_1_1_1_1_1_1_2_1_1_1_1_2_1_1_1_2_1_1_1_2_2_2_1_1_4"/>
    <protectedRange sqref="B67" name="Range2_12_5_1_1_2_1_4_1_1_1_2_1_1_1_1_1_1_1_1_1_2_1_1_1_1_2_1_1_1_2_1_1_1_2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7:AE34 X11:AE16 Z17:Z27 AB17:AB27">
    <cfRule type="containsText" dxfId="34" priority="17" operator="containsText" text="N/A">
      <formula>NOT(ISERROR(SEARCH("N/A",X11)))</formula>
    </cfRule>
    <cfRule type="cellIs" dxfId="33" priority="35" operator="equal">
      <formula>0</formula>
    </cfRule>
  </conditionalFormatting>
  <conditionalFormatting sqref="AC17:AE34 X11:AE16 Z17:Z27 AB17:AB27">
    <cfRule type="cellIs" dxfId="32" priority="34" operator="greaterThanOrEqual">
      <formula>1185</formula>
    </cfRule>
  </conditionalFormatting>
  <conditionalFormatting sqref="AC17:AE34 X11:AE16 Z17:Z27 AB17:AB27">
    <cfRule type="cellIs" dxfId="31" priority="33" operator="between">
      <formula>0.1</formula>
      <formula>1184</formula>
    </cfRule>
  </conditionalFormatting>
  <conditionalFormatting sqref="X8 AJ16:AJ34 AJ11:AO15 AO16:AO34">
    <cfRule type="cellIs" dxfId="30" priority="32" operator="equal">
      <formula>0</formula>
    </cfRule>
  </conditionalFormatting>
  <conditionalFormatting sqref="X8 AJ16:AJ34 AJ11:AO15 AO16:AO34">
    <cfRule type="cellIs" dxfId="29" priority="31" operator="greaterThan">
      <formula>1179</formula>
    </cfRule>
  </conditionalFormatting>
  <conditionalFormatting sqref="X8 AJ16:AJ34 AJ11:AO15 AO16:AO34">
    <cfRule type="cellIs" dxfId="28" priority="30" operator="greaterThan">
      <formula>99</formula>
    </cfRule>
  </conditionalFormatting>
  <conditionalFormatting sqref="X8 AJ16:AJ34 AJ11:AO15 AO16:AO34">
    <cfRule type="cellIs" dxfId="27" priority="29" operator="greaterThan">
      <formula>0.99</formula>
    </cfRule>
  </conditionalFormatting>
  <conditionalFormatting sqref="AB8">
    <cfRule type="cellIs" dxfId="26" priority="28" operator="equal">
      <formula>0</formula>
    </cfRule>
  </conditionalFormatting>
  <conditionalFormatting sqref="AB8">
    <cfRule type="cellIs" dxfId="25" priority="27" operator="greaterThan">
      <formula>1179</formula>
    </cfRule>
  </conditionalFormatting>
  <conditionalFormatting sqref="AB8">
    <cfRule type="cellIs" dxfId="24" priority="26" operator="greaterThan">
      <formula>99</formula>
    </cfRule>
  </conditionalFormatting>
  <conditionalFormatting sqref="AB8">
    <cfRule type="cellIs" dxfId="23" priority="25" operator="greaterThan">
      <formula>0.99</formula>
    </cfRule>
  </conditionalFormatting>
  <conditionalFormatting sqref="AQ11:AQ34">
    <cfRule type="cellIs" dxfId="22" priority="24" operator="equal">
      <formula>0</formula>
    </cfRule>
  </conditionalFormatting>
  <conditionalFormatting sqref="AQ11:AQ34">
    <cfRule type="cellIs" dxfId="21" priority="23" operator="greaterThan">
      <formula>1179</formula>
    </cfRule>
  </conditionalFormatting>
  <conditionalFormatting sqref="AQ11:AQ34">
    <cfRule type="cellIs" dxfId="20" priority="22" operator="greaterThan">
      <formula>99</formula>
    </cfRule>
  </conditionalFormatting>
  <conditionalFormatting sqref="AQ11:AQ34">
    <cfRule type="cellIs" dxfId="19" priority="21" operator="greaterThan">
      <formula>0.99</formula>
    </cfRule>
  </conditionalFormatting>
  <conditionalFormatting sqref="AI11:AI34">
    <cfRule type="cellIs" dxfId="18" priority="20" operator="greaterThan">
      <formula>$AI$8</formula>
    </cfRule>
  </conditionalFormatting>
  <conditionalFormatting sqref="AH11:AH34">
    <cfRule type="cellIs" dxfId="17" priority="18" operator="greaterThan">
      <formula>$AH$8</formula>
    </cfRule>
    <cfRule type="cellIs" dxfId="16" priority="19" operator="greaterThan">
      <formula>$AH$8</formula>
    </cfRule>
  </conditionalFormatting>
  <conditionalFormatting sqref="AP11:AP34">
    <cfRule type="cellIs" dxfId="15" priority="16" operator="equal">
      <formula>0</formula>
    </cfRule>
  </conditionalFormatting>
  <conditionalFormatting sqref="AP11:AP34">
    <cfRule type="cellIs" dxfId="14" priority="15" operator="greaterThan">
      <formula>1179</formula>
    </cfRule>
  </conditionalFormatting>
  <conditionalFormatting sqref="AP11:AP34">
    <cfRule type="cellIs" dxfId="13" priority="14" operator="greaterThan">
      <formula>99</formula>
    </cfRule>
  </conditionalFormatting>
  <conditionalFormatting sqref="AP11:AP34">
    <cfRule type="cellIs" dxfId="12" priority="13" operator="greaterThan">
      <formula>0.99</formula>
    </cfRule>
  </conditionalFormatting>
  <conditionalFormatting sqref="X17:Y27 AA17:AA27 X28:AB34">
    <cfRule type="containsText" dxfId="11" priority="9" operator="containsText" text="N/A">
      <formula>NOT(ISERROR(SEARCH("N/A",X17)))</formula>
    </cfRule>
    <cfRule type="cellIs" dxfId="10" priority="12" operator="equal">
      <formula>0</formula>
    </cfRule>
  </conditionalFormatting>
  <conditionalFormatting sqref="X17:Y27 AA17:AA27 X28:AB34">
    <cfRule type="cellIs" dxfId="9" priority="11" operator="greaterThanOrEqual">
      <formula>1185</formula>
    </cfRule>
  </conditionalFormatting>
  <conditionalFormatting sqref="X17:Y27 AA17:AA27 X28:AB34">
    <cfRule type="cellIs" dxfId="8" priority="10" operator="between">
      <formula>0.1</formula>
      <formula>1184</formula>
    </cfRule>
  </conditionalFormatting>
  <conditionalFormatting sqref="AK33:AK34 AL16:AN34">
    <cfRule type="cellIs" dxfId="7" priority="8" operator="equal">
      <formula>0</formula>
    </cfRule>
  </conditionalFormatting>
  <conditionalFormatting sqref="AK33:AK34 AL16:AN34">
    <cfRule type="cellIs" dxfId="6" priority="7" operator="greaterThan">
      <formula>1179</formula>
    </cfRule>
  </conditionalFormatting>
  <conditionalFormatting sqref="AK33:AK34 AL16:AN34">
    <cfRule type="cellIs" dxfId="5" priority="6" operator="greaterThan">
      <formula>99</formula>
    </cfRule>
  </conditionalFormatting>
  <conditionalFormatting sqref="AK33:AK34 AL16:AN34">
    <cfRule type="cellIs" dxfId="4" priority="5" operator="greaterThan">
      <formula>0.99</formula>
    </cfRule>
  </conditionalFormatting>
  <conditionalFormatting sqref="AK16:AK32">
    <cfRule type="cellIs" dxfId="3" priority="4" operator="equal">
      <formula>0</formula>
    </cfRule>
  </conditionalFormatting>
  <conditionalFormatting sqref="AK16:AK32">
    <cfRule type="cellIs" dxfId="2" priority="3" operator="greaterThan">
      <formula>1179</formula>
    </cfRule>
  </conditionalFormatting>
  <conditionalFormatting sqref="AK16:AK32">
    <cfRule type="cellIs" dxfId="1" priority="2" operator="greaterThan">
      <formula>99</formula>
    </cfRule>
  </conditionalFormatting>
  <conditionalFormatting sqref="AK16:AK32">
    <cfRule type="cellIs" dxfId="0"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9"/>
  <sheetViews>
    <sheetView showGridLines="0" zoomScaleNormal="100" workbookViewId="0">
      <selection activeCell="B54" sqref="B54"/>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127</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42098</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23928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3'!$Q$34</f>
        <v>31437210</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3'!$AG$34</f>
        <v>35955406</v>
      </c>
      <c r="AH10" s="190"/>
      <c r="AI10" s="206"/>
      <c r="AJ10" s="154" t="s">
        <v>84</v>
      </c>
      <c r="AK10" s="154" t="s">
        <v>84</v>
      </c>
      <c r="AL10" s="154" t="s">
        <v>84</v>
      </c>
      <c r="AM10" s="154" t="s">
        <v>84</v>
      </c>
      <c r="AN10" s="154" t="s">
        <v>84</v>
      </c>
      <c r="AO10" s="154" t="s">
        <v>84</v>
      </c>
      <c r="AP10" s="145">
        <f>'APR 3'!AP34</f>
        <v>8034600</v>
      </c>
      <c r="AQ10" s="208"/>
      <c r="AR10" s="155" t="s">
        <v>85</v>
      </c>
      <c r="AS10" s="190"/>
      <c r="AV10" s="38" t="s">
        <v>86</v>
      </c>
      <c r="AW10" s="38" t="s">
        <v>87</v>
      </c>
      <c r="AY10" s="80"/>
    </row>
    <row r="11" spans="2:51" x14ac:dyDescent="0.25">
      <c r="B11" s="39">
        <v>2</v>
      </c>
      <c r="C11" s="39">
        <v>4.1666666666666664E-2</v>
      </c>
      <c r="D11" s="118">
        <v>23</v>
      </c>
      <c r="E11" s="40">
        <f>D11/1.42</f>
        <v>16.197183098591552</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124</v>
      </c>
      <c r="P11" s="119">
        <v>106</v>
      </c>
      <c r="Q11" s="119">
        <v>31440919</v>
      </c>
      <c r="R11" s="45">
        <f>Q11-Q10</f>
        <v>3709</v>
      </c>
      <c r="S11" s="46">
        <f>R11*24/1000</f>
        <v>89.016000000000005</v>
      </c>
      <c r="T11" s="46">
        <f>R11/1000</f>
        <v>3.7090000000000001</v>
      </c>
      <c r="U11" s="120">
        <v>8.6999999999999993</v>
      </c>
      <c r="V11" s="120">
        <f>U11</f>
        <v>8.6999999999999993</v>
      </c>
      <c r="W11" s="121" t="s">
        <v>125</v>
      </c>
      <c r="X11" s="123">
        <v>0</v>
      </c>
      <c r="Y11" s="123">
        <v>0</v>
      </c>
      <c r="Z11" s="123">
        <v>914</v>
      </c>
      <c r="AA11" s="123">
        <v>0</v>
      </c>
      <c r="AB11" s="123">
        <v>968</v>
      </c>
      <c r="AC11" s="47" t="s">
        <v>90</v>
      </c>
      <c r="AD11" s="47" t="s">
        <v>90</v>
      </c>
      <c r="AE11" s="47" t="s">
        <v>90</v>
      </c>
      <c r="AF11" s="122" t="s">
        <v>90</v>
      </c>
      <c r="AG11" s="136">
        <v>35955908</v>
      </c>
      <c r="AH11" s="48">
        <f>IF(ISBLANK(AG11),"-",AG11-AG10)</f>
        <v>502</v>
      </c>
      <c r="AI11" s="49">
        <f>AH11/T11</f>
        <v>135.34645456996495</v>
      </c>
      <c r="AJ11" s="102">
        <v>0</v>
      </c>
      <c r="AK11" s="102">
        <v>0</v>
      </c>
      <c r="AL11" s="102">
        <v>1</v>
      </c>
      <c r="AM11" s="102">
        <v>0</v>
      </c>
      <c r="AN11" s="102">
        <v>1</v>
      </c>
      <c r="AO11" s="102">
        <v>0.3</v>
      </c>
      <c r="AP11" s="123">
        <v>8035414</v>
      </c>
      <c r="AQ11" s="123">
        <f>AP11-AP10</f>
        <v>814</v>
      </c>
      <c r="AR11" s="50"/>
      <c r="AS11" s="51" t="s">
        <v>113</v>
      </c>
      <c r="AV11" s="38" t="s">
        <v>88</v>
      </c>
      <c r="AW11" s="38" t="s">
        <v>91</v>
      </c>
      <c r="AY11" s="80" t="s">
        <v>126</v>
      </c>
    </row>
    <row r="12" spans="2:51" x14ac:dyDescent="0.25">
      <c r="B12" s="39">
        <v>2.0416666666666701</v>
      </c>
      <c r="C12" s="39">
        <v>8.3333333333333329E-2</v>
      </c>
      <c r="D12" s="118">
        <v>24</v>
      </c>
      <c r="E12" s="40">
        <f t="shared" ref="E12:E34" si="0">D12/1.42</f>
        <v>16.901408450704228</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118</v>
      </c>
      <c r="P12" s="119">
        <v>102</v>
      </c>
      <c r="Q12" s="119">
        <v>31444602</v>
      </c>
      <c r="R12" s="45">
        <f t="shared" ref="R12:R34" si="3">Q12-Q11</f>
        <v>3683</v>
      </c>
      <c r="S12" s="46">
        <f t="shared" ref="S12:S34" si="4">R12*24/1000</f>
        <v>88.391999999999996</v>
      </c>
      <c r="T12" s="46">
        <f t="shared" ref="T12:T34" si="5">R12/1000</f>
        <v>3.6829999999999998</v>
      </c>
      <c r="U12" s="120">
        <v>9.5</v>
      </c>
      <c r="V12" s="120">
        <f t="shared" ref="V12:V34" si="6">U12</f>
        <v>9.5</v>
      </c>
      <c r="W12" s="121" t="s">
        <v>125</v>
      </c>
      <c r="X12" s="123">
        <v>0</v>
      </c>
      <c r="Y12" s="123">
        <v>0</v>
      </c>
      <c r="Z12" s="123">
        <v>902</v>
      </c>
      <c r="AA12" s="123">
        <v>0</v>
      </c>
      <c r="AB12" s="123">
        <v>968</v>
      </c>
      <c r="AC12" s="47" t="s">
        <v>90</v>
      </c>
      <c r="AD12" s="47" t="s">
        <v>90</v>
      </c>
      <c r="AE12" s="47" t="s">
        <v>90</v>
      </c>
      <c r="AF12" s="122" t="s">
        <v>90</v>
      </c>
      <c r="AG12" s="136">
        <v>35956396</v>
      </c>
      <c r="AH12" s="48">
        <f>IF(ISBLANK(AG12),"-",AG12-AG11)</f>
        <v>488</v>
      </c>
      <c r="AI12" s="49">
        <f t="shared" ref="AI12:AI34" si="7">AH12/T12</f>
        <v>132.50067879446104</v>
      </c>
      <c r="AJ12" s="102">
        <v>0</v>
      </c>
      <c r="AK12" s="102">
        <v>0</v>
      </c>
      <c r="AL12" s="102">
        <v>1</v>
      </c>
      <c r="AM12" s="102">
        <v>0</v>
      </c>
      <c r="AN12" s="102">
        <v>1</v>
      </c>
      <c r="AO12" s="102">
        <v>0.3</v>
      </c>
      <c r="AP12" s="123">
        <v>8036196</v>
      </c>
      <c r="AQ12" s="123">
        <f>AP12-AP11</f>
        <v>782</v>
      </c>
      <c r="AR12" s="52">
        <v>0.88</v>
      </c>
      <c r="AS12" s="51" t="s">
        <v>113</v>
      </c>
      <c r="AV12" s="38" t="s">
        <v>92</v>
      </c>
      <c r="AW12" s="38" t="s">
        <v>93</v>
      </c>
      <c r="AY12" s="80" t="s">
        <v>128</v>
      </c>
    </row>
    <row r="13" spans="2:51" x14ac:dyDescent="0.25">
      <c r="B13" s="39">
        <v>2.0833333333333299</v>
      </c>
      <c r="C13" s="39">
        <v>0.125</v>
      </c>
      <c r="D13" s="118">
        <v>28</v>
      </c>
      <c r="E13" s="40">
        <f t="shared" si="0"/>
        <v>19.718309859154932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91</v>
      </c>
      <c r="P13" s="119">
        <v>89</v>
      </c>
      <c r="Q13" s="119">
        <v>31448243</v>
      </c>
      <c r="R13" s="45">
        <f t="shared" si="3"/>
        <v>3641</v>
      </c>
      <c r="S13" s="46">
        <f t="shared" si="4"/>
        <v>87.384</v>
      </c>
      <c r="T13" s="46">
        <f t="shared" si="5"/>
        <v>3.641</v>
      </c>
      <c r="U13" s="120">
        <v>9.5</v>
      </c>
      <c r="V13" s="120">
        <f t="shared" si="6"/>
        <v>9.5</v>
      </c>
      <c r="W13" s="121" t="s">
        <v>125</v>
      </c>
      <c r="X13" s="123">
        <v>0</v>
      </c>
      <c r="Y13" s="123">
        <v>0</v>
      </c>
      <c r="Z13" s="123">
        <v>878</v>
      </c>
      <c r="AA13" s="123">
        <v>0</v>
      </c>
      <c r="AB13" s="123">
        <v>968</v>
      </c>
      <c r="AC13" s="47" t="s">
        <v>90</v>
      </c>
      <c r="AD13" s="47" t="s">
        <v>90</v>
      </c>
      <c r="AE13" s="47" t="s">
        <v>90</v>
      </c>
      <c r="AF13" s="122" t="s">
        <v>90</v>
      </c>
      <c r="AG13" s="136">
        <v>35956882</v>
      </c>
      <c r="AH13" s="48">
        <f>IF(ISBLANK(AG13),"-",AG13-AG12)</f>
        <v>486</v>
      </c>
      <c r="AI13" s="49">
        <f t="shared" si="7"/>
        <v>133.47981323812141</v>
      </c>
      <c r="AJ13" s="102">
        <v>0</v>
      </c>
      <c r="AK13" s="102">
        <v>0</v>
      </c>
      <c r="AL13" s="102">
        <v>1</v>
      </c>
      <c r="AM13" s="102">
        <v>0</v>
      </c>
      <c r="AN13" s="102">
        <v>1</v>
      </c>
      <c r="AO13" s="102">
        <v>0</v>
      </c>
      <c r="AP13" s="123">
        <v>8036196</v>
      </c>
      <c r="AQ13" s="123">
        <f>AP13-AP12</f>
        <v>0</v>
      </c>
      <c r="AR13" s="50"/>
      <c r="AS13" s="51" t="s">
        <v>113</v>
      </c>
      <c r="AV13" s="38" t="s">
        <v>94</v>
      </c>
      <c r="AW13" s="38" t="s">
        <v>95</v>
      </c>
      <c r="AY13" s="80" t="s">
        <v>127</v>
      </c>
    </row>
    <row r="14" spans="2:51" x14ac:dyDescent="0.25">
      <c r="B14" s="39">
        <v>2.125</v>
      </c>
      <c r="C14" s="39">
        <v>0.16666666666666666</v>
      </c>
      <c r="D14" s="118">
        <v>30</v>
      </c>
      <c r="E14" s="40">
        <f t="shared" si="0"/>
        <v>21.126760563380284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87</v>
      </c>
      <c r="P14" s="119">
        <v>84</v>
      </c>
      <c r="Q14" s="119">
        <v>31451778</v>
      </c>
      <c r="R14" s="45">
        <f t="shared" si="3"/>
        <v>3535</v>
      </c>
      <c r="S14" s="46">
        <f t="shared" si="4"/>
        <v>84.84</v>
      </c>
      <c r="T14" s="46">
        <f t="shared" si="5"/>
        <v>3.5350000000000001</v>
      </c>
      <c r="U14" s="120">
        <v>9.5</v>
      </c>
      <c r="V14" s="120">
        <f t="shared" si="6"/>
        <v>9.5</v>
      </c>
      <c r="W14" s="121" t="s">
        <v>125</v>
      </c>
      <c r="X14" s="123">
        <v>0</v>
      </c>
      <c r="Y14" s="123">
        <v>0</v>
      </c>
      <c r="Z14" s="123">
        <v>834</v>
      </c>
      <c r="AA14" s="123">
        <v>0</v>
      </c>
      <c r="AB14" s="123">
        <v>968</v>
      </c>
      <c r="AC14" s="47" t="s">
        <v>90</v>
      </c>
      <c r="AD14" s="47" t="s">
        <v>90</v>
      </c>
      <c r="AE14" s="47" t="s">
        <v>90</v>
      </c>
      <c r="AF14" s="122" t="s">
        <v>90</v>
      </c>
      <c r="AG14" s="136">
        <v>35957344</v>
      </c>
      <c r="AH14" s="48">
        <f t="shared" ref="AH14:AH34" si="8">IF(ISBLANK(AG14),"-",AG14-AG13)</f>
        <v>462</v>
      </c>
      <c r="AI14" s="49">
        <f t="shared" si="7"/>
        <v>130.69306930693068</v>
      </c>
      <c r="AJ14" s="102">
        <v>0</v>
      </c>
      <c r="AK14" s="102">
        <v>0</v>
      </c>
      <c r="AL14" s="102">
        <v>1</v>
      </c>
      <c r="AM14" s="102">
        <v>0</v>
      </c>
      <c r="AN14" s="102">
        <v>1</v>
      </c>
      <c r="AO14" s="102">
        <v>0</v>
      </c>
      <c r="AP14" s="123">
        <v>8036196</v>
      </c>
      <c r="AQ14" s="123">
        <f>AP14-AP13</f>
        <v>0</v>
      </c>
      <c r="AR14" s="50"/>
      <c r="AS14" s="51" t="s">
        <v>113</v>
      </c>
      <c r="AT14" s="53"/>
      <c r="AV14" s="38" t="s">
        <v>96</v>
      </c>
      <c r="AW14" s="38" t="s">
        <v>97</v>
      </c>
      <c r="AY14" s="80" t="s">
        <v>130</v>
      </c>
    </row>
    <row r="15" spans="2:51" x14ac:dyDescent="0.25">
      <c r="B15" s="39">
        <v>2.1666666666666701</v>
      </c>
      <c r="C15" s="39">
        <v>0.20833333333333301</v>
      </c>
      <c r="D15" s="118">
        <v>36</v>
      </c>
      <c r="E15" s="40">
        <f t="shared" si="0"/>
        <v>25.35211267605634</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89</v>
      </c>
      <c r="P15" s="119">
        <v>83</v>
      </c>
      <c r="Q15" s="119">
        <v>31455148</v>
      </c>
      <c r="R15" s="45">
        <f t="shared" si="3"/>
        <v>3370</v>
      </c>
      <c r="S15" s="46">
        <f t="shared" si="4"/>
        <v>80.88</v>
      </c>
      <c r="T15" s="46">
        <f t="shared" si="5"/>
        <v>3.37</v>
      </c>
      <c r="U15" s="120">
        <v>9.5</v>
      </c>
      <c r="V15" s="120">
        <f t="shared" si="6"/>
        <v>9.5</v>
      </c>
      <c r="W15" s="121" t="s">
        <v>125</v>
      </c>
      <c r="X15" s="123">
        <v>0</v>
      </c>
      <c r="Y15" s="123">
        <v>0</v>
      </c>
      <c r="Z15" s="123">
        <v>829</v>
      </c>
      <c r="AA15" s="123">
        <v>0</v>
      </c>
      <c r="AB15" s="123">
        <v>846</v>
      </c>
      <c r="AC15" s="47" t="s">
        <v>90</v>
      </c>
      <c r="AD15" s="47" t="s">
        <v>90</v>
      </c>
      <c r="AE15" s="47" t="s">
        <v>90</v>
      </c>
      <c r="AF15" s="122" t="s">
        <v>90</v>
      </c>
      <c r="AG15" s="136">
        <v>35957716</v>
      </c>
      <c r="AH15" s="48">
        <f t="shared" si="8"/>
        <v>372</v>
      </c>
      <c r="AI15" s="49">
        <f t="shared" si="7"/>
        <v>110.38575667655786</v>
      </c>
      <c r="AJ15" s="102">
        <v>0</v>
      </c>
      <c r="AK15" s="102">
        <v>0</v>
      </c>
      <c r="AL15" s="102">
        <v>1</v>
      </c>
      <c r="AM15" s="102">
        <v>0</v>
      </c>
      <c r="AN15" s="102">
        <v>1</v>
      </c>
      <c r="AO15" s="102">
        <v>0</v>
      </c>
      <c r="AP15" s="123">
        <v>8036196</v>
      </c>
      <c r="AQ15" s="123">
        <f>AP15-AP14</f>
        <v>0</v>
      </c>
      <c r="AR15" s="50"/>
      <c r="AS15" s="51" t="s">
        <v>113</v>
      </c>
      <c r="AV15" s="38" t="s">
        <v>98</v>
      </c>
      <c r="AW15" s="38" t="s">
        <v>99</v>
      </c>
      <c r="AY15" s="80" t="s">
        <v>131</v>
      </c>
    </row>
    <row r="16" spans="2:51" x14ac:dyDescent="0.25">
      <c r="B16" s="39">
        <v>2.2083333333333299</v>
      </c>
      <c r="C16" s="39">
        <v>0.25</v>
      </c>
      <c r="D16" s="118">
        <v>29</v>
      </c>
      <c r="E16" s="40">
        <f t="shared" si="0"/>
        <v>20.422535211267608</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111</v>
      </c>
      <c r="P16" s="119">
        <v>107</v>
      </c>
      <c r="Q16" s="119">
        <v>31459229</v>
      </c>
      <c r="R16" s="45">
        <f t="shared" si="3"/>
        <v>4081</v>
      </c>
      <c r="S16" s="46">
        <f t="shared" si="4"/>
        <v>97.944000000000003</v>
      </c>
      <c r="T16" s="46">
        <f t="shared" si="5"/>
        <v>4.0810000000000004</v>
      </c>
      <c r="U16" s="120">
        <v>9.5</v>
      </c>
      <c r="V16" s="120">
        <f t="shared" si="6"/>
        <v>9.5</v>
      </c>
      <c r="W16" s="121" t="s">
        <v>125</v>
      </c>
      <c r="X16" s="123">
        <v>0</v>
      </c>
      <c r="Y16" s="123">
        <v>0</v>
      </c>
      <c r="Z16" s="123">
        <v>979</v>
      </c>
      <c r="AA16" s="123">
        <v>0</v>
      </c>
      <c r="AB16" s="123">
        <v>998</v>
      </c>
      <c r="AC16" s="47" t="s">
        <v>90</v>
      </c>
      <c r="AD16" s="47" t="s">
        <v>90</v>
      </c>
      <c r="AE16" s="47" t="s">
        <v>90</v>
      </c>
      <c r="AF16" s="122" t="s">
        <v>90</v>
      </c>
      <c r="AG16" s="136">
        <v>35958156</v>
      </c>
      <c r="AH16" s="48">
        <f t="shared" si="8"/>
        <v>440</v>
      </c>
      <c r="AI16" s="49">
        <f t="shared" si="7"/>
        <v>107.81671159029649</v>
      </c>
      <c r="AJ16" s="102">
        <v>0</v>
      </c>
      <c r="AK16" s="102">
        <v>0</v>
      </c>
      <c r="AL16" s="102">
        <v>1</v>
      </c>
      <c r="AM16" s="102">
        <v>0</v>
      </c>
      <c r="AN16" s="102">
        <v>1</v>
      </c>
      <c r="AO16" s="102">
        <v>0</v>
      </c>
      <c r="AP16" s="123">
        <v>8036196</v>
      </c>
      <c r="AQ16" s="123">
        <f t="shared" ref="AQ16:AQ34" si="10">AP16-AP15</f>
        <v>0</v>
      </c>
      <c r="AR16" s="52">
        <v>0.78</v>
      </c>
      <c r="AS16" s="51" t="s">
        <v>101</v>
      </c>
      <c r="AV16" s="38" t="s">
        <v>102</v>
      </c>
      <c r="AW16" s="38" t="s">
        <v>103</v>
      </c>
      <c r="AY16" s="80" t="s">
        <v>132</v>
      </c>
    </row>
    <row r="17" spans="1:51" x14ac:dyDescent="0.25">
      <c r="B17" s="39">
        <v>2.25</v>
      </c>
      <c r="C17" s="39">
        <v>0.29166666666666702</v>
      </c>
      <c r="D17" s="118">
        <v>15</v>
      </c>
      <c r="E17" s="40">
        <f t="shared" si="0"/>
        <v>10.563380281690142</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139</v>
      </c>
      <c r="P17" s="119">
        <v>140</v>
      </c>
      <c r="Q17" s="119">
        <v>31464878</v>
      </c>
      <c r="R17" s="45">
        <f t="shared" si="3"/>
        <v>5649</v>
      </c>
      <c r="S17" s="46">
        <f t="shared" si="4"/>
        <v>135.57599999999999</v>
      </c>
      <c r="T17" s="46">
        <f t="shared" si="5"/>
        <v>5.649</v>
      </c>
      <c r="U17" s="120">
        <v>9.5</v>
      </c>
      <c r="V17" s="120">
        <f t="shared" si="6"/>
        <v>9.5</v>
      </c>
      <c r="W17" s="121" t="s">
        <v>147</v>
      </c>
      <c r="X17" s="123">
        <v>0</v>
      </c>
      <c r="Y17" s="123">
        <v>0</v>
      </c>
      <c r="Z17" s="123">
        <v>1142</v>
      </c>
      <c r="AA17" s="123">
        <v>1185</v>
      </c>
      <c r="AB17" s="123">
        <v>1148</v>
      </c>
      <c r="AC17" s="47" t="s">
        <v>90</v>
      </c>
      <c r="AD17" s="47" t="s">
        <v>90</v>
      </c>
      <c r="AE17" s="47" t="s">
        <v>90</v>
      </c>
      <c r="AF17" s="122" t="s">
        <v>90</v>
      </c>
      <c r="AG17" s="136">
        <v>35959162</v>
      </c>
      <c r="AH17" s="48">
        <f t="shared" si="8"/>
        <v>1006</v>
      </c>
      <c r="AI17" s="49">
        <f t="shared" si="7"/>
        <v>178.08461674632679</v>
      </c>
      <c r="AJ17" s="102">
        <v>0</v>
      </c>
      <c r="AK17" s="102">
        <v>0</v>
      </c>
      <c r="AL17" s="102">
        <v>1</v>
      </c>
      <c r="AM17" s="102">
        <v>1</v>
      </c>
      <c r="AN17" s="102">
        <v>1</v>
      </c>
      <c r="AO17" s="102">
        <v>0</v>
      </c>
      <c r="AP17" s="123">
        <v>8036196</v>
      </c>
      <c r="AQ17" s="123">
        <f t="shared" si="10"/>
        <v>0</v>
      </c>
      <c r="AR17" s="50"/>
      <c r="AS17" s="51" t="s">
        <v>101</v>
      </c>
      <c r="AT17" s="53"/>
      <c r="AV17" s="38" t="s">
        <v>104</v>
      </c>
      <c r="AW17" s="38" t="s">
        <v>105</v>
      </c>
      <c r="AY17" s="105"/>
    </row>
    <row r="18" spans="1:51" x14ac:dyDescent="0.25">
      <c r="B18" s="39">
        <v>2.2916666666666701</v>
      </c>
      <c r="C18" s="39">
        <v>0.33333333333333298</v>
      </c>
      <c r="D18" s="118">
        <v>11</v>
      </c>
      <c r="E18" s="40">
        <f t="shared" si="0"/>
        <v>7.746478873239437</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150</v>
      </c>
      <c r="P18" s="119">
        <v>143</v>
      </c>
      <c r="Q18" s="119">
        <v>31470950</v>
      </c>
      <c r="R18" s="45">
        <f t="shared" si="3"/>
        <v>6072</v>
      </c>
      <c r="S18" s="46">
        <f t="shared" si="4"/>
        <v>145.72800000000001</v>
      </c>
      <c r="T18" s="46">
        <f t="shared" si="5"/>
        <v>6.0720000000000001</v>
      </c>
      <c r="U18" s="120">
        <v>9.5</v>
      </c>
      <c r="V18" s="120">
        <f t="shared" si="6"/>
        <v>9.5</v>
      </c>
      <c r="W18" s="121" t="s">
        <v>147</v>
      </c>
      <c r="X18" s="123">
        <v>0</v>
      </c>
      <c r="Y18" s="123">
        <v>0</v>
      </c>
      <c r="Z18" s="123">
        <v>1182</v>
      </c>
      <c r="AA18" s="123">
        <v>1185</v>
      </c>
      <c r="AB18" s="123">
        <v>1198</v>
      </c>
      <c r="AC18" s="47" t="s">
        <v>90</v>
      </c>
      <c r="AD18" s="47" t="s">
        <v>90</v>
      </c>
      <c r="AE18" s="47" t="s">
        <v>90</v>
      </c>
      <c r="AF18" s="122" t="s">
        <v>90</v>
      </c>
      <c r="AG18" s="136">
        <v>35960367</v>
      </c>
      <c r="AH18" s="48">
        <f t="shared" si="8"/>
        <v>1205</v>
      </c>
      <c r="AI18" s="49">
        <f t="shared" si="7"/>
        <v>198.45191040843216</v>
      </c>
      <c r="AJ18" s="102">
        <v>0</v>
      </c>
      <c r="AK18" s="102">
        <v>0</v>
      </c>
      <c r="AL18" s="102">
        <v>1</v>
      </c>
      <c r="AM18" s="102">
        <v>1</v>
      </c>
      <c r="AN18" s="102">
        <v>1</v>
      </c>
      <c r="AO18" s="102">
        <v>0</v>
      </c>
      <c r="AP18" s="123">
        <v>8036196</v>
      </c>
      <c r="AQ18" s="123">
        <f t="shared" si="10"/>
        <v>0</v>
      </c>
      <c r="AR18" s="50"/>
      <c r="AS18" s="51" t="s">
        <v>101</v>
      </c>
      <c r="AV18" s="38" t="s">
        <v>106</v>
      </c>
      <c r="AW18" s="38" t="s">
        <v>107</v>
      </c>
      <c r="AY18" s="105"/>
    </row>
    <row r="19" spans="1:51" x14ac:dyDescent="0.25">
      <c r="B19" s="39">
        <v>2.3333333333333299</v>
      </c>
      <c r="C19" s="39">
        <v>0.375</v>
      </c>
      <c r="D19" s="118">
        <v>10</v>
      </c>
      <c r="E19" s="40">
        <f t="shared" si="0"/>
        <v>7.042253521126761</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146</v>
      </c>
      <c r="P19" s="119">
        <v>152</v>
      </c>
      <c r="Q19" s="119">
        <v>31477036</v>
      </c>
      <c r="R19" s="45">
        <f t="shared" si="3"/>
        <v>6086</v>
      </c>
      <c r="S19" s="46">
        <f t="shared" si="4"/>
        <v>146.06399999999999</v>
      </c>
      <c r="T19" s="46">
        <f t="shared" si="5"/>
        <v>6.0860000000000003</v>
      </c>
      <c r="U19" s="120">
        <v>9.4</v>
      </c>
      <c r="V19" s="120">
        <f t="shared" si="6"/>
        <v>9.4</v>
      </c>
      <c r="W19" s="121" t="s">
        <v>140</v>
      </c>
      <c r="X19" s="123">
        <v>0</v>
      </c>
      <c r="Y19" s="123">
        <v>995</v>
      </c>
      <c r="Z19" s="123">
        <v>1196</v>
      </c>
      <c r="AA19" s="123">
        <v>1185</v>
      </c>
      <c r="AB19" s="123">
        <v>1198</v>
      </c>
      <c r="AC19" s="47" t="s">
        <v>90</v>
      </c>
      <c r="AD19" s="47" t="s">
        <v>90</v>
      </c>
      <c r="AE19" s="47" t="s">
        <v>90</v>
      </c>
      <c r="AF19" s="122" t="s">
        <v>90</v>
      </c>
      <c r="AG19" s="136">
        <v>35961756</v>
      </c>
      <c r="AH19" s="48">
        <f t="shared" si="8"/>
        <v>1389</v>
      </c>
      <c r="AI19" s="49">
        <f t="shared" si="7"/>
        <v>228.22872165626026</v>
      </c>
      <c r="AJ19" s="102">
        <v>0</v>
      </c>
      <c r="AK19" s="102">
        <v>1</v>
      </c>
      <c r="AL19" s="102">
        <v>1</v>
      </c>
      <c r="AM19" s="102">
        <v>1</v>
      </c>
      <c r="AN19" s="102">
        <v>1</v>
      </c>
      <c r="AO19" s="102">
        <v>0</v>
      </c>
      <c r="AP19" s="123">
        <v>8036196</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144</v>
      </c>
      <c r="P20" s="119">
        <v>152</v>
      </c>
      <c r="Q20" s="119">
        <v>31483303</v>
      </c>
      <c r="R20" s="45">
        <f t="shared" si="3"/>
        <v>6267</v>
      </c>
      <c r="S20" s="46">
        <f t="shared" si="4"/>
        <v>150.40799999999999</v>
      </c>
      <c r="T20" s="46">
        <f t="shared" si="5"/>
        <v>6.2670000000000003</v>
      </c>
      <c r="U20" s="120">
        <v>9</v>
      </c>
      <c r="V20" s="120">
        <f t="shared" si="6"/>
        <v>9</v>
      </c>
      <c r="W20" s="121" t="s">
        <v>140</v>
      </c>
      <c r="X20" s="123">
        <v>0</v>
      </c>
      <c r="Y20" s="123">
        <v>1036</v>
      </c>
      <c r="Z20" s="123">
        <v>1195</v>
      </c>
      <c r="AA20" s="123">
        <v>1185</v>
      </c>
      <c r="AB20" s="123">
        <v>1198</v>
      </c>
      <c r="AC20" s="47" t="s">
        <v>90</v>
      </c>
      <c r="AD20" s="47" t="s">
        <v>90</v>
      </c>
      <c r="AE20" s="47" t="s">
        <v>90</v>
      </c>
      <c r="AF20" s="122" t="s">
        <v>90</v>
      </c>
      <c r="AG20" s="136">
        <v>35963132</v>
      </c>
      <c r="AH20" s="48">
        <f>IF(ISBLANK(AG20),"-",AG20-AG19)</f>
        <v>1376</v>
      </c>
      <c r="AI20" s="49">
        <f t="shared" si="7"/>
        <v>219.5627892133397</v>
      </c>
      <c r="AJ20" s="102">
        <v>0</v>
      </c>
      <c r="AK20" s="102">
        <v>1</v>
      </c>
      <c r="AL20" s="102">
        <v>1</v>
      </c>
      <c r="AM20" s="102">
        <v>1</v>
      </c>
      <c r="AN20" s="102">
        <v>1</v>
      </c>
      <c r="AO20" s="102">
        <v>0</v>
      </c>
      <c r="AP20" s="123">
        <v>8036196</v>
      </c>
      <c r="AQ20" s="123">
        <f t="shared" si="10"/>
        <v>0</v>
      </c>
      <c r="AR20" s="52">
        <v>0.84</v>
      </c>
      <c r="AS20" s="51" t="s">
        <v>101</v>
      </c>
      <c r="AY20" s="105"/>
    </row>
    <row r="21" spans="1:51" x14ac:dyDescent="0.25">
      <c r="B21" s="39">
        <v>2.4166666666666701</v>
      </c>
      <c r="C21" s="39">
        <v>0.45833333333333298</v>
      </c>
      <c r="D21" s="118">
        <v>10</v>
      </c>
      <c r="E21" s="40">
        <f t="shared" si="0"/>
        <v>7.042253521126761</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145</v>
      </c>
      <c r="P21" s="119">
        <v>144</v>
      </c>
      <c r="Q21" s="119">
        <v>31489679</v>
      </c>
      <c r="R21" s="45">
        <f>Q21-Q20</f>
        <v>6376</v>
      </c>
      <c r="S21" s="46">
        <f t="shared" si="4"/>
        <v>153.024</v>
      </c>
      <c r="T21" s="46">
        <f t="shared" si="5"/>
        <v>6.3760000000000003</v>
      </c>
      <c r="U21" s="120">
        <v>8.5</v>
      </c>
      <c r="V21" s="120">
        <f t="shared" si="6"/>
        <v>8.5</v>
      </c>
      <c r="W21" s="121" t="s">
        <v>140</v>
      </c>
      <c r="X21" s="123">
        <v>0</v>
      </c>
      <c r="Y21" s="123">
        <v>1009</v>
      </c>
      <c r="Z21" s="123">
        <v>1197</v>
      </c>
      <c r="AA21" s="123">
        <v>1185</v>
      </c>
      <c r="AB21" s="123">
        <v>1198</v>
      </c>
      <c r="AC21" s="47" t="s">
        <v>90</v>
      </c>
      <c r="AD21" s="47" t="s">
        <v>90</v>
      </c>
      <c r="AE21" s="47" t="s">
        <v>90</v>
      </c>
      <c r="AF21" s="122" t="s">
        <v>90</v>
      </c>
      <c r="AG21" s="136">
        <v>35964524</v>
      </c>
      <c r="AH21" s="48">
        <f t="shared" si="8"/>
        <v>1392</v>
      </c>
      <c r="AI21" s="49">
        <f t="shared" si="7"/>
        <v>218.31869510664993</v>
      </c>
      <c r="AJ21" s="102">
        <v>0</v>
      </c>
      <c r="AK21" s="102">
        <v>1</v>
      </c>
      <c r="AL21" s="102">
        <v>1</v>
      </c>
      <c r="AM21" s="102">
        <v>1</v>
      </c>
      <c r="AN21" s="102">
        <v>1</v>
      </c>
      <c r="AO21" s="102">
        <v>0</v>
      </c>
      <c r="AP21" s="123">
        <v>8036196</v>
      </c>
      <c r="AQ21" s="123">
        <f t="shared" si="10"/>
        <v>0</v>
      </c>
      <c r="AR21" s="50"/>
      <c r="AS21" s="51" t="s">
        <v>101</v>
      </c>
      <c r="AY21" s="105"/>
    </row>
    <row r="22" spans="1:51" x14ac:dyDescent="0.25">
      <c r="B22" s="39">
        <v>2.4583333333333299</v>
      </c>
      <c r="C22" s="39">
        <v>0.5</v>
      </c>
      <c r="D22" s="118">
        <v>11</v>
      </c>
      <c r="E22" s="40">
        <f t="shared" si="0"/>
        <v>7.746478873239437</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146</v>
      </c>
      <c r="P22" s="119">
        <v>144</v>
      </c>
      <c r="Q22" s="119">
        <v>31495739</v>
      </c>
      <c r="R22" s="45">
        <f t="shared" si="3"/>
        <v>6060</v>
      </c>
      <c r="S22" s="46">
        <f t="shared" si="4"/>
        <v>145.44</v>
      </c>
      <c r="T22" s="46">
        <f t="shared" si="5"/>
        <v>6.06</v>
      </c>
      <c r="U22" s="120">
        <v>8.3000000000000007</v>
      </c>
      <c r="V22" s="120">
        <f t="shared" si="6"/>
        <v>8.3000000000000007</v>
      </c>
      <c r="W22" s="121" t="s">
        <v>140</v>
      </c>
      <c r="X22" s="123">
        <v>0</v>
      </c>
      <c r="Y22" s="123">
        <v>989</v>
      </c>
      <c r="Z22" s="123">
        <v>1196</v>
      </c>
      <c r="AA22" s="123">
        <v>1185</v>
      </c>
      <c r="AB22" s="123">
        <v>1198</v>
      </c>
      <c r="AC22" s="47" t="s">
        <v>90</v>
      </c>
      <c r="AD22" s="47" t="s">
        <v>90</v>
      </c>
      <c r="AE22" s="47" t="s">
        <v>90</v>
      </c>
      <c r="AF22" s="122" t="s">
        <v>90</v>
      </c>
      <c r="AG22" s="136">
        <v>35965904</v>
      </c>
      <c r="AH22" s="48">
        <f t="shared" si="8"/>
        <v>1380</v>
      </c>
      <c r="AI22" s="49">
        <f t="shared" si="7"/>
        <v>227.72277227722773</v>
      </c>
      <c r="AJ22" s="102">
        <v>0</v>
      </c>
      <c r="AK22" s="102">
        <v>1</v>
      </c>
      <c r="AL22" s="102">
        <v>1</v>
      </c>
      <c r="AM22" s="102">
        <v>1</v>
      </c>
      <c r="AN22" s="102">
        <v>1</v>
      </c>
      <c r="AO22" s="102">
        <v>0</v>
      </c>
      <c r="AP22" s="123">
        <v>8036196</v>
      </c>
      <c r="AQ22" s="123">
        <f t="shared" si="10"/>
        <v>0</v>
      </c>
      <c r="AR22" s="50"/>
      <c r="AS22" s="51" t="s">
        <v>101</v>
      </c>
      <c r="AV22" s="54" t="s">
        <v>110</v>
      </c>
      <c r="AY22" s="105"/>
    </row>
    <row r="23" spans="1:51" x14ac:dyDescent="0.25">
      <c r="A23" s="101" t="s">
        <v>129</v>
      </c>
      <c r="B23" s="39">
        <v>2.5</v>
      </c>
      <c r="C23" s="39">
        <v>0.54166666666666696</v>
      </c>
      <c r="D23" s="118">
        <v>11</v>
      </c>
      <c r="E23" s="40">
        <f t="shared" si="0"/>
        <v>7.746478873239437</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125</v>
      </c>
      <c r="P23" s="119">
        <v>145</v>
      </c>
      <c r="Q23" s="119">
        <v>31501624</v>
      </c>
      <c r="R23" s="45">
        <f t="shared" si="3"/>
        <v>5885</v>
      </c>
      <c r="S23" s="46">
        <f t="shared" si="4"/>
        <v>141.24</v>
      </c>
      <c r="T23" s="46">
        <f t="shared" si="5"/>
        <v>5.8849999999999998</v>
      </c>
      <c r="U23" s="120">
        <v>7.7</v>
      </c>
      <c r="V23" s="120">
        <f t="shared" si="6"/>
        <v>7.7</v>
      </c>
      <c r="W23" s="121" t="s">
        <v>140</v>
      </c>
      <c r="X23" s="123">
        <v>0</v>
      </c>
      <c r="Y23" s="123">
        <v>1128</v>
      </c>
      <c r="Z23" s="123">
        <v>1197</v>
      </c>
      <c r="AA23" s="123">
        <v>1185</v>
      </c>
      <c r="AB23" s="123">
        <v>1128</v>
      </c>
      <c r="AC23" s="47" t="s">
        <v>90</v>
      </c>
      <c r="AD23" s="47" t="s">
        <v>90</v>
      </c>
      <c r="AE23" s="47" t="s">
        <v>90</v>
      </c>
      <c r="AF23" s="122" t="s">
        <v>90</v>
      </c>
      <c r="AG23" s="136">
        <v>35967116</v>
      </c>
      <c r="AH23" s="48">
        <f t="shared" si="8"/>
        <v>1212</v>
      </c>
      <c r="AI23" s="49">
        <f t="shared" si="7"/>
        <v>205.94732370433306</v>
      </c>
      <c r="AJ23" s="102">
        <v>0</v>
      </c>
      <c r="AK23" s="102">
        <v>1</v>
      </c>
      <c r="AL23" s="102">
        <v>1</v>
      </c>
      <c r="AM23" s="102">
        <v>1</v>
      </c>
      <c r="AN23" s="102">
        <v>1</v>
      </c>
      <c r="AO23" s="102">
        <v>0</v>
      </c>
      <c r="AP23" s="123">
        <v>8036196</v>
      </c>
      <c r="AQ23" s="123">
        <f t="shared" si="10"/>
        <v>0</v>
      </c>
      <c r="AR23" s="50"/>
      <c r="AS23" s="51" t="s">
        <v>113</v>
      </c>
      <c r="AT23" s="53"/>
      <c r="AV23" s="55" t="s">
        <v>111</v>
      </c>
      <c r="AW23" s="56" t="s">
        <v>112</v>
      </c>
      <c r="AY23" s="105"/>
    </row>
    <row r="24" spans="1:51" x14ac:dyDescent="0.25">
      <c r="B24" s="39">
        <v>2.5416666666666701</v>
      </c>
      <c r="C24" s="39">
        <v>0.58333333333333404</v>
      </c>
      <c r="D24" s="118">
        <v>8</v>
      </c>
      <c r="E24" s="40">
        <f t="shared" si="0"/>
        <v>5.6338028169014089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138</v>
      </c>
      <c r="P24" s="119">
        <v>140</v>
      </c>
      <c r="Q24" s="119">
        <v>31507678</v>
      </c>
      <c r="R24" s="45">
        <f t="shared" si="3"/>
        <v>6054</v>
      </c>
      <c r="S24" s="46">
        <f t="shared" si="4"/>
        <v>145.29599999999999</v>
      </c>
      <c r="T24" s="46">
        <f t="shared" si="5"/>
        <v>6.0540000000000003</v>
      </c>
      <c r="U24" s="120">
        <v>7</v>
      </c>
      <c r="V24" s="120">
        <f t="shared" si="6"/>
        <v>7</v>
      </c>
      <c r="W24" s="121" t="s">
        <v>140</v>
      </c>
      <c r="X24" s="123">
        <v>0</v>
      </c>
      <c r="Y24" s="123">
        <v>1040</v>
      </c>
      <c r="Z24" s="123">
        <v>1165</v>
      </c>
      <c r="AA24" s="123">
        <v>1185</v>
      </c>
      <c r="AB24" s="123">
        <v>1170</v>
      </c>
      <c r="AC24" s="47" t="s">
        <v>90</v>
      </c>
      <c r="AD24" s="47" t="s">
        <v>90</v>
      </c>
      <c r="AE24" s="47" t="s">
        <v>90</v>
      </c>
      <c r="AF24" s="122" t="s">
        <v>90</v>
      </c>
      <c r="AG24" s="136">
        <v>35968444</v>
      </c>
      <c r="AH24" s="48">
        <f t="shared" si="8"/>
        <v>1328</v>
      </c>
      <c r="AI24" s="49">
        <f t="shared" si="7"/>
        <v>219.3591014205484</v>
      </c>
      <c r="AJ24" s="102">
        <v>0</v>
      </c>
      <c r="AK24" s="102">
        <v>1</v>
      </c>
      <c r="AL24" s="102">
        <v>1</v>
      </c>
      <c r="AM24" s="102">
        <v>1</v>
      </c>
      <c r="AN24" s="102">
        <v>1</v>
      </c>
      <c r="AO24" s="102">
        <v>0</v>
      </c>
      <c r="AP24" s="123">
        <v>8036196</v>
      </c>
      <c r="AQ24" s="123">
        <f t="shared" si="10"/>
        <v>0</v>
      </c>
      <c r="AR24" s="52">
        <v>0.92</v>
      </c>
      <c r="AS24" s="51" t="s">
        <v>113</v>
      </c>
      <c r="AV24" s="57" t="s">
        <v>29</v>
      </c>
      <c r="AW24" s="57">
        <v>14.7</v>
      </c>
      <c r="AY24" s="105"/>
    </row>
    <row r="25" spans="1:51" x14ac:dyDescent="0.25">
      <c r="B25" s="39">
        <v>2.5833333333333299</v>
      </c>
      <c r="C25" s="39">
        <v>0.625</v>
      </c>
      <c r="D25" s="118">
        <v>8</v>
      </c>
      <c r="E25" s="40">
        <f t="shared" si="0"/>
        <v>5.6338028169014089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138</v>
      </c>
      <c r="P25" s="119">
        <v>138</v>
      </c>
      <c r="Q25" s="119">
        <v>31513498</v>
      </c>
      <c r="R25" s="45">
        <f t="shared" si="3"/>
        <v>5820</v>
      </c>
      <c r="S25" s="46">
        <f t="shared" si="4"/>
        <v>139.68</v>
      </c>
      <c r="T25" s="46">
        <f t="shared" si="5"/>
        <v>5.82</v>
      </c>
      <c r="U25" s="120">
        <v>6.8</v>
      </c>
      <c r="V25" s="120">
        <f t="shared" si="6"/>
        <v>6.8</v>
      </c>
      <c r="W25" s="121" t="s">
        <v>140</v>
      </c>
      <c r="X25" s="123">
        <v>0</v>
      </c>
      <c r="Y25" s="123">
        <v>993</v>
      </c>
      <c r="Z25" s="123">
        <v>1175</v>
      </c>
      <c r="AA25" s="123">
        <v>1185</v>
      </c>
      <c r="AB25" s="123">
        <v>1199</v>
      </c>
      <c r="AC25" s="47" t="s">
        <v>90</v>
      </c>
      <c r="AD25" s="47" t="s">
        <v>90</v>
      </c>
      <c r="AE25" s="47" t="s">
        <v>90</v>
      </c>
      <c r="AF25" s="122" t="s">
        <v>90</v>
      </c>
      <c r="AG25" s="136">
        <v>35969748</v>
      </c>
      <c r="AH25" s="48">
        <f t="shared" si="8"/>
        <v>1304</v>
      </c>
      <c r="AI25" s="49">
        <f t="shared" si="7"/>
        <v>224.05498281786942</v>
      </c>
      <c r="AJ25" s="102">
        <v>0</v>
      </c>
      <c r="AK25" s="102">
        <v>1</v>
      </c>
      <c r="AL25" s="102">
        <v>1</v>
      </c>
      <c r="AM25" s="102">
        <v>1</v>
      </c>
      <c r="AN25" s="102">
        <v>1</v>
      </c>
      <c r="AO25" s="102">
        <v>0</v>
      </c>
      <c r="AP25" s="123">
        <v>8036196</v>
      </c>
      <c r="AQ25" s="123">
        <f t="shared" si="10"/>
        <v>0</v>
      </c>
      <c r="AR25" s="50"/>
      <c r="AS25" s="51" t="s">
        <v>113</v>
      </c>
      <c r="AV25" s="57" t="s">
        <v>74</v>
      </c>
      <c r="AW25" s="57">
        <v>10.36</v>
      </c>
      <c r="AY25" s="105"/>
    </row>
    <row r="26" spans="1:51" x14ac:dyDescent="0.25">
      <c r="B26" s="39">
        <v>2.625</v>
      </c>
      <c r="C26" s="39">
        <v>0.66666666666666696</v>
      </c>
      <c r="D26" s="118">
        <v>7</v>
      </c>
      <c r="E26" s="40">
        <f t="shared" si="0"/>
        <v>4.9295774647887329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133</v>
      </c>
      <c r="P26" s="119">
        <v>137</v>
      </c>
      <c r="Q26" s="119">
        <v>31519275</v>
      </c>
      <c r="R26" s="45">
        <f t="shared" si="3"/>
        <v>5777</v>
      </c>
      <c r="S26" s="46">
        <f t="shared" si="4"/>
        <v>138.648</v>
      </c>
      <c r="T26" s="46">
        <f t="shared" si="5"/>
        <v>5.7770000000000001</v>
      </c>
      <c r="U26" s="120">
        <v>6.6</v>
      </c>
      <c r="V26" s="120">
        <f t="shared" si="6"/>
        <v>6.6</v>
      </c>
      <c r="W26" s="121" t="s">
        <v>140</v>
      </c>
      <c r="X26" s="123">
        <v>0</v>
      </c>
      <c r="Y26" s="123">
        <v>1000</v>
      </c>
      <c r="Z26" s="123">
        <v>1175</v>
      </c>
      <c r="AA26" s="123">
        <v>1185</v>
      </c>
      <c r="AB26" s="123">
        <v>1199</v>
      </c>
      <c r="AC26" s="47" t="s">
        <v>90</v>
      </c>
      <c r="AD26" s="47" t="s">
        <v>90</v>
      </c>
      <c r="AE26" s="47" t="s">
        <v>90</v>
      </c>
      <c r="AF26" s="122" t="s">
        <v>90</v>
      </c>
      <c r="AG26" s="136">
        <v>35971060</v>
      </c>
      <c r="AH26" s="48">
        <f t="shared" si="8"/>
        <v>1312</v>
      </c>
      <c r="AI26" s="49">
        <f t="shared" si="7"/>
        <v>227.1074952397438</v>
      </c>
      <c r="AJ26" s="102">
        <v>0</v>
      </c>
      <c r="AK26" s="102">
        <v>1</v>
      </c>
      <c r="AL26" s="102">
        <v>1</v>
      </c>
      <c r="AM26" s="102">
        <v>1</v>
      </c>
      <c r="AN26" s="102">
        <v>1</v>
      </c>
      <c r="AO26" s="102">
        <v>0</v>
      </c>
      <c r="AP26" s="123">
        <v>8036196</v>
      </c>
      <c r="AQ26" s="123">
        <f t="shared" si="10"/>
        <v>0</v>
      </c>
      <c r="AR26" s="50"/>
      <c r="AS26" s="51" t="s">
        <v>113</v>
      </c>
      <c r="AV26" s="57" t="s">
        <v>114</v>
      </c>
      <c r="AW26" s="57">
        <v>1.01325</v>
      </c>
      <c r="AY26" s="105"/>
    </row>
    <row r="27" spans="1:51" x14ac:dyDescent="0.25">
      <c r="B27" s="39">
        <v>2.6666666666666701</v>
      </c>
      <c r="C27" s="39">
        <v>0.70833333333333404</v>
      </c>
      <c r="D27" s="118">
        <v>6</v>
      </c>
      <c r="E27" s="40">
        <f t="shared" si="0"/>
        <v>4.2253521126760569</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135</v>
      </c>
      <c r="P27" s="119">
        <v>140</v>
      </c>
      <c r="Q27" s="119">
        <v>31525107</v>
      </c>
      <c r="R27" s="45">
        <f t="shared" si="3"/>
        <v>5832</v>
      </c>
      <c r="S27" s="46">
        <f t="shared" si="4"/>
        <v>139.96799999999999</v>
      </c>
      <c r="T27" s="46">
        <f t="shared" si="5"/>
        <v>5.8319999999999999</v>
      </c>
      <c r="U27" s="120">
        <v>6.2</v>
      </c>
      <c r="V27" s="120">
        <f t="shared" si="6"/>
        <v>6.2</v>
      </c>
      <c r="W27" s="121" t="s">
        <v>140</v>
      </c>
      <c r="X27" s="123">
        <v>0</v>
      </c>
      <c r="Y27" s="123">
        <v>1030</v>
      </c>
      <c r="Z27" s="123">
        <v>1195</v>
      </c>
      <c r="AA27" s="123">
        <v>1185</v>
      </c>
      <c r="AB27" s="123">
        <v>1199</v>
      </c>
      <c r="AC27" s="47" t="s">
        <v>90</v>
      </c>
      <c r="AD27" s="47" t="s">
        <v>90</v>
      </c>
      <c r="AE27" s="47" t="s">
        <v>90</v>
      </c>
      <c r="AF27" s="122" t="s">
        <v>90</v>
      </c>
      <c r="AG27" s="136">
        <v>35972396</v>
      </c>
      <c r="AH27" s="48">
        <f t="shared" si="8"/>
        <v>1336</v>
      </c>
      <c r="AI27" s="49">
        <f t="shared" si="7"/>
        <v>229.0809327846365</v>
      </c>
      <c r="AJ27" s="102">
        <v>0</v>
      </c>
      <c r="AK27" s="102">
        <v>1</v>
      </c>
      <c r="AL27" s="102">
        <v>1</v>
      </c>
      <c r="AM27" s="102">
        <v>1</v>
      </c>
      <c r="AN27" s="102">
        <v>1</v>
      </c>
      <c r="AO27" s="102">
        <v>0</v>
      </c>
      <c r="AP27" s="123">
        <v>8036196</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138</v>
      </c>
      <c r="P28" s="119">
        <v>137</v>
      </c>
      <c r="Q28" s="119">
        <v>31530793</v>
      </c>
      <c r="R28" s="45">
        <f t="shared" si="3"/>
        <v>5686</v>
      </c>
      <c r="S28" s="46">
        <f t="shared" si="4"/>
        <v>136.464</v>
      </c>
      <c r="T28" s="46">
        <f t="shared" si="5"/>
        <v>5.6859999999999999</v>
      </c>
      <c r="U28" s="120">
        <v>6.1</v>
      </c>
      <c r="V28" s="120">
        <f t="shared" si="6"/>
        <v>6.1</v>
      </c>
      <c r="W28" s="121" t="s">
        <v>140</v>
      </c>
      <c r="X28" s="123">
        <v>0</v>
      </c>
      <c r="Y28" s="123">
        <v>970</v>
      </c>
      <c r="Z28" s="123">
        <v>1175</v>
      </c>
      <c r="AA28" s="123">
        <v>1185</v>
      </c>
      <c r="AB28" s="123">
        <v>1199</v>
      </c>
      <c r="AC28" s="47" t="s">
        <v>90</v>
      </c>
      <c r="AD28" s="47" t="s">
        <v>90</v>
      </c>
      <c r="AE28" s="47" t="s">
        <v>90</v>
      </c>
      <c r="AF28" s="122" t="s">
        <v>90</v>
      </c>
      <c r="AG28" s="136">
        <v>35973688</v>
      </c>
      <c r="AH28" s="48">
        <f t="shared" si="8"/>
        <v>1292</v>
      </c>
      <c r="AI28" s="49">
        <f t="shared" si="7"/>
        <v>227.224762574745</v>
      </c>
      <c r="AJ28" s="102">
        <v>0</v>
      </c>
      <c r="AK28" s="102">
        <v>1</v>
      </c>
      <c r="AL28" s="102">
        <v>1</v>
      </c>
      <c r="AM28" s="102">
        <v>1</v>
      </c>
      <c r="AN28" s="102">
        <v>1</v>
      </c>
      <c r="AO28" s="102">
        <v>0</v>
      </c>
      <c r="AP28" s="123">
        <v>8036196</v>
      </c>
      <c r="AQ28" s="123">
        <f t="shared" si="10"/>
        <v>0</v>
      </c>
      <c r="AR28" s="52">
        <v>0.9</v>
      </c>
      <c r="AS28" s="51" t="s">
        <v>113</v>
      </c>
      <c r="AV28" s="57" t="s">
        <v>116</v>
      </c>
      <c r="AW28" s="57">
        <v>101.325</v>
      </c>
      <c r="AY28" s="105"/>
    </row>
    <row r="29" spans="1:51" x14ac:dyDescent="0.25">
      <c r="B29" s="39">
        <v>2.75</v>
      </c>
      <c r="C29" s="39">
        <v>0.79166666666666896</v>
      </c>
      <c r="D29" s="118">
        <v>8</v>
      </c>
      <c r="E29" s="40">
        <f t="shared" si="0"/>
        <v>5.6338028169014089</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132</v>
      </c>
      <c r="P29" s="119">
        <v>137</v>
      </c>
      <c r="Q29" s="119">
        <v>31536374</v>
      </c>
      <c r="R29" s="45">
        <f t="shared" si="3"/>
        <v>5581</v>
      </c>
      <c r="S29" s="46">
        <f t="shared" si="4"/>
        <v>133.94399999999999</v>
      </c>
      <c r="T29" s="46">
        <f t="shared" si="5"/>
        <v>5.5810000000000004</v>
      </c>
      <c r="U29" s="120">
        <v>6</v>
      </c>
      <c r="V29" s="120">
        <f t="shared" si="6"/>
        <v>6</v>
      </c>
      <c r="W29" s="121" t="s">
        <v>140</v>
      </c>
      <c r="X29" s="123">
        <v>0</v>
      </c>
      <c r="Y29" s="123">
        <v>993</v>
      </c>
      <c r="Z29" s="123">
        <v>1135</v>
      </c>
      <c r="AA29" s="123">
        <v>1185</v>
      </c>
      <c r="AB29" s="123">
        <v>1149</v>
      </c>
      <c r="AC29" s="47" t="s">
        <v>90</v>
      </c>
      <c r="AD29" s="47" t="s">
        <v>90</v>
      </c>
      <c r="AE29" s="47" t="s">
        <v>90</v>
      </c>
      <c r="AF29" s="122" t="s">
        <v>90</v>
      </c>
      <c r="AG29" s="136">
        <v>35974916</v>
      </c>
      <c r="AH29" s="48">
        <f t="shared" si="8"/>
        <v>1228</v>
      </c>
      <c r="AI29" s="49">
        <f t="shared" si="7"/>
        <v>220.03225228453681</v>
      </c>
      <c r="AJ29" s="102">
        <v>0</v>
      </c>
      <c r="AK29" s="102">
        <v>1</v>
      </c>
      <c r="AL29" s="102">
        <v>1</v>
      </c>
      <c r="AM29" s="102">
        <v>1</v>
      </c>
      <c r="AN29" s="102">
        <v>1</v>
      </c>
      <c r="AO29" s="102">
        <v>0</v>
      </c>
      <c r="AP29" s="123">
        <v>8036196</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117</v>
      </c>
      <c r="P30" s="119">
        <v>130</v>
      </c>
      <c r="Q30" s="119">
        <v>31541898</v>
      </c>
      <c r="R30" s="45">
        <f t="shared" si="3"/>
        <v>5524</v>
      </c>
      <c r="S30" s="46">
        <f t="shared" si="4"/>
        <v>132.57599999999999</v>
      </c>
      <c r="T30" s="46">
        <f t="shared" si="5"/>
        <v>5.524</v>
      </c>
      <c r="U30" s="120">
        <v>5.3</v>
      </c>
      <c r="V30" s="120">
        <f t="shared" si="6"/>
        <v>5.3</v>
      </c>
      <c r="W30" s="121" t="s">
        <v>152</v>
      </c>
      <c r="X30" s="123">
        <v>0</v>
      </c>
      <c r="Y30" s="123">
        <v>1050</v>
      </c>
      <c r="Z30" s="123">
        <v>1195</v>
      </c>
      <c r="AA30" s="123">
        <v>0</v>
      </c>
      <c r="AB30" s="123">
        <v>1199</v>
      </c>
      <c r="AC30" s="47" t="s">
        <v>90</v>
      </c>
      <c r="AD30" s="47" t="s">
        <v>90</v>
      </c>
      <c r="AE30" s="47" t="s">
        <v>90</v>
      </c>
      <c r="AF30" s="122" t="s">
        <v>90</v>
      </c>
      <c r="AG30" s="136">
        <v>35975988</v>
      </c>
      <c r="AH30" s="48">
        <f t="shared" si="8"/>
        <v>1072</v>
      </c>
      <c r="AI30" s="49">
        <f t="shared" si="7"/>
        <v>194.0622737146995</v>
      </c>
      <c r="AJ30" s="102">
        <v>0</v>
      </c>
      <c r="AK30" s="102">
        <v>1</v>
      </c>
      <c r="AL30" s="102">
        <v>1</v>
      </c>
      <c r="AM30" s="102">
        <v>0</v>
      </c>
      <c r="AN30" s="102">
        <v>1</v>
      </c>
      <c r="AO30" s="102">
        <v>0</v>
      </c>
      <c r="AP30" s="123">
        <v>8036196</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120</v>
      </c>
      <c r="P31" s="119">
        <v>124</v>
      </c>
      <c r="Q31" s="119">
        <v>31547239</v>
      </c>
      <c r="R31" s="45">
        <f t="shared" si="3"/>
        <v>5341</v>
      </c>
      <c r="S31" s="46">
        <f t="shared" si="4"/>
        <v>128.184</v>
      </c>
      <c r="T31" s="46">
        <f t="shared" si="5"/>
        <v>5.3410000000000002</v>
      </c>
      <c r="U31" s="120">
        <v>4.8</v>
      </c>
      <c r="V31" s="120">
        <f t="shared" si="6"/>
        <v>4.8</v>
      </c>
      <c r="W31" s="121" t="s">
        <v>152</v>
      </c>
      <c r="X31" s="123">
        <v>0</v>
      </c>
      <c r="Y31" s="123">
        <v>993</v>
      </c>
      <c r="Z31" s="123">
        <v>1195</v>
      </c>
      <c r="AA31" s="123">
        <v>0</v>
      </c>
      <c r="AB31" s="123">
        <v>1199</v>
      </c>
      <c r="AC31" s="47" t="s">
        <v>90</v>
      </c>
      <c r="AD31" s="47" t="s">
        <v>90</v>
      </c>
      <c r="AE31" s="47" t="s">
        <v>90</v>
      </c>
      <c r="AF31" s="122" t="s">
        <v>90</v>
      </c>
      <c r="AG31" s="136">
        <v>35977024</v>
      </c>
      <c r="AH31" s="48">
        <f t="shared" si="8"/>
        <v>1036</v>
      </c>
      <c r="AI31" s="49">
        <f t="shared" si="7"/>
        <v>193.97116644823066</v>
      </c>
      <c r="AJ31" s="102">
        <v>0</v>
      </c>
      <c r="AK31" s="102">
        <v>1</v>
      </c>
      <c r="AL31" s="102">
        <v>1</v>
      </c>
      <c r="AM31" s="102">
        <v>0</v>
      </c>
      <c r="AN31" s="102">
        <v>1</v>
      </c>
      <c r="AO31" s="102">
        <v>0</v>
      </c>
      <c r="AP31" s="123">
        <v>8036196</v>
      </c>
      <c r="AQ31" s="123">
        <f t="shared" si="10"/>
        <v>0</v>
      </c>
      <c r="AR31" s="50"/>
      <c r="AS31" s="51" t="s">
        <v>113</v>
      </c>
      <c r="AV31" s="58" t="s">
        <v>29</v>
      </c>
      <c r="AW31" s="58" t="s">
        <v>74</v>
      </c>
      <c r="AY31" s="105"/>
    </row>
    <row r="32" spans="1:51" x14ac:dyDescent="0.25">
      <c r="B32" s="39">
        <v>2.875</v>
      </c>
      <c r="C32" s="39">
        <v>0.91666666666667096</v>
      </c>
      <c r="D32" s="118">
        <v>17</v>
      </c>
      <c r="E32" s="40">
        <f t="shared" si="0"/>
        <v>11.971830985915494</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109</v>
      </c>
      <c r="P32" s="119">
        <v>112</v>
      </c>
      <c r="Q32" s="119">
        <v>31552264</v>
      </c>
      <c r="R32" s="45">
        <f t="shared" si="3"/>
        <v>5025</v>
      </c>
      <c r="S32" s="46">
        <f t="shared" si="4"/>
        <v>120.6</v>
      </c>
      <c r="T32" s="46">
        <f t="shared" si="5"/>
        <v>5.0250000000000004</v>
      </c>
      <c r="U32" s="120">
        <v>4.7</v>
      </c>
      <c r="V32" s="120">
        <f t="shared" si="6"/>
        <v>4.7</v>
      </c>
      <c r="W32" s="121" t="s">
        <v>152</v>
      </c>
      <c r="X32" s="123">
        <v>0</v>
      </c>
      <c r="Y32" s="123">
        <v>968</v>
      </c>
      <c r="Z32" s="123">
        <v>1156</v>
      </c>
      <c r="AA32" s="123">
        <v>0</v>
      </c>
      <c r="AB32" s="123">
        <v>1160</v>
      </c>
      <c r="AC32" s="47" t="s">
        <v>90</v>
      </c>
      <c r="AD32" s="47" t="s">
        <v>90</v>
      </c>
      <c r="AE32" s="47" t="s">
        <v>90</v>
      </c>
      <c r="AF32" s="122" t="s">
        <v>90</v>
      </c>
      <c r="AG32" s="136">
        <v>35978010</v>
      </c>
      <c r="AH32" s="48">
        <f t="shared" si="8"/>
        <v>986</v>
      </c>
      <c r="AI32" s="49">
        <f t="shared" si="7"/>
        <v>196.21890547263681</v>
      </c>
      <c r="AJ32" s="102">
        <v>0</v>
      </c>
      <c r="AK32" s="102">
        <v>1</v>
      </c>
      <c r="AL32" s="102">
        <v>1</v>
      </c>
      <c r="AM32" s="102"/>
      <c r="AN32" s="102">
        <v>1</v>
      </c>
      <c r="AO32" s="102">
        <v>0</v>
      </c>
      <c r="AP32" s="123">
        <v>8036196</v>
      </c>
      <c r="AQ32" s="123">
        <f t="shared" si="10"/>
        <v>0</v>
      </c>
      <c r="AR32" s="52">
        <v>0.87</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12</v>
      </c>
      <c r="E33" s="40">
        <f t="shared" si="0"/>
        <v>8.4507042253521139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114</v>
      </c>
      <c r="P33" s="119">
        <v>101</v>
      </c>
      <c r="Q33" s="119">
        <v>31556426</v>
      </c>
      <c r="R33" s="45">
        <f t="shared" si="3"/>
        <v>4162</v>
      </c>
      <c r="S33" s="46">
        <f t="shared" si="4"/>
        <v>99.888000000000005</v>
      </c>
      <c r="T33" s="46">
        <f t="shared" si="5"/>
        <v>4.1619999999999999</v>
      </c>
      <c r="U33" s="120">
        <v>5.2</v>
      </c>
      <c r="V33" s="120">
        <f t="shared" si="6"/>
        <v>5.2</v>
      </c>
      <c r="W33" s="121" t="s">
        <v>125</v>
      </c>
      <c r="X33" s="123">
        <v>0</v>
      </c>
      <c r="Y33" s="123">
        <v>0</v>
      </c>
      <c r="Z33" s="123">
        <v>1061</v>
      </c>
      <c r="AA33" s="123">
        <v>0</v>
      </c>
      <c r="AB33" s="123">
        <v>1068</v>
      </c>
      <c r="AC33" s="47" t="s">
        <v>90</v>
      </c>
      <c r="AD33" s="47" t="s">
        <v>90</v>
      </c>
      <c r="AE33" s="47" t="s">
        <v>90</v>
      </c>
      <c r="AF33" s="122" t="s">
        <v>90</v>
      </c>
      <c r="AG33" s="136">
        <v>35978700</v>
      </c>
      <c r="AH33" s="48">
        <f t="shared" si="8"/>
        <v>690</v>
      </c>
      <c r="AI33" s="49">
        <f t="shared" si="7"/>
        <v>165.78567996155695</v>
      </c>
      <c r="AJ33" s="102">
        <v>0</v>
      </c>
      <c r="AK33" s="102">
        <v>0</v>
      </c>
      <c r="AL33" s="102">
        <v>1</v>
      </c>
      <c r="AM33" s="102"/>
      <c r="AN33" s="102">
        <v>1</v>
      </c>
      <c r="AO33" s="102">
        <v>0.25</v>
      </c>
      <c r="AP33" s="123">
        <v>8036740</v>
      </c>
      <c r="AQ33" s="123">
        <f t="shared" si="10"/>
        <v>544</v>
      </c>
      <c r="AR33" s="50"/>
      <c r="AS33" s="51" t="s">
        <v>113</v>
      </c>
      <c r="AY33" s="105"/>
    </row>
    <row r="34" spans="2:51" x14ac:dyDescent="0.25">
      <c r="B34" s="39">
        <v>2.9583333333333299</v>
      </c>
      <c r="C34" s="39">
        <v>1</v>
      </c>
      <c r="D34" s="118">
        <v>16</v>
      </c>
      <c r="E34" s="40">
        <f t="shared" si="0"/>
        <v>11.267605633802818</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113</v>
      </c>
      <c r="P34" s="119">
        <v>94</v>
      </c>
      <c r="Q34" s="119">
        <v>31560438</v>
      </c>
      <c r="R34" s="45">
        <f t="shared" si="3"/>
        <v>4012</v>
      </c>
      <c r="S34" s="46">
        <f t="shared" si="4"/>
        <v>96.287999999999997</v>
      </c>
      <c r="T34" s="46">
        <f t="shared" si="5"/>
        <v>4.0119999999999996</v>
      </c>
      <c r="U34" s="120">
        <v>5.8</v>
      </c>
      <c r="V34" s="120">
        <f t="shared" si="6"/>
        <v>5.8</v>
      </c>
      <c r="W34" s="121" t="s">
        <v>125</v>
      </c>
      <c r="X34" s="123">
        <v>0</v>
      </c>
      <c r="Y34" s="123">
        <v>0</v>
      </c>
      <c r="Z34" s="123">
        <v>1025</v>
      </c>
      <c r="AA34" s="123">
        <v>0</v>
      </c>
      <c r="AB34" s="123">
        <v>1028</v>
      </c>
      <c r="AC34" s="47" t="s">
        <v>90</v>
      </c>
      <c r="AD34" s="47" t="s">
        <v>90</v>
      </c>
      <c r="AE34" s="47" t="s">
        <v>90</v>
      </c>
      <c r="AF34" s="122" t="s">
        <v>90</v>
      </c>
      <c r="AG34" s="136">
        <v>35979334</v>
      </c>
      <c r="AH34" s="48">
        <f t="shared" si="8"/>
        <v>634</v>
      </c>
      <c r="AI34" s="49">
        <f t="shared" si="7"/>
        <v>158.02592223330012</v>
      </c>
      <c r="AJ34" s="102">
        <v>0</v>
      </c>
      <c r="AK34" s="102">
        <v>0</v>
      </c>
      <c r="AL34" s="102">
        <v>1</v>
      </c>
      <c r="AM34" s="102"/>
      <c r="AN34" s="102">
        <v>1</v>
      </c>
      <c r="AO34" s="102">
        <v>0.25</v>
      </c>
      <c r="AP34" s="123">
        <v>8037369</v>
      </c>
      <c r="AQ34" s="123">
        <f t="shared" si="10"/>
        <v>629</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124.20833333333333</v>
      </c>
      <c r="Q35" s="63">
        <f>Q34-Q10</f>
        <v>123228</v>
      </c>
      <c r="R35" s="64">
        <f>SUM(R11:R34)</f>
        <v>123228</v>
      </c>
      <c r="S35" s="124">
        <f>AVERAGE(S11:S34)</f>
        <v>123.22799999999999</v>
      </c>
      <c r="T35" s="124">
        <f>SUM(T11:T34)</f>
        <v>123.22800000000001</v>
      </c>
      <c r="U35" s="98"/>
      <c r="V35" s="98"/>
      <c r="W35" s="56"/>
      <c r="X35" s="90"/>
      <c r="Y35" s="91"/>
      <c r="Z35" s="91"/>
      <c r="AA35" s="91"/>
      <c r="AB35" s="92"/>
      <c r="AC35" s="90"/>
      <c r="AD35" s="91"/>
      <c r="AE35" s="92"/>
      <c r="AF35" s="93"/>
      <c r="AG35" s="65">
        <f>AG34-AG10</f>
        <v>23928</v>
      </c>
      <c r="AH35" s="66">
        <f>SUM(AH11:AH34)</f>
        <v>23928</v>
      </c>
      <c r="AI35" s="67">
        <f>$AH$35/$T35</f>
        <v>194.17664816437821</v>
      </c>
      <c r="AJ35" s="93"/>
      <c r="AK35" s="94"/>
      <c r="AL35" s="94"/>
      <c r="AM35" s="94"/>
      <c r="AN35" s="95"/>
      <c r="AO35" s="68"/>
      <c r="AP35" s="69">
        <f>AP34-AP10</f>
        <v>2769</v>
      </c>
      <c r="AQ35" s="70">
        <f>SUM(AQ11:AQ34)</f>
        <v>2769</v>
      </c>
      <c r="AR35" s="71">
        <f>AVERAGE(AR11:AR34)</f>
        <v>0.8650000000000001</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199</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171</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183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184</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185</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186</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188</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187</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198</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189</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166</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156</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2" t="s">
        <v>149</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09" t="s">
        <v>190</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191</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5" t="s">
        <v>153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9" t="s">
        <v>170</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154</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116"/>
      <c r="C62" s="112"/>
      <c r="D62" s="110"/>
      <c r="E62" s="88"/>
      <c r="F62" s="110"/>
      <c r="G62" s="110"/>
      <c r="H62" s="110"/>
      <c r="I62" s="110"/>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5"/>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2"/>
      <c r="D65" s="110"/>
      <c r="E65" s="110"/>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2"/>
      <c r="D66" s="110"/>
      <c r="E66" s="88"/>
      <c r="F66" s="110"/>
      <c r="G66" s="110"/>
      <c r="H66" s="110"/>
      <c r="I66" s="110"/>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25"/>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17"/>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116"/>
      <c r="C69" s="116"/>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5"/>
      <c r="C70" s="112"/>
      <c r="D70" s="110"/>
      <c r="E70" s="110"/>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2"/>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25"/>
      <c r="J72" s="111"/>
      <c r="K72" s="111"/>
      <c r="L72" s="111"/>
      <c r="M72" s="111"/>
      <c r="N72" s="111"/>
      <c r="O72" s="111"/>
      <c r="P72" s="111"/>
      <c r="Q72" s="111"/>
      <c r="R72" s="111"/>
      <c r="S72" s="114"/>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17"/>
      <c r="J73" s="111"/>
      <c r="K73" s="111"/>
      <c r="L73" s="111"/>
      <c r="M73" s="111"/>
      <c r="N73" s="111"/>
      <c r="O73" s="111"/>
      <c r="P73" s="111"/>
      <c r="Q73" s="111"/>
      <c r="R73" s="111"/>
      <c r="S73" s="114"/>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110"/>
      <c r="E82" s="110"/>
      <c r="F82" s="110"/>
      <c r="G82" s="110"/>
      <c r="H82" s="110"/>
      <c r="I82" s="110"/>
      <c r="J82" s="111"/>
      <c r="K82" s="111"/>
      <c r="L82" s="111"/>
      <c r="M82" s="111"/>
      <c r="N82" s="111"/>
      <c r="O82" s="111"/>
      <c r="P82" s="111"/>
      <c r="Q82" s="111"/>
      <c r="R82" s="111"/>
      <c r="S82" s="111"/>
      <c r="T82" s="114"/>
      <c r="U82" s="78"/>
      <c r="V82" s="78"/>
      <c r="W82" s="106"/>
      <c r="X82" s="106"/>
      <c r="Y82" s="106"/>
      <c r="Z82" s="8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88"/>
      <c r="E83" s="110"/>
      <c r="F83" s="110"/>
      <c r="G83" s="110"/>
      <c r="H83" s="110"/>
      <c r="I83" s="88"/>
      <c r="J83" s="111"/>
      <c r="K83" s="111"/>
      <c r="L83" s="111"/>
      <c r="M83" s="111"/>
      <c r="N83" s="111"/>
      <c r="O83" s="111"/>
      <c r="P83" s="111"/>
      <c r="Q83" s="111"/>
      <c r="R83" s="111"/>
      <c r="S83" s="86"/>
      <c r="T83" s="86"/>
      <c r="U83" s="86"/>
      <c r="V83" s="86"/>
      <c r="W83" s="86"/>
      <c r="X83" s="86"/>
      <c r="Y83" s="86"/>
      <c r="Z83" s="79"/>
      <c r="AA83" s="86"/>
      <c r="AB83" s="86"/>
      <c r="AC83" s="86"/>
      <c r="AD83" s="86"/>
      <c r="AE83" s="86"/>
      <c r="AF83" s="86"/>
      <c r="AG83" s="86"/>
      <c r="AH83" s="86"/>
      <c r="AI83" s="86"/>
      <c r="AJ83" s="86"/>
      <c r="AK83" s="86"/>
      <c r="AL83" s="86"/>
      <c r="AM83" s="86"/>
      <c r="AN83" s="86"/>
      <c r="AO83" s="86"/>
      <c r="AP83" s="86"/>
      <c r="AQ83" s="86"/>
      <c r="AR83" s="86"/>
      <c r="AS83" s="86"/>
      <c r="AT83" s="86"/>
      <c r="AU83" s="86"/>
      <c r="AV83" s="105"/>
      <c r="AW83" s="101"/>
      <c r="AX83" s="101"/>
      <c r="AY83" s="101"/>
    </row>
    <row r="84" spans="1:51" x14ac:dyDescent="0.25">
      <c r="B84" s="89"/>
      <c r="C84" s="116"/>
      <c r="D84" s="88"/>
      <c r="E84" s="110"/>
      <c r="F84" s="110"/>
      <c r="G84" s="110"/>
      <c r="H84" s="110"/>
      <c r="I84" s="88"/>
      <c r="J84" s="86"/>
      <c r="K84" s="86"/>
      <c r="L84" s="86"/>
      <c r="M84" s="86"/>
      <c r="N84" s="86"/>
      <c r="O84" s="86"/>
      <c r="P84" s="86"/>
      <c r="Q84" s="86"/>
      <c r="R84" s="86"/>
      <c r="S84" s="86"/>
      <c r="T84" s="86"/>
      <c r="U84" s="86"/>
      <c r="V84" s="86"/>
      <c r="W84" s="79"/>
      <c r="X84" s="79"/>
      <c r="Y84" s="79"/>
      <c r="Z84" s="106"/>
      <c r="AA84" s="79"/>
      <c r="AB84" s="79"/>
      <c r="AC84" s="79"/>
      <c r="AD84" s="79"/>
      <c r="AE84" s="79"/>
      <c r="AF84" s="79"/>
      <c r="AG84" s="79"/>
      <c r="AH84" s="79"/>
      <c r="AI84" s="79"/>
      <c r="AJ84" s="79"/>
      <c r="AK84" s="79"/>
      <c r="AL84" s="79"/>
      <c r="AM84" s="79"/>
      <c r="AN84" s="79"/>
      <c r="AO84" s="79"/>
      <c r="AP84" s="79"/>
      <c r="AQ84" s="79"/>
      <c r="AR84" s="79"/>
      <c r="AS84" s="79"/>
      <c r="AT84" s="79"/>
      <c r="AU84" s="79"/>
      <c r="AV84" s="105"/>
      <c r="AW84" s="101"/>
      <c r="AX84" s="101"/>
      <c r="AY84" s="101"/>
    </row>
    <row r="85" spans="1:51" x14ac:dyDescent="0.25">
      <c r="B85" s="89"/>
      <c r="C85" s="116"/>
      <c r="D85" s="110"/>
      <c r="E85" s="88"/>
      <c r="F85" s="110"/>
      <c r="G85" s="110"/>
      <c r="H85" s="110"/>
      <c r="I85" s="110"/>
      <c r="J85" s="86"/>
      <c r="K85" s="86"/>
      <c r="L85" s="86"/>
      <c r="M85" s="86"/>
      <c r="N85" s="86"/>
      <c r="O85" s="86"/>
      <c r="P85" s="86"/>
      <c r="Q85" s="86"/>
      <c r="R85" s="86"/>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88"/>
      <c r="F86" s="88"/>
      <c r="G86" s="110"/>
      <c r="H86" s="110"/>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110"/>
      <c r="F87" s="88"/>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86"/>
      <c r="D88" s="110"/>
      <c r="E88" s="110"/>
      <c r="F88" s="110"/>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116"/>
      <c r="D89" s="86"/>
      <c r="E89" s="110"/>
      <c r="F89" s="110"/>
      <c r="G89" s="110"/>
      <c r="H89" s="110"/>
      <c r="I89" s="86"/>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9"/>
      <c r="C90" s="132"/>
      <c r="D90" s="79"/>
      <c r="E90" s="127"/>
      <c r="F90" s="127"/>
      <c r="G90" s="127"/>
      <c r="H90" s="127"/>
      <c r="I90" s="79"/>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U90" s="101"/>
      <c r="AV90" s="105"/>
      <c r="AW90" s="101"/>
      <c r="AX90" s="101"/>
      <c r="AY90" s="131"/>
    </row>
    <row r="91" spans="1:51" s="131" customFormat="1" x14ac:dyDescent="0.25">
      <c r="B91" s="129"/>
      <c r="C91" s="135"/>
      <c r="D91" s="127"/>
      <c r="E91" s="79"/>
      <c r="F91" s="127"/>
      <c r="G91" s="127"/>
      <c r="H91" s="127"/>
      <c r="I91" s="127"/>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T91" s="19"/>
      <c r="AV91" s="105"/>
      <c r="AY91" s="101"/>
    </row>
    <row r="92" spans="1:51" x14ac:dyDescent="0.25">
      <c r="A92" s="106"/>
      <c r="B92" s="129"/>
      <c r="C92" s="130"/>
      <c r="D92" s="127"/>
      <c r="E92" s="79"/>
      <c r="F92" s="79"/>
      <c r="G92" s="127"/>
      <c r="H92" s="127"/>
      <c r="I92" s="107"/>
      <c r="J92" s="107"/>
      <c r="K92" s="107"/>
      <c r="L92" s="107"/>
      <c r="M92" s="107"/>
      <c r="N92" s="107"/>
      <c r="O92" s="108"/>
      <c r="P92" s="103"/>
      <c r="R92" s="105"/>
      <c r="AS92" s="101"/>
      <c r="AT92" s="101"/>
      <c r="AU92" s="101"/>
      <c r="AV92" s="101"/>
      <c r="AW92" s="101"/>
      <c r="AX92" s="101"/>
      <c r="AY92" s="101"/>
    </row>
    <row r="93" spans="1:51" x14ac:dyDescent="0.25">
      <c r="A93" s="106"/>
      <c r="B93" s="12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B96" s="12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79"/>
      <c r="AS98" s="101"/>
      <c r="AT98" s="101"/>
      <c r="AU98" s="101"/>
      <c r="AV98" s="101"/>
      <c r="AW98" s="101"/>
      <c r="AX98" s="101"/>
      <c r="AY98" s="101"/>
    </row>
    <row r="99" spans="1:51" x14ac:dyDescent="0.25">
      <c r="A99" s="106"/>
      <c r="I99" s="107"/>
      <c r="J99" s="107"/>
      <c r="K99" s="107"/>
      <c r="L99" s="107"/>
      <c r="M99" s="107"/>
      <c r="N99" s="107"/>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R120" s="103"/>
      <c r="S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T123" s="103"/>
      <c r="AS123" s="101"/>
      <c r="AT123" s="101"/>
      <c r="AU123" s="101"/>
      <c r="AV123" s="101"/>
      <c r="AW123" s="101"/>
      <c r="AX123" s="101"/>
      <c r="AY123" s="101"/>
    </row>
    <row r="124" spans="15:51" x14ac:dyDescent="0.25">
      <c r="O124" s="103"/>
      <c r="Q124" s="103"/>
      <c r="R124" s="103"/>
      <c r="S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Q126" s="103"/>
      <c r="R126" s="103"/>
      <c r="S126" s="103"/>
      <c r="T126" s="103"/>
      <c r="U126" s="103"/>
      <c r="AS126" s="101"/>
      <c r="AT126" s="101"/>
      <c r="AU126" s="101"/>
      <c r="AV126" s="101"/>
      <c r="AW126" s="101"/>
      <c r="AX126" s="101"/>
      <c r="AY126" s="101"/>
    </row>
    <row r="127" spans="15:51" x14ac:dyDescent="0.25">
      <c r="O127" s="11"/>
      <c r="P127" s="103"/>
      <c r="T127" s="103"/>
      <c r="U127" s="103"/>
      <c r="AS127" s="101"/>
      <c r="AT127" s="101"/>
      <c r="AU127" s="101"/>
      <c r="AV127" s="101"/>
      <c r="AW127" s="101"/>
      <c r="AX127" s="101"/>
    </row>
    <row r="138" spans="45:51" x14ac:dyDescent="0.25">
      <c r="AY138" s="101"/>
    </row>
    <row r="139" spans="45:51" x14ac:dyDescent="0.25">
      <c r="AS139" s="101"/>
      <c r="AT139" s="101"/>
      <c r="AU139" s="101"/>
      <c r="AV139" s="101"/>
      <c r="AW139" s="101"/>
      <c r="AX139" s="101"/>
    </row>
  </sheetData>
  <protectedRanges>
    <protectedRange sqref="N83:R83 B96 S85:T91 B88:B93 S81:T82 N86:R91 T73:T80 T57:T64 T46:T54" name="Range2_12_5_1_1"/>
    <protectedRange sqref="N10 L10 L6 D6 D8 AD8 AF8 O8:U8 AJ8:AR8 AF10 AR11:AR34 L24:N31 N12:N23 N32:N34 N11:P11 O12:P34 E11:E34 G11:G34 AC17:AF34 X11:AF16 R11:V34" name="Range1_16_3_1_1"/>
    <protectedRange sqref="I88 J86:M91 J83:M83 I91"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2:H92 F91 E90" name="Range2_2_2_9_2_1_1"/>
    <protectedRange sqref="D88 D91:D92" name="Range2_1_1_1_1_1_9_2_1_1"/>
    <protectedRange sqref="AG11:AG34" name="Range1_18_1_1_1"/>
    <protectedRange sqref="C89 C91" name="Range2_4_1_1_1"/>
    <protectedRange sqref="AS16:AS34" name="Range1_1_1_1"/>
    <protectedRange sqref="P3:U5" name="Range1_16_1_1_1_1"/>
    <protectedRange sqref="C92 C90 C87" name="Range2_1_3_1_1"/>
    <protectedRange sqref="H11:H34" name="Range1_1_1_1_1_1_1"/>
    <protectedRange sqref="B94:B95 J84:R85 D89:D90 I89:I90 Z82:Z83 S83:Y84 AA83:AU84 E91:E92 G93:H94 F92" name="Range2_2_1_10_1_1_1_2"/>
    <protectedRange sqref="C88" name="Range2_2_1_10_2_1_1_1"/>
    <protectedRange sqref="N81:R82 G89:H89 D85 F88 E87" name="Range2_12_1_6_1_1"/>
    <protectedRange sqref="D80:D81 I85:I87 I81:M82 G90:H91 G83:H85 E88:E89 F89:F90 F82:F84 E81:E83" name="Range2_2_12_1_7_1_1"/>
    <protectedRange sqref="D86:D87" name="Range2_1_1_1_1_11_1_2_1_1"/>
    <protectedRange sqref="E84 G86:H86 F85" name="Range2_2_2_9_1_1_1_1"/>
    <protectedRange sqref="D82" name="Range2_1_1_1_1_1_9_1_1_1_1"/>
    <protectedRange sqref="C86 C81" name="Range2_1_1_2_1_1"/>
    <protectedRange sqref="C85" name="Range2_1_2_2_1_1"/>
    <protectedRange sqref="C84" name="Range2_3_2_1_1"/>
    <protectedRange sqref="F80:F81 E80 G82:H82" name="Range2_2_12_1_1_1_1_1"/>
    <protectedRange sqref="C80" name="Range2_1_4_2_1_1_1"/>
    <protectedRange sqref="C82:C83" name="Range2_5_1_1_1"/>
    <protectedRange sqref="E85:E86 F86:F87 G87:H88 I83:I84" name="Range2_2_1_1_1_1"/>
    <protectedRange sqref="D83:D84" name="Range2_1_1_1_1_1_1_1_1"/>
    <protectedRange sqref="AS11:AS15" name="Range1_4_1_1_1_1"/>
    <protectedRange sqref="J11:J15 J26:J34" name="Range1_1_2_1_10_1_1_1_1"/>
    <protectedRange sqref="R98"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0:T72" name="Range2_12_5_1_1_3"/>
    <protectedRange sqref="T66:T69" name="Range2_12_5_1_1_2_2"/>
    <protectedRange sqref="T65" name="Range2_12_5_1_1_2_1_1"/>
    <protectedRange sqref="S65" name="Range2_12_4_1_1_1_4_2_2_1_1"/>
    <protectedRange sqref="B85:B87" name="Range2_12_5_1_1_2"/>
    <protectedRange sqref="B84" name="Range2_12_5_1_1_2_1_4_1_1_1_2_1_1_1_1_1_1_1"/>
    <protectedRange sqref="F79 G81:H81" name="Range2_2_12_1_1_1_1_1_1"/>
    <protectedRange sqref="D79:E79" name="Range2_2_12_1_7_1_1_2_1"/>
    <protectedRange sqref="C79" name="Range2_1_1_2_1_1_1"/>
    <protectedRange sqref="B82:B83" name="Range2_12_5_1_1_2_1"/>
    <protectedRange sqref="B81" name="Range2_12_5_1_1_2_1_2_1"/>
    <protectedRange sqref="B80" name="Range2_12_5_1_1_2_1_2_2"/>
    <protectedRange sqref="S77:S80" name="Range2_12_5_1_1_5"/>
    <protectedRange sqref="N77:R80" name="Range2_12_1_6_1_1_1"/>
    <protectedRange sqref="J77:M80" name="Range2_2_12_1_7_1_1_2"/>
    <protectedRange sqref="S74:S76" name="Range2_12_2_1_1_1_2_1_1_1"/>
    <protectedRange sqref="Q75:R76" name="Range2_12_1_4_1_1_1_1_1_1_1_1_1_1_1_1_1_1_1"/>
    <protectedRange sqref="N75:P76" name="Range2_12_1_2_1_1_1_1_1_1_1_1_1_1_1_1_1_1_1_1"/>
    <protectedRange sqref="J75:M76" name="Range2_2_12_1_4_1_1_1_1_1_1_1_1_1_1_1_1_1_1_1_1"/>
    <protectedRange sqref="Q74:R74" name="Range2_12_1_6_1_1_1_2_3_1_1_3_1_1_1_1_1_1_1"/>
    <protectedRange sqref="N74:P74" name="Range2_12_1_2_3_1_1_1_2_3_1_1_3_1_1_1_1_1_1_1"/>
    <protectedRange sqref="J74:M74" name="Range2_2_12_1_4_3_1_1_1_3_3_1_1_3_1_1_1_1_1_1_1"/>
    <protectedRange sqref="S72:S73" name="Range2_12_4_1_1_1_4_2_2_2_1"/>
    <protectedRange sqref="Q72:R73" name="Range2_12_1_6_1_1_1_2_3_2_1_1_3_2"/>
    <protectedRange sqref="N72:P73" name="Range2_12_1_2_3_1_1_1_2_3_2_1_1_3_2"/>
    <protectedRange sqref="K72:M73" name="Range2_2_12_1_4_3_1_1_1_3_3_2_1_1_3_2"/>
    <protectedRange sqref="J72:J73" name="Range2_2_12_1_4_3_1_1_1_3_2_1_2_2_2"/>
    <protectedRange sqref="I72" name="Range2_2_12_1_4_3_1_1_1_3_3_1_1_3_1_1_1_1_1_1_2_2"/>
    <protectedRange sqref="I74:I80" name="Range2_2_12_1_7_1_1_2_2_1_1"/>
    <protectedRange sqref="I73" name="Range2_2_12_1_4_3_1_1_1_3_3_1_1_3_1_1_1_1_1_1_2_1_1"/>
    <protectedRange sqref="G80:H80" name="Range2_2_12_1_3_1_2_1_1_1_2_1_1_1_1_1_1_2_1_1_1_1_1_1_1_1_1"/>
    <protectedRange sqref="F78 G77:H79" name="Range2_2_12_1_3_3_1_1_1_2_1_1_1_1_1_1_1_1_1_1_1_1_1_1_1_1"/>
    <protectedRange sqref="G74:H74" name="Range2_2_12_1_3_1_2_1_1_1_2_1_1_1_1_1_1_2_1_1_1_1_1_2_1"/>
    <protectedRange sqref="F74:F77" name="Range2_2_12_1_3_1_2_1_1_1_3_1_1_1_1_1_3_1_1_1_1_1_1_1_1_1"/>
    <protectedRange sqref="G75:H76" name="Range2_2_12_1_3_1_2_1_1_1_1_2_1_1_1_1_1_1_1_1_1_1_1"/>
    <protectedRange sqref="D74:E75" name="Range2_2_12_1_3_1_2_1_1_1_3_1_1_1_1_1_1_1_2_1_1_1_1_1_1_1"/>
    <protectedRange sqref="B78" name="Range2_12_5_1_1_2_1_4_1_1_1_2_1_1_1_1_1_1_1_1_1_2_1_1_1_1_1"/>
    <protectedRange sqref="B79" name="Range2_12_5_1_1_2_1_2_2_1_1_1_1_1"/>
    <protectedRange sqref="D78:E78" name="Range2_2_12_1_7_1_1_2_1_1"/>
    <protectedRange sqref="C78" name="Range2_1_1_2_1_1_1_1"/>
    <protectedRange sqref="D77" name="Range2_2_12_1_7_1_1_2_1_1_1_1_1_1"/>
    <protectedRange sqref="E77" name="Range2_2_12_1_1_1_1_1_1_1_1_1_1_1_1"/>
    <protectedRange sqref="C77" name="Range2_1_4_2_1_1_1_1_1_1_1_1_1"/>
    <protectedRange sqref="D76:E76" name="Range2_2_12_1_3_1_2_1_1_1_3_1_1_1_1_1_1_1_2_1_1_1_1_1_1_1_1"/>
    <protectedRange sqref="B77" name="Range2_12_5_1_1_2_1_2_2_1_1_1_1"/>
    <protectedRange sqref="S66:S71" name="Range2_12_5_1_1_5_1"/>
    <protectedRange sqref="N68:R71" name="Range2_12_1_6_1_1_1_1"/>
    <protectedRange sqref="J70:M71 L68:M69" name="Range2_2_12_1_7_1_1_2_2"/>
    <protectedRange sqref="I70:I71" name="Range2_2_12_1_7_1_1_2_2_1_1_1"/>
    <protectedRange sqref="B76" name="Range2_12_5_1_1_2_1_2_2_1_1_1_1_2_1_1_1"/>
    <protectedRange sqref="B75" name="Range2_12_5_1_1_2_1_2_2_1_1_1_1_2_1_1_1_2"/>
    <protectedRange sqref="B74" name="Range2_12_5_1_1_2_1_2_2_1_1_1_1_2_1_1_1_2_1_1"/>
    <protectedRange sqref="G52:H52" name="Range2_2_12_1_3_1_1_1_1_1_4_1_1_2"/>
    <protectedRange sqref="E52:F52" name="Range2_2_12_1_7_1_1_3_1_1_2"/>
    <protectedRange sqref="S57:S64 S52:S54" name="Range2_12_5_1_1_2_3_1_1"/>
    <protectedRange sqref="Q52:R54" name="Range2_12_1_6_1_1_1_1_2_1_2"/>
    <protectedRange sqref="N52:P54" name="Range2_12_1_2_3_1_1_1_1_2_1_2"/>
    <protectedRange sqref="I52:M52 L53:M54" name="Range2_2_12_1_4_3_1_1_1_1_2_1_2"/>
    <protectedRange sqref="D52" name="Range2_2_12_1_3_1_2_1_1_1_2_1_2_1_2"/>
    <protectedRange sqref="Q57:R60" name="Range2_12_1_6_1_1_1_1_2_1_1_1"/>
    <protectedRange sqref="N57:P60" name="Range2_12_1_2_3_1_1_1_1_2_1_1_1"/>
    <protectedRange sqref="L57:M60" name="Range2_2_12_1_4_3_1_1_1_1_2_1_1_1"/>
    <protectedRange sqref="B73" name="Range2_12_5_1_1_2_1_2_2_1_1_1_1_2_1_1_1_2_1_1_1_2"/>
    <protectedRange sqref="N61:R67" name="Range2_12_1_6_1_1_1_1_1"/>
    <protectedRange sqref="J63:M64 L65:M67 L61:M62" name="Range2_2_12_1_7_1_1_2_2_1"/>
    <protectedRange sqref="G63:H64" name="Range2_2_12_1_3_1_2_1_1_1_2_1_1_1_1_1_1_2_1_1_1_1"/>
    <protectedRange sqref="I63:I64" name="Range2_2_12_1_4_3_1_1_1_2_1_2_1_1_3_1_1_1_1_1_1_1_1"/>
    <protectedRange sqref="D63:E64" name="Range2_2_12_1_3_1_2_1_1_1_2_1_1_1_1_3_1_1_1_1_1_1_1"/>
    <protectedRange sqref="F63:F64" name="Range2_2_12_1_3_1_2_1_1_1_3_1_1_1_1_1_3_1_1_1_1_1_1_1"/>
    <protectedRange sqref="G73:H73" name="Range2_2_12_1_3_1_2_1_1_1_1_2_1_1_1_1_1_1_2_1_1_2"/>
    <protectedRange sqref="F73" name="Range2_2_12_1_3_1_2_1_1_1_1_2_1_1_1_1_1_1_1_1_1_1_1_2"/>
    <protectedRange sqref="D73:E73" name="Range2_2_12_1_3_1_2_1_1_1_2_1_1_1_1_3_1_1_1_1_1_1_1_1_1_1_2"/>
    <protectedRange sqref="G72:H72" name="Range2_2_12_1_3_1_2_1_1_1_1_2_1_1_1_1_1_1_2_1_1_1_1"/>
    <protectedRange sqref="F72" name="Range2_2_12_1_3_1_2_1_1_1_1_2_1_1_1_1_1_1_1_1_1_1_1_1_1"/>
    <protectedRange sqref="D72:E72" name="Range2_2_12_1_3_1_2_1_1_1_2_1_1_1_1_3_1_1_1_1_1_1_1_1_1_1_1_1"/>
    <protectedRange sqref="D71" name="Range2_2_12_1_7_1_1_1_1"/>
    <protectedRange sqref="E71:F71" name="Range2_2_12_1_1_1_1_1_2_1"/>
    <protectedRange sqref="C71" name="Range2_1_4_2_1_1_1_1_1"/>
    <protectedRange sqref="G71:H71" name="Range2_2_12_1_3_1_2_1_1_1_2_1_1_1_1_1_1_2_1_1_1_1_1_1_1_1_1_1_1"/>
    <protectedRange sqref="F70:H70" name="Range2_2_12_1_3_3_1_1_1_2_1_1_1_1_1_1_1_1_1_1_1_1_1_1_1_1_1_2"/>
    <protectedRange sqref="D70:E70" name="Range2_2_12_1_7_1_1_2_1_1_1_2"/>
    <protectedRange sqref="C70" name="Range2_1_1_2_1_1_1_1_1_2"/>
    <protectedRange sqref="B71" name="Range2_12_5_1_1_2_1_4_1_1_1_2_1_1_1_1_1_1_1_1_1_2_1_1_1_1_2_1_1_1_2_1_1_1_2_2_2_1"/>
    <protectedRange sqref="B72" name="Range2_12_5_1_1_2_1_2_2_1_1_1_1_2_1_1_1_2_1_1_1_2_2_2_1"/>
    <protectedRange sqref="J69:K69" name="Range2_2_12_1_4_3_1_1_1_3_3_1_1_3_1_1_1_1_1_1_1_1"/>
    <protectedRange sqref="K67:K68" name="Range2_2_12_1_4_3_1_1_1_3_3_2_1_1_3_2_1"/>
    <protectedRange sqref="J67:J68" name="Range2_2_12_1_4_3_1_1_1_3_2_1_2_2_2_1"/>
    <protectedRange sqref="I67" name="Range2_2_12_1_4_3_1_1_1_3_3_1_1_3_1_1_1_1_1_1_2_2_2"/>
    <protectedRange sqref="I69" name="Range2_2_12_1_7_1_1_2_2_1_1_2"/>
    <protectedRange sqref="I68" name="Range2_2_12_1_4_3_1_1_1_3_3_1_1_3_1_1_1_1_1_1_2_1_1_1"/>
    <protectedRange sqref="G69:H69" name="Range2_2_12_1_3_1_2_1_1_1_2_1_1_1_1_1_1_2_1_1_1_1_1_2_1_1"/>
    <protectedRange sqref="F69" name="Range2_2_12_1_3_1_2_1_1_1_3_1_1_1_1_1_3_1_1_1_1_1_1_1_1_1_2"/>
    <protectedRange sqref="D69:E69" name="Range2_2_12_1_3_1_2_1_1_1_3_1_1_1_1_1_1_1_2_1_1_1_1_1_1_1_2"/>
    <protectedRange sqref="J65:K66" name="Range2_2_12_1_7_1_1_2_2_2"/>
    <protectedRange sqref="I65:I66" name="Range2_2_12_1_7_1_1_2_2_1_1_1_2"/>
    <protectedRange sqref="G68:H68" name="Range2_2_12_1_3_1_2_1_1_1_1_2_1_1_1_1_1_1_2_1_1_2_1"/>
    <protectedRange sqref="F68" name="Range2_2_12_1_3_1_2_1_1_1_1_2_1_1_1_1_1_1_1_1_1_1_1_2_1"/>
    <protectedRange sqref="D68:E68" name="Range2_2_12_1_3_1_2_1_1_1_2_1_1_1_1_3_1_1_1_1_1_1_1_1_1_1_2_1"/>
    <protectedRange sqref="G67:H67" name="Range2_2_12_1_3_1_2_1_1_1_1_2_1_1_1_1_1_1_2_1_1_1_1_1"/>
    <protectedRange sqref="F67" name="Range2_2_12_1_3_1_2_1_1_1_1_2_1_1_1_1_1_1_1_1_1_1_1_1_1_1"/>
    <protectedRange sqref="D67:E67" name="Range2_2_12_1_3_1_2_1_1_1_2_1_1_1_1_3_1_1_1_1_1_1_1_1_1_1_1_1_1"/>
    <protectedRange sqref="D66" name="Range2_2_12_1_7_1_1_1_1_1"/>
    <protectedRange sqref="E66:F66" name="Range2_2_12_1_1_1_1_1_2_1_1"/>
    <protectedRange sqref="C66" name="Range2_1_4_2_1_1_1_1_1_1"/>
    <protectedRange sqref="G66:H66" name="Range2_2_12_1_3_1_2_1_1_1_2_1_1_1_1_1_1_2_1_1_1_1_1_1_1_1_1_1_1_1"/>
    <protectedRange sqref="F65:H65" name="Range2_2_12_1_3_3_1_1_1_2_1_1_1_1_1_1_1_1_1_1_1_1_1_1_1_1_1_2_1"/>
    <protectedRange sqref="D65:E65" name="Range2_2_12_1_7_1_1_2_1_1_1_2_1"/>
    <protectedRange sqref="C65" name="Range2_1_1_2_1_1_1_1_1_2_1"/>
    <protectedRange sqref="B67" name="Range2_12_5_1_1_2_1_4_1_1_1_2_1_1_1_1_1_1_1_1_1_2_1_1_1_1_2_1_1_1_2_1_1_1_2_2_2_1_1"/>
    <protectedRange sqref="B68" name="Range2_12_5_1_1_2_1_2_2_1_1_1_1_2_1_1_1_2_1_1_1_2_2_2_1_1"/>
    <protectedRange sqref="B64" name="Range2_12_5_1_1_2_1_4_1_1_1_2_1_1_1_1_1_1_1_1_1_2_1_1_1_1_2_1_1_1_2_1_1_1_2_2_2_1_1_1"/>
    <protectedRange sqref="B65"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50"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51" name="Range2_12_4_1_1_1_4_2_2_1_1_1"/>
    <protectedRange sqref="G44:H50" name="Range2_2_12_1_3_1_1_1_1_1_4_1_1_1"/>
    <protectedRange sqref="E44:F50" name="Range2_2_12_1_7_1_1_3_1_1_1"/>
    <protectedRange sqref="Q44:R50" name="Range2_12_1_6_1_1_1_1_2_1_1"/>
    <protectedRange sqref="N44:P50" name="Range2_12_1_2_3_1_1_1_1_2_1_1"/>
    <protectedRange sqref="I44:M50" name="Range2_2_12_1_4_3_1_1_1_1_2_1_1"/>
    <protectedRange sqref="D44:D50" name="Range2_2_12_1_3_1_2_1_1_1_2_1_2_1_1"/>
    <protectedRange sqref="E51:H51" name="Range2_2_12_1_3_1_2_1_1_1_1_2_1_1_1_1_1_1_1"/>
    <protectedRange sqref="D51" name="Range2_2_12_1_3_1_2_1_1_1_2_1_2_3_1_1_1_1_2"/>
    <protectedRange sqref="Q51:R51" name="Range2_12_1_6_1_1_1_2_3_2_1_1_1_1_1"/>
    <protectedRange sqref="N51:P51" name="Range2_12_1_2_3_1_1_1_2_3_2_1_1_1_1_1"/>
    <protectedRange sqref="K51:M51" name="Range2_2_12_1_4_3_1_1_1_3_3_2_1_1_1_1_1"/>
    <protectedRange sqref="J51" name="Range2_2_12_1_4_3_1_1_1_3_2_1_2_1_1_1"/>
    <protectedRange sqref="I51" name="Range2_2_12_1_4_2_1_1_1_4_1_2_1_1_1_2_1_1_1"/>
    <protectedRange sqref="C42" name="Range2_1_2_1_1_1_1_1_1_2"/>
    <protectedRange sqref="Q11:Q34" name="Range1_16_3_1_1_1"/>
    <protectedRange sqref="T55:T56" name="Range2_12_5_1_1_1"/>
    <protectedRange sqref="S55:S56" name="Range2_12_5_1_1_2_3_1_1_1"/>
    <protectedRange sqref="Q55:R56" name="Range2_12_1_6_1_1_1_1_2_1_1_1_1"/>
    <protectedRange sqref="N55:P56" name="Range2_12_1_2_3_1_1_1_1_2_1_1_1_1"/>
    <protectedRange sqref="L55:M56" name="Range2_2_12_1_4_3_1_1_1_1_2_1_1_1_1"/>
    <protectedRange sqref="J53:K54" name="Range2_2_12_1_7_1_1_2_2_3"/>
    <protectedRange sqref="G53:H54" name="Range2_2_12_1_3_1_2_1_1_1_2_1_1_1_1_1_1_2_1_1_1"/>
    <protectedRange sqref="I53:I54" name="Range2_2_12_1_4_3_1_1_1_2_1_2_1_1_3_1_1_1_1_1_1_1"/>
    <protectedRange sqref="D53:E54" name="Range2_2_12_1_3_1_2_1_1_1_2_1_1_1_1_3_1_1_1_1_1_1"/>
    <protectedRange sqref="F53:F54"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5:H61" name="Range2_2_12_1_3_1_1_1_1_1_4_1_1_1_1_2"/>
    <protectedRange sqref="E55:F61" name="Range2_2_12_1_7_1_1_3_1_1_1_1_2"/>
    <protectedRange sqref="I55:K61" name="Range2_2_12_1_4_3_1_1_1_1_2_1_1_1_2"/>
    <protectedRange sqref="D55:D61" name="Range2_2_12_1_3_1_2_1_1_1_2_1_2_1_1_1_2"/>
    <protectedRange sqref="J62:K62" name="Range2_2_12_1_7_1_1_2_2_1_2"/>
    <protectedRange sqref="I62" name="Range2_2_12_1_7_1_1_2_2_1_1_1_1_1"/>
    <protectedRange sqref="G62:H62" name="Range2_2_12_1_3_3_1_1_1_2_1_1_1_1_1_1_1_1_1_1_1_1_1_1_1_1_1_1_1"/>
    <protectedRange sqref="F62" name="Range2_2_12_1_3_1_2_1_1_1_3_1_1_1_1_1_3_1_1_1_1_1_1_1_1_1_1_1"/>
    <protectedRange sqref="D62" name="Range2_2_12_1_7_1_1_2_1_1_1_1_1_1_1_1"/>
    <protectedRange sqref="E62" name="Range2_2_12_1_1_1_1_1_1_1_1_1_1_1_1_1_1"/>
    <protectedRange sqref="C62" name="Range2_1_4_2_1_1_1_1_1_1_1_1_1_1_1"/>
    <protectedRange sqref="B61" name="Range2_12_5_1_1_2_1_2_2_1_1_1_1_2_1_1_1_2_1_1_1_2_2_2_1_1_1_1_1"/>
    <protectedRange sqref="B41" name="Range2_12_5_1_1_1_1_1_2_2"/>
    <protectedRange sqref="B42" name="Range2_12_5_1_1_1_1_1_2_1_1"/>
    <protectedRange sqref="B43" name="Range2_12_5_1_1_1_2_1_1_1_1_1"/>
    <protectedRange sqref="B44" name="Range2_12_5_1_1_1_2_2_1_1_1_1"/>
    <protectedRange sqref="B45 B47:B50" name="Range2_12_5_1_1_1_2_2_1_1_1_1_1_1_1_1_1_1_1_2_1_1_1_2_1"/>
    <protectedRange sqref="B46" name="Range2_12_5_1_1_1_2_2_1_1_1_1_1_1_1_1_1_1_1_2_1_1_1_1_1"/>
    <protectedRange sqref="B51" name="Range2_12_5_1_1_1_2_2_1_1_1_1_1_1_1_1_1_1_1_2_1_1_1_2"/>
    <protectedRange sqref="B52" name="Range2_12_5_1_1_1_2_2_1_1_1_1_1_1_1_1_1_1_1_2_1_1_1_2_1_1"/>
    <protectedRange sqref="B53:B54" name="Range2_12_5_1_1_1_2_2_1_1_1_1_1_1_1_1_1_1_1_2_1_1_1_3"/>
    <protectedRange sqref="B56" name="Range2_12_5_1_1_1_2_2_1_1_1_1_1_1_1_1_1_1_1_2_1_1_1_2_1_2"/>
    <protectedRange sqref="B59" name="Range2_12_5_1_1_2_1_4_1_1_1_2_1_1_1_1_1_1_1_1_1_2_1_1_1_1_2_1_1_1_2_1_1_1_2_2_2_1_1_1_1_1_1_1_1_1"/>
    <protectedRange sqref="B60" name="Range2_12_5_1_1_2_1_2_2_1_1_1_1_2_1_1_1_2_1_1_1_2_2_2_1_1_1_1_1_1_1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940" priority="17" operator="containsText" text="N/A">
      <formula>NOT(ISERROR(SEARCH("N/A",X11)))</formula>
    </cfRule>
    <cfRule type="cellIs" dxfId="939" priority="35" operator="equal">
      <formula>0</formula>
    </cfRule>
  </conditionalFormatting>
  <conditionalFormatting sqref="AC17:AE34 X11:AE16">
    <cfRule type="cellIs" dxfId="938" priority="34" operator="greaterThanOrEqual">
      <formula>1185</formula>
    </cfRule>
  </conditionalFormatting>
  <conditionalFormatting sqref="AC17:AE34 X11:AE16">
    <cfRule type="cellIs" dxfId="937" priority="33" operator="between">
      <formula>0.1</formula>
      <formula>1184</formula>
    </cfRule>
  </conditionalFormatting>
  <conditionalFormatting sqref="X8 AJ16:AJ34 AJ11:AO15 AO16:AO34 AK16:AL16 AL17:AL34">
    <cfRule type="cellIs" dxfId="936" priority="32" operator="equal">
      <formula>0</formula>
    </cfRule>
  </conditionalFormatting>
  <conditionalFormatting sqref="X8 AJ16:AJ34 AJ11:AO15 AO16:AO34 AK16:AL16 AL17:AL34">
    <cfRule type="cellIs" dxfId="935" priority="31" operator="greaterThan">
      <formula>1179</formula>
    </cfRule>
  </conditionalFormatting>
  <conditionalFormatting sqref="X8 AJ16:AJ34 AJ11:AO15 AO16:AO34 AK16:AL16 AL17:AL34">
    <cfRule type="cellIs" dxfId="934" priority="30" operator="greaterThan">
      <formula>99</formula>
    </cfRule>
  </conditionalFormatting>
  <conditionalFormatting sqref="X8 AJ16:AJ34 AJ11:AO15 AO16:AO34 AK16:AL16 AL17:AL34">
    <cfRule type="cellIs" dxfId="933" priority="29" operator="greaterThan">
      <formula>0.99</formula>
    </cfRule>
  </conditionalFormatting>
  <conditionalFormatting sqref="AB8">
    <cfRule type="cellIs" dxfId="932" priority="28" operator="equal">
      <formula>0</formula>
    </cfRule>
  </conditionalFormatting>
  <conditionalFormatting sqref="AB8">
    <cfRule type="cellIs" dxfId="931" priority="27" operator="greaterThan">
      <formula>1179</formula>
    </cfRule>
  </conditionalFormatting>
  <conditionalFormatting sqref="AB8">
    <cfRule type="cellIs" dxfId="930" priority="26" operator="greaterThan">
      <formula>99</formula>
    </cfRule>
  </conditionalFormatting>
  <conditionalFormatting sqref="AB8">
    <cfRule type="cellIs" dxfId="929" priority="25" operator="greaterThan">
      <formula>0.99</formula>
    </cfRule>
  </conditionalFormatting>
  <conditionalFormatting sqref="AQ11:AQ34">
    <cfRule type="cellIs" dxfId="928" priority="24" operator="equal">
      <formula>0</formula>
    </cfRule>
  </conditionalFormatting>
  <conditionalFormatting sqref="AQ11:AQ34">
    <cfRule type="cellIs" dxfId="927" priority="23" operator="greaterThan">
      <formula>1179</formula>
    </cfRule>
  </conditionalFormatting>
  <conditionalFormatting sqref="AQ11:AQ34">
    <cfRule type="cellIs" dxfId="926" priority="22" operator="greaterThan">
      <formula>99</formula>
    </cfRule>
  </conditionalFormatting>
  <conditionalFormatting sqref="AQ11:AQ34">
    <cfRule type="cellIs" dxfId="925" priority="21" operator="greaterThan">
      <formula>0.99</formula>
    </cfRule>
  </conditionalFormatting>
  <conditionalFormatting sqref="AI11:AI34">
    <cfRule type="cellIs" dxfId="924" priority="20" operator="greaterThan">
      <formula>$AI$8</formula>
    </cfRule>
  </conditionalFormatting>
  <conditionalFormatting sqref="AH11:AH34">
    <cfRule type="cellIs" dxfId="923" priority="18" operator="greaterThan">
      <formula>$AH$8</formula>
    </cfRule>
    <cfRule type="cellIs" dxfId="922" priority="19" operator="greaterThan">
      <formula>$AH$8</formula>
    </cfRule>
  </conditionalFormatting>
  <conditionalFormatting sqref="AP11:AP34">
    <cfRule type="cellIs" dxfId="921" priority="16" operator="equal">
      <formula>0</formula>
    </cfRule>
  </conditionalFormatting>
  <conditionalFormatting sqref="AP11:AP34">
    <cfRule type="cellIs" dxfId="920" priority="15" operator="greaterThan">
      <formula>1179</formula>
    </cfRule>
  </conditionalFormatting>
  <conditionalFormatting sqref="AP11:AP34">
    <cfRule type="cellIs" dxfId="919" priority="14" operator="greaterThan">
      <formula>99</formula>
    </cfRule>
  </conditionalFormatting>
  <conditionalFormatting sqref="AP11:AP34">
    <cfRule type="cellIs" dxfId="918" priority="13" operator="greaterThan">
      <formula>0.99</formula>
    </cfRule>
  </conditionalFormatting>
  <conditionalFormatting sqref="X17:AB34">
    <cfRule type="containsText" dxfId="917" priority="9" operator="containsText" text="N/A">
      <formula>NOT(ISERROR(SEARCH("N/A",X17)))</formula>
    </cfRule>
    <cfRule type="cellIs" dxfId="916" priority="12" operator="equal">
      <formula>0</formula>
    </cfRule>
  </conditionalFormatting>
  <conditionalFormatting sqref="X17:AB34">
    <cfRule type="cellIs" dxfId="915" priority="11" operator="greaterThanOrEqual">
      <formula>1185</formula>
    </cfRule>
  </conditionalFormatting>
  <conditionalFormatting sqref="X17:AB34">
    <cfRule type="cellIs" dxfId="914" priority="10" operator="between">
      <formula>0.1</formula>
      <formula>1184</formula>
    </cfRule>
  </conditionalFormatting>
  <conditionalFormatting sqref="AK33:AK34 AM16:AN34">
    <cfRule type="cellIs" dxfId="913" priority="8" operator="equal">
      <formula>0</formula>
    </cfRule>
  </conditionalFormatting>
  <conditionalFormatting sqref="AK33:AK34 AM16:AN34">
    <cfRule type="cellIs" dxfId="912" priority="7" operator="greaterThan">
      <formula>1179</formula>
    </cfRule>
  </conditionalFormatting>
  <conditionalFormatting sqref="AK33:AK34 AM16:AN34">
    <cfRule type="cellIs" dxfId="911" priority="6" operator="greaterThan">
      <formula>99</formula>
    </cfRule>
  </conditionalFormatting>
  <conditionalFormatting sqref="AK33:AK34 AM16:AN34">
    <cfRule type="cellIs" dxfId="910" priority="5" operator="greaterThan">
      <formula>0.99</formula>
    </cfRule>
  </conditionalFormatting>
  <conditionalFormatting sqref="AK17:AK32">
    <cfRule type="cellIs" dxfId="909" priority="4" operator="equal">
      <formula>0</formula>
    </cfRule>
  </conditionalFormatting>
  <conditionalFormatting sqref="AK17:AK32">
    <cfRule type="cellIs" dxfId="908" priority="3" operator="greaterThan">
      <formula>1179</formula>
    </cfRule>
  </conditionalFormatting>
  <conditionalFormatting sqref="AK17:AK32">
    <cfRule type="cellIs" dxfId="907" priority="2" operator="greaterThan">
      <formula>99</formula>
    </cfRule>
  </conditionalFormatting>
  <conditionalFormatting sqref="AK17:AK32">
    <cfRule type="cellIs" dxfId="90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zoomScaleNormal="100" workbookViewId="0">
      <selection activeCell="B56" sqref="B56:B60"/>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37"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37"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42099</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23622</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4'!$Q$34</f>
        <v>31560438</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4'!$AG$34</f>
        <v>35979334</v>
      </c>
      <c r="AH10" s="190"/>
      <c r="AI10" s="206"/>
      <c r="AJ10" s="154" t="s">
        <v>84</v>
      </c>
      <c r="AK10" s="154" t="s">
        <v>84</v>
      </c>
      <c r="AL10" s="154" t="s">
        <v>84</v>
      </c>
      <c r="AM10" s="154" t="s">
        <v>84</v>
      </c>
      <c r="AN10" s="154" t="s">
        <v>84</v>
      </c>
      <c r="AO10" s="154" t="s">
        <v>84</v>
      </c>
      <c r="AP10" s="145">
        <f>'APR 4'!AP34</f>
        <v>8037369</v>
      </c>
      <c r="AQ10" s="208"/>
      <c r="AR10" s="155" t="s">
        <v>85</v>
      </c>
      <c r="AS10" s="190"/>
      <c r="AV10" s="38" t="s">
        <v>86</v>
      </c>
      <c r="AW10" s="38" t="s">
        <v>87</v>
      </c>
      <c r="AY10" s="80"/>
    </row>
    <row r="11" spans="2:51" x14ac:dyDescent="0.25">
      <c r="B11" s="39">
        <v>2</v>
      </c>
      <c r="C11" s="39">
        <v>4.1666666666666664E-2</v>
      </c>
      <c r="D11" s="118">
        <v>14</v>
      </c>
      <c r="E11" s="40">
        <f>D11/1.42</f>
        <v>9.8591549295774659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117</v>
      </c>
      <c r="P11" s="119">
        <v>87</v>
      </c>
      <c r="Q11" s="119">
        <v>31564181</v>
      </c>
      <c r="R11" s="45">
        <f>Q11-Q10</f>
        <v>3743</v>
      </c>
      <c r="S11" s="46">
        <f>R11*24/1000</f>
        <v>89.831999999999994</v>
      </c>
      <c r="T11" s="46">
        <f>R11/1000</f>
        <v>3.7429999999999999</v>
      </c>
      <c r="U11" s="120">
        <v>6.9</v>
      </c>
      <c r="V11" s="120">
        <f>U11</f>
        <v>6.9</v>
      </c>
      <c r="W11" s="121" t="s">
        <v>125</v>
      </c>
      <c r="X11" s="123">
        <v>0</v>
      </c>
      <c r="Y11" s="123">
        <v>0</v>
      </c>
      <c r="Z11" s="123">
        <v>998</v>
      </c>
      <c r="AA11" s="123">
        <v>0</v>
      </c>
      <c r="AB11" s="123">
        <v>1008</v>
      </c>
      <c r="AC11" s="47" t="s">
        <v>90</v>
      </c>
      <c r="AD11" s="47" t="s">
        <v>90</v>
      </c>
      <c r="AE11" s="47" t="s">
        <v>90</v>
      </c>
      <c r="AF11" s="122" t="s">
        <v>90</v>
      </c>
      <c r="AG11" s="136">
        <v>35979932</v>
      </c>
      <c r="AH11" s="48">
        <f>IF(ISBLANK(AG11),"-",AG11-AG10)</f>
        <v>598</v>
      </c>
      <c r="AI11" s="49">
        <f>AH11/T11</f>
        <v>159.76489446967673</v>
      </c>
      <c r="AJ11" s="102">
        <v>0</v>
      </c>
      <c r="AK11" s="102">
        <v>0</v>
      </c>
      <c r="AL11" s="102">
        <v>1</v>
      </c>
      <c r="AM11" s="102">
        <v>0</v>
      </c>
      <c r="AN11" s="102">
        <v>1</v>
      </c>
      <c r="AO11" s="102">
        <v>0.35</v>
      </c>
      <c r="AP11" s="123">
        <v>8038404</v>
      </c>
      <c r="AQ11" s="123">
        <f>AP11-AP10</f>
        <v>1035</v>
      </c>
      <c r="AR11" s="50"/>
      <c r="AS11" s="51" t="s">
        <v>113</v>
      </c>
      <c r="AV11" s="38" t="s">
        <v>88</v>
      </c>
      <c r="AW11" s="38" t="s">
        <v>91</v>
      </c>
      <c r="AY11" s="80" t="s">
        <v>126</v>
      </c>
    </row>
    <row r="12" spans="2:51" x14ac:dyDescent="0.25">
      <c r="B12" s="39">
        <v>2.0416666666666701</v>
      </c>
      <c r="C12" s="39">
        <v>8.3333333333333329E-2</v>
      </c>
      <c r="D12" s="118">
        <v>16</v>
      </c>
      <c r="E12" s="40">
        <f t="shared" ref="E12:E34" si="0">D12/1.42</f>
        <v>11.267605633802818</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109</v>
      </c>
      <c r="P12" s="119">
        <v>86</v>
      </c>
      <c r="Q12" s="119">
        <v>31567897</v>
      </c>
      <c r="R12" s="45">
        <f t="shared" ref="R12:R34" si="3">Q12-Q11</f>
        <v>3716</v>
      </c>
      <c r="S12" s="46">
        <f t="shared" ref="S12:S34" si="4">R12*24/1000</f>
        <v>89.183999999999997</v>
      </c>
      <c r="T12" s="46">
        <f t="shared" ref="T12:T34" si="5">R12/1000</f>
        <v>3.7160000000000002</v>
      </c>
      <c r="U12" s="120">
        <v>8.1</v>
      </c>
      <c r="V12" s="120">
        <f t="shared" ref="V12:V34" si="6">U12</f>
        <v>8.1</v>
      </c>
      <c r="W12" s="121" t="s">
        <v>125</v>
      </c>
      <c r="X12" s="123">
        <v>0</v>
      </c>
      <c r="Y12" s="123">
        <v>0</v>
      </c>
      <c r="Z12" s="123">
        <v>1015</v>
      </c>
      <c r="AA12" s="123">
        <v>0</v>
      </c>
      <c r="AB12" s="123">
        <v>998</v>
      </c>
      <c r="AC12" s="47" t="s">
        <v>90</v>
      </c>
      <c r="AD12" s="47" t="s">
        <v>90</v>
      </c>
      <c r="AE12" s="47" t="s">
        <v>90</v>
      </c>
      <c r="AF12" s="122" t="s">
        <v>90</v>
      </c>
      <c r="AG12" s="136">
        <v>35980514</v>
      </c>
      <c r="AH12" s="48">
        <f>IF(ISBLANK(AG12),"-",AG12-AG11)</f>
        <v>582</v>
      </c>
      <c r="AI12" s="49">
        <f t="shared" ref="AI12:AI34" si="7">AH12/T12</f>
        <v>156.62002152852529</v>
      </c>
      <c r="AJ12" s="102">
        <v>0</v>
      </c>
      <c r="AK12" s="102">
        <v>0</v>
      </c>
      <c r="AL12" s="102">
        <v>1</v>
      </c>
      <c r="AM12" s="102">
        <v>0</v>
      </c>
      <c r="AN12" s="102">
        <v>1</v>
      </c>
      <c r="AO12" s="102">
        <v>0.35</v>
      </c>
      <c r="AP12" s="123">
        <v>8039506</v>
      </c>
      <c r="AQ12" s="123">
        <f>AP12-AP11</f>
        <v>1102</v>
      </c>
      <c r="AR12" s="52">
        <v>0.9</v>
      </c>
      <c r="AS12" s="51" t="s">
        <v>113</v>
      </c>
      <c r="AV12" s="38" t="s">
        <v>92</v>
      </c>
      <c r="AW12" s="38" t="s">
        <v>93</v>
      </c>
      <c r="AY12" s="80" t="s">
        <v>128</v>
      </c>
    </row>
    <row r="13" spans="2:51" x14ac:dyDescent="0.25">
      <c r="B13" s="39">
        <v>2.0833333333333299</v>
      </c>
      <c r="C13" s="39">
        <v>0.125</v>
      </c>
      <c r="D13" s="118">
        <v>16</v>
      </c>
      <c r="E13" s="40">
        <f t="shared" si="0"/>
        <v>11.267605633802818</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106</v>
      </c>
      <c r="P13" s="119">
        <v>84</v>
      </c>
      <c r="Q13" s="119">
        <v>31571595</v>
      </c>
      <c r="R13" s="45">
        <f t="shared" si="3"/>
        <v>3698</v>
      </c>
      <c r="S13" s="46">
        <f t="shared" si="4"/>
        <v>88.751999999999995</v>
      </c>
      <c r="T13" s="46">
        <f t="shared" si="5"/>
        <v>3.698</v>
      </c>
      <c r="U13" s="120">
        <v>9.3000000000000007</v>
      </c>
      <c r="V13" s="120">
        <f t="shared" si="6"/>
        <v>9.3000000000000007</v>
      </c>
      <c r="W13" s="121" t="s">
        <v>125</v>
      </c>
      <c r="X13" s="123">
        <v>0</v>
      </c>
      <c r="Y13" s="123">
        <v>0</v>
      </c>
      <c r="Z13" s="123">
        <v>991</v>
      </c>
      <c r="AA13" s="123">
        <v>0</v>
      </c>
      <c r="AB13" s="123">
        <v>997</v>
      </c>
      <c r="AC13" s="47" t="s">
        <v>90</v>
      </c>
      <c r="AD13" s="47" t="s">
        <v>90</v>
      </c>
      <c r="AE13" s="47" t="s">
        <v>90</v>
      </c>
      <c r="AF13" s="122" t="s">
        <v>90</v>
      </c>
      <c r="AG13" s="136">
        <v>35981010</v>
      </c>
      <c r="AH13" s="48">
        <f>IF(ISBLANK(AG13),"-",AG13-AG12)</f>
        <v>496</v>
      </c>
      <c r="AI13" s="49">
        <f t="shared" si="7"/>
        <v>134.12655489453758</v>
      </c>
      <c r="AJ13" s="102">
        <v>0</v>
      </c>
      <c r="AK13" s="102">
        <v>0</v>
      </c>
      <c r="AL13" s="102">
        <v>1</v>
      </c>
      <c r="AM13" s="102">
        <v>0</v>
      </c>
      <c r="AN13" s="102">
        <v>1</v>
      </c>
      <c r="AO13" s="102">
        <v>0.35</v>
      </c>
      <c r="AP13" s="123">
        <v>8040710</v>
      </c>
      <c r="AQ13" s="123">
        <f>AP13-AP12</f>
        <v>1204</v>
      </c>
      <c r="AR13" s="50"/>
      <c r="AS13" s="51" t="s">
        <v>113</v>
      </c>
      <c r="AV13" s="38" t="s">
        <v>94</v>
      </c>
      <c r="AW13" s="38" t="s">
        <v>95</v>
      </c>
      <c r="AY13" s="80" t="s">
        <v>127</v>
      </c>
    </row>
    <row r="14" spans="2:51" x14ac:dyDescent="0.25">
      <c r="B14" s="39">
        <v>2.125</v>
      </c>
      <c r="C14" s="39">
        <v>0.16666666666666666</v>
      </c>
      <c r="D14" s="118">
        <v>23</v>
      </c>
      <c r="E14" s="40">
        <f t="shared" si="0"/>
        <v>16.197183098591552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98</v>
      </c>
      <c r="P14" s="119">
        <v>86</v>
      </c>
      <c r="Q14" s="119">
        <v>31575236</v>
      </c>
      <c r="R14" s="45">
        <f t="shared" si="3"/>
        <v>3641</v>
      </c>
      <c r="S14" s="46">
        <f t="shared" si="4"/>
        <v>87.384</v>
      </c>
      <c r="T14" s="46">
        <f t="shared" si="5"/>
        <v>3.641</v>
      </c>
      <c r="U14" s="120">
        <v>9.5</v>
      </c>
      <c r="V14" s="120">
        <f t="shared" si="6"/>
        <v>9.5</v>
      </c>
      <c r="W14" s="121" t="s">
        <v>125</v>
      </c>
      <c r="X14" s="123">
        <v>0</v>
      </c>
      <c r="Y14" s="123">
        <v>0</v>
      </c>
      <c r="Z14" s="123">
        <v>869</v>
      </c>
      <c r="AA14" s="123">
        <v>0</v>
      </c>
      <c r="AB14" s="123">
        <v>997</v>
      </c>
      <c r="AC14" s="47" t="s">
        <v>90</v>
      </c>
      <c r="AD14" s="47" t="s">
        <v>90</v>
      </c>
      <c r="AE14" s="47" t="s">
        <v>90</v>
      </c>
      <c r="AF14" s="122" t="s">
        <v>90</v>
      </c>
      <c r="AG14" s="136">
        <v>35981494</v>
      </c>
      <c r="AH14" s="48">
        <f t="shared" ref="AH14:AH34" si="8">IF(ISBLANK(AG14),"-",AG14-AG13)</f>
        <v>484</v>
      </c>
      <c r="AI14" s="49">
        <f t="shared" si="7"/>
        <v>132.93051359516616</v>
      </c>
      <c r="AJ14" s="102">
        <v>0</v>
      </c>
      <c r="AK14" s="102">
        <v>0</v>
      </c>
      <c r="AL14" s="102">
        <v>1</v>
      </c>
      <c r="AM14" s="102">
        <v>0</v>
      </c>
      <c r="AN14" s="102">
        <v>1</v>
      </c>
      <c r="AO14" s="102">
        <v>0.35</v>
      </c>
      <c r="AP14" s="123">
        <v>8040892</v>
      </c>
      <c r="AQ14" s="123">
        <f>AP14-AP13</f>
        <v>182</v>
      </c>
      <c r="AR14" s="50"/>
      <c r="AS14" s="51" t="s">
        <v>113</v>
      </c>
      <c r="AT14" s="53"/>
      <c r="AV14" s="38" t="s">
        <v>96</v>
      </c>
      <c r="AW14" s="38" t="s">
        <v>97</v>
      </c>
      <c r="AY14" s="80" t="s">
        <v>130</v>
      </c>
    </row>
    <row r="15" spans="2:51" x14ac:dyDescent="0.25">
      <c r="B15" s="39">
        <v>2.1666666666666701</v>
      </c>
      <c r="C15" s="39">
        <v>0.20833333333333301</v>
      </c>
      <c r="D15" s="118">
        <v>31</v>
      </c>
      <c r="E15" s="40">
        <f t="shared" si="0"/>
        <v>21.83098591549296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90</v>
      </c>
      <c r="P15" s="119">
        <v>88</v>
      </c>
      <c r="Q15" s="119">
        <v>31578742</v>
      </c>
      <c r="R15" s="45">
        <f t="shared" si="3"/>
        <v>3506</v>
      </c>
      <c r="S15" s="46">
        <f t="shared" si="4"/>
        <v>84.144000000000005</v>
      </c>
      <c r="T15" s="46">
        <f t="shared" si="5"/>
        <v>3.5059999999999998</v>
      </c>
      <c r="U15" s="120">
        <v>9.5</v>
      </c>
      <c r="V15" s="120">
        <f t="shared" si="6"/>
        <v>9.5</v>
      </c>
      <c r="W15" s="121" t="s">
        <v>125</v>
      </c>
      <c r="X15" s="123">
        <v>0</v>
      </c>
      <c r="Y15" s="123">
        <v>0</v>
      </c>
      <c r="Z15" s="123">
        <v>842</v>
      </c>
      <c r="AA15" s="123">
        <v>0</v>
      </c>
      <c r="AB15" s="123">
        <v>998</v>
      </c>
      <c r="AC15" s="47" t="s">
        <v>90</v>
      </c>
      <c r="AD15" s="47" t="s">
        <v>90</v>
      </c>
      <c r="AE15" s="47" t="s">
        <v>90</v>
      </c>
      <c r="AF15" s="122" t="s">
        <v>90</v>
      </c>
      <c r="AG15" s="136">
        <v>35981886</v>
      </c>
      <c r="AH15" s="48">
        <f t="shared" si="8"/>
        <v>392</v>
      </c>
      <c r="AI15" s="49">
        <f t="shared" si="7"/>
        <v>111.80832857957787</v>
      </c>
      <c r="AJ15" s="102">
        <v>0</v>
      </c>
      <c r="AK15" s="102">
        <v>0</v>
      </c>
      <c r="AL15" s="102">
        <v>1</v>
      </c>
      <c r="AM15" s="102">
        <v>0</v>
      </c>
      <c r="AN15" s="102">
        <v>1</v>
      </c>
      <c r="AO15" s="102">
        <v>0</v>
      </c>
      <c r="AP15" s="123">
        <v>8040892</v>
      </c>
      <c r="AQ15" s="123">
        <f>AP15-AP14</f>
        <v>0</v>
      </c>
      <c r="AR15" s="50"/>
      <c r="AS15" s="51" t="s">
        <v>113</v>
      </c>
      <c r="AV15" s="38" t="s">
        <v>98</v>
      </c>
      <c r="AW15" s="38" t="s">
        <v>99</v>
      </c>
      <c r="AY15" s="80" t="s">
        <v>131</v>
      </c>
    </row>
    <row r="16" spans="2:51" x14ac:dyDescent="0.25">
      <c r="B16" s="39">
        <v>2.2083333333333299</v>
      </c>
      <c r="C16" s="39">
        <v>0.25</v>
      </c>
      <c r="D16" s="118">
        <v>26</v>
      </c>
      <c r="E16" s="40">
        <f t="shared" si="0"/>
        <v>18.30985915492958</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109</v>
      </c>
      <c r="P16" s="119">
        <v>104</v>
      </c>
      <c r="Q16" s="119">
        <v>31582675</v>
      </c>
      <c r="R16" s="45">
        <f t="shared" si="3"/>
        <v>3933</v>
      </c>
      <c r="S16" s="46">
        <f t="shared" si="4"/>
        <v>94.391999999999996</v>
      </c>
      <c r="T16" s="46">
        <f t="shared" si="5"/>
        <v>3.9329999999999998</v>
      </c>
      <c r="U16" s="120">
        <v>9.5</v>
      </c>
      <c r="V16" s="120">
        <f t="shared" si="6"/>
        <v>9.5</v>
      </c>
      <c r="W16" s="121" t="s">
        <v>125</v>
      </c>
      <c r="X16" s="123">
        <v>0</v>
      </c>
      <c r="Y16" s="123">
        <v>0</v>
      </c>
      <c r="Z16" s="123">
        <v>987</v>
      </c>
      <c r="AA16" s="123">
        <v>0</v>
      </c>
      <c r="AB16" s="123">
        <v>998</v>
      </c>
      <c r="AC16" s="47" t="s">
        <v>90</v>
      </c>
      <c r="AD16" s="47" t="s">
        <v>90</v>
      </c>
      <c r="AE16" s="47" t="s">
        <v>90</v>
      </c>
      <c r="AF16" s="122" t="s">
        <v>90</v>
      </c>
      <c r="AG16" s="136">
        <v>35982436</v>
      </c>
      <c r="AH16" s="48">
        <f t="shared" si="8"/>
        <v>550</v>
      </c>
      <c r="AI16" s="49">
        <f t="shared" si="7"/>
        <v>139.84235952199339</v>
      </c>
      <c r="AJ16" s="102">
        <v>0</v>
      </c>
      <c r="AK16" s="102">
        <v>0</v>
      </c>
      <c r="AL16" s="102">
        <v>1</v>
      </c>
      <c r="AM16" s="102">
        <v>0</v>
      </c>
      <c r="AN16" s="102">
        <v>1</v>
      </c>
      <c r="AO16" s="102">
        <v>0</v>
      </c>
      <c r="AP16" s="123">
        <v>8040892</v>
      </c>
      <c r="AQ16" s="123">
        <f t="shared" ref="AQ16:AQ34" si="10">AP16-AP15</f>
        <v>0</v>
      </c>
      <c r="AR16" s="52">
        <v>0.82</v>
      </c>
      <c r="AS16" s="51" t="s">
        <v>101</v>
      </c>
      <c r="AV16" s="38" t="s">
        <v>102</v>
      </c>
      <c r="AW16" s="38" t="s">
        <v>103</v>
      </c>
      <c r="AY16" s="80" t="s">
        <v>132</v>
      </c>
    </row>
    <row r="17" spans="1:51" x14ac:dyDescent="0.25">
      <c r="B17" s="39">
        <v>2.25</v>
      </c>
      <c r="C17" s="39">
        <v>0.29166666666666702</v>
      </c>
      <c r="D17" s="118">
        <v>17</v>
      </c>
      <c r="E17" s="40">
        <f t="shared" si="0"/>
        <v>11.971830985915494</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140</v>
      </c>
      <c r="P17" s="119">
        <v>135</v>
      </c>
      <c r="Q17" s="119">
        <v>31588116</v>
      </c>
      <c r="R17" s="45">
        <f t="shared" si="3"/>
        <v>5441</v>
      </c>
      <c r="S17" s="46">
        <f t="shared" si="4"/>
        <v>130.584</v>
      </c>
      <c r="T17" s="46">
        <f t="shared" si="5"/>
        <v>5.4409999999999998</v>
      </c>
      <c r="U17" s="120">
        <v>9.5</v>
      </c>
      <c r="V17" s="120">
        <f t="shared" si="6"/>
        <v>9.5</v>
      </c>
      <c r="W17" s="121" t="s">
        <v>147</v>
      </c>
      <c r="X17" s="123">
        <v>0</v>
      </c>
      <c r="Y17" s="123">
        <v>0</v>
      </c>
      <c r="Z17" s="123">
        <v>1109</v>
      </c>
      <c r="AA17" s="123">
        <v>1185</v>
      </c>
      <c r="AB17" s="123">
        <v>1119</v>
      </c>
      <c r="AC17" s="47" t="s">
        <v>90</v>
      </c>
      <c r="AD17" s="47" t="s">
        <v>90</v>
      </c>
      <c r="AE17" s="47" t="s">
        <v>90</v>
      </c>
      <c r="AF17" s="122" t="s">
        <v>90</v>
      </c>
      <c r="AG17" s="136">
        <v>35983456</v>
      </c>
      <c r="AH17" s="48">
        <f t="shared" si="8"/>
        <v>1020</v>
      </c>
      <c r="AI17" s="49">
        <f t="shared" si="7"/>
        <v>187.46553942290021</v>
      </c>
      <c r="AJ17" s="102">
        <v>0</v>
      </c>
      <c r="AK17" s="102">
        <v>0</v>
      </c>
      <c r="AL17" s="102">
        <v>1</v>
      </c>
      <c r="AM17" s="102">
        <v>1</v>
      </c>
      <c r="AN17" s="102">
        <v>1</v>
      </c>
      <c r="AO17" s="102">
        <v>0</v>
      </c>
      <c r="AP17" s="123">
        <v>8040892</v>
      </c>
      <c r="AQ17" s="123">
        <f t="shared" si="10"/>
        <v>0</v>
      </c>
      <c r="AR17" s="50"/>
      <c r="AS17" s="51" t="s">
        <v>101</v>
      </c>
      <c r="AT17" s="53"/>
      <c r="AV17" s="38" t="s">
        <v>104</v>
      </c>
      <c r="AW17" s="38" t="s">
        <v>105</v>
      </c>
      <c r="AY17" s="105"/>
    </row>
    <row r="18" spans="1:51" x14ac:dyDescent="0.25">
      <c r="B18" s="39">
        <v>2.2916666666666701</v>
      </c>
      <c r="C18" s="39">
        <v>0.33333333333333298</v>
      </c>
      <c r="D18" s="118">
        <v>12</v>
      </c>
      <c r="E18" s="40">
        <f t="shared" si="0"/>
        <v>8.4507042253521139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151</v>
      </c>
      <c r="P18" s="119">
        <v>147</v>
      </c>
      <c r="Q18" s="119">
        <v>31594137</v>
      </c>
      <c r="R18" s="45">
        <f t="shared" si="3"/>
        <v>6021</v>
      </c>
      <c r="S18" s="46">
        <f t="shared" si="4"/>
        <v>144.50399999999999</v>
      </c>
      <c r="T18" s="46">
        <f t="shared" si="5"/>
        <v>6.0209999999999999</v>
      </c>
      <c r="U18" s="120">
        <v>9.5</v>
      </c>
      <c r="V18" s="120">
        <f t="shared" si="6"/>
        <v>9.5</v>
      </c>
      <c r="W18" s="121" t="s">
        <v>147</v>
      </c>
      <c r="X18" s="123">
        <v>0</v>
      </c>
      <c r="Y18" s="123">
        <v>0</v>
      </c>
      <c r="Z18" s="123">
        <v>1186</v>
      </c>
      <c r="AA18" s="123">
        <v>1185</v>
      </c>
      <c r="AB18" s="123">
        <v>1180</v>
      </c>
      <c r="AC18" s="47" t="s">
        <v>90</v>
      </c>
      <c r="AD18" s="47" t="s">
        <v>90</v>
      </c>
      <c r="AE18" s="47" t="s">
        <v>90</v>
      </c>
      <c r="AF18" s="122" t="s">
        <v>90</v>
      </c>
      <c r="AG18" s="136">
        <v>35984660</v>
      </c>
      <c r="AH18" s="48">
        <f t="shared" si="8"/>
        <v>1204</v>
      </c>
      <c r="AI18" s="49">
        <f t="shared" si="7"/>
        <v>199.96678292642417</v>
      </c>
      <c r="AJ18" s="102">
        <v>0</v>
      </c>
      <c r="AK18" s="102">
        <v>0</v>
      </c>
      <c r="AL18" s="102">
        <v>1</v>
      </c>
      <c r="AM18" s="102">
        <v>1</v>
      </c>
      <c r="AN18" s="102">
        <v>1</v>
      </c>
      <c r="AO18" s="102">
        <v>0</v>
      </c>
      <c r="AP18" s="123">
        <v>8040892</v>
      </c>
      <c r="AQ18" s="123">
        <f t="shared" si="10"/>
        <v>0</v>
      </c>
      <c r="AR18" s="50"/>
      <c r="AS18" s="51" t="s">
        <v>101</v>
      </c>
      <c r="AV18" s="38" t="s">
        <v>106</v>
      </c>
      <c r="AW18" s="38" t="s">
        <v>107</v>
      </c>
      <c r="AY18" s="105"/>
    </row>
    <row r="19" spans="1:51" x14ac:dyDescent="0.25">
      <c r="B19" s="39">
        <v>2.3333333333333299</v>
      </c>
      <c r="C19" s="39">
        <v>0.375</v>
      </c>
      <c r="D19" s="118">
        <v>12</v>
      </c>
      <c r="E19" s="40">
        <f t="shared" si="0"/>
        <v>8.4507042253521139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141</v>
      </c>
      <c r="P19" s="119">
        <v>149</v>
      </c>
      <c r="Q19" s="119">
        <v>31600136</v>
      </c>
      <c r="R19" s="45">
        <f t="shared" si="3"/>
        <v>5999</v>
      </c>
      <c r="S19" s="46">
        <f t="shared" si="4"/>
        <v>143.976</v>
      </c>
      <c r="T19" s="46">
        <f t="shared" si="5"/>
        <v>5.9989999999999997</v>
      </c>
      <c r="U19" s="120">
        <v>9.3000000000000007</v>
      </c>
      <c r="V19" s="120">
        <f t="shared" si="6"/>
        <v>9.3000000000000007</v>
      </c>
      <c r="W19" s="121" t="s">
        <v>140</v>
      </c>
      <c r="X19" s="123">
        <v>0</v>
      </c>
      <c r="Y19" s="123">
        <v>1027</v>
      </c>
      <c r="Z19" s="123">
        <v>1165</v>
      </c>
      <c r="AA19" s="123">
        <v>1185</v>
      </c>
      <c r="AB19" s="123">
        <v>1170</v>
      </c>
      <c r="AC19" s="47" t="s">
        <v>90</v>
      </c>
      <c r="AD19" s="47" t="s">
        <v>90</v>
      </c>
      <c r="AE19" s="47" t="s">
        <v>90</v>
      </c>
      <c r="AF19" s="122" t="s">
        <v>90</v>
      </c>
      <c r="AG19" s="136">
        <v>35985924</v>
      </c>
      <c r="AH19" s="48">
        <f t="shared" si="8"/>
        <v>1264</v>
      </c>
      <c r="AI19" s="49">
        <f t="shared" si="7"/>
        <v>210.70178363060512</v>
      </c>
      <c r="AJ19" s="102">
        <v>0</v>
      </c>
      <c r="AK19" s="102">
        <v>1</v>
      </c>
      <c r="AL19" s="102">
        <v>1</v>
      </c>
      <c r="AM19" s="102">
        <v>1</v>
      </c>
      <c r="AN19" s="102">
        <v>1</v>
      </c>
      <c r="AO19" s="102">
        <v>0</v>
      </c>
      <c r="AP19" s="123">
        <v>8040892</v>
      </c>
      <c r="AQ19" s="123">
        <f t="shared" si="10"/>
        <v>0</v>
      </c>
      <c r="AR19" s="50"/>
      <c r="AS19" s="51" t="s">
        <v>101</v>
      </c>
      <c r="AV19" s="38" t="s">
        <v>108</v>
      </c>
      <c r="AW19" s="38" t="s">
        <v>109</v>
      </c>
      <c r="AY19" s="105"/>
    </row>
    <row r="20" spans="1:51" x14ac:dyDescent="0.25">
      <c r="B20" s="39">
        <v>2.375</v>
      </c>
      <c r="C20" s="39">
        <v>0.41666666666666669</v>
      </c>
      <c r="D20" s="118">
        <v>11</v>
      </c>
      <c r="E20" s="40">
        <f t="shared" si="0"/>
        <v>7.746478873239437</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141</v>
      </c>
      <c r="P20" s="119">
        <v>156</v>
      </c>
      <c r="Q20" s="119">
        <v>31606476</v>
      </c>
      <c r="R20" s="45">
        <f t="shared" si="3"/>
        <v>6340</v>
      </c>
      <c r="S20" s="46">
        <f t="shared" si="4"/>
        <v>152.16</v>
      </c>
      <c r="T20" s="46">
        <f t="shared" si="5"/>
        <v>6.34</v>
      </c>
      <c r="U20" s="120">
        <v>8.6999999999999993</v>
      </c>
      <c r="V20" s="120">
        <f t="shared" si="6"/>
        <v>8.6999999999999993</v>
      </c>
      <c r="W20" s="121" t="s">
        <v>140</v>
      </c>
      <c r="X20" s="123">
        <v>0</v>
      </c>
      <c r="Y20" s="123">
        <v>1046</v>
      </c>
      <c r="Z20" s="123">
        <v>1176</v>
      </c>
      <c r="AA20" s="123">
        <v>1185</v>
      </c>
      <c r="AB20" s="123">
        <v>1180</v>
      </c>
      <c r="AC20" s="47" t="s">
        <v>90</v>
      </c>
      <c r="AD20" s="47" t="s">
        <v>90</v>
      </c>
      <c r="AE20" s="47" t="s">
        <v>90</v>
      </c>
      <c r="AF20" s="122" t="s">
        <v>90</v>
      </c>
      <c r="AG20" s="136">
        <v>35987276</v>
      </c>
      <c r="AH20" s="48">
        <f>IF(ISBLANK(AG20),"-",AG20-AG19)</f>
        <v>1352</v>
      </c>
      <c r="AI20" s="49">
        <f t="shared" si="7"/>
        <v>213.24921135646687</v>
      </c>
      <c r="AJ20" s="102">
        <v>0</v>
      </c>
      <c r="AK20" s="102">
        <v>1</v>
      </c>
      <c r="AL20" s="102">
        <v>1</v>
      </c>
      <c r="AM20" s="102">
        <v>1</v>
      </c>
      <c r="AN20" s="102">
        <v>1</v>
      </c>
      <c r="AO20" s="102">
        <v>0</v>
      </c>
      <c r="AP20" s="123">
        <v>8040892</v>
      </c>
      <c r="AQ20" s="123">
        <f t="shared" si="10"/>
        <v>0</v>
      </c>
      <c r="AR20" s="52">
        <v>0.88</v>
      </c>
      <c r="AS20" s="51" t="s">
        <v>101</v>
      </c>
      <c r="AY20" s="105"/>
    </row>
    <row r="21" spans="1:51" x14ac:dyDescent="0.25">
      <c r="B21" s="39">
        <v>2.4166666666666701</v>
      </c>
      <c r="C21" s="39">
        <v>0.45833333333333298</v>
      </c>
      <c r="D21" s="118">
        <v>11</v>
      </c>
      <c r="E21" s="40">
        <f t="shared" si="0"/>
        <v>7.746478873239437</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144</v>
      </c>
      <c r="Q21" s="119">
        <v>31612715</v>
      </c>
      <c r="R21" s="45">
        <f>Q21-Q20</f>
        <v>6239</v>
      </c>
      <c r="S21" s="46">
        <f t="shared" si="4"/>
        <v>149.73599999999999</v>
      </c>
      <c r="T21" s="46">
        <f t="shared" si="5"/>
        <v>6.2389999999999999</v>
      </c>
      <c r="U21" s="120">
        <v>8.1999999999999993</v>
      </c>
      <c r="V21" s="120">
        <f t="shared" si="6"/>
        <v>8.1999999999999993</v>
      </c>
      <c r="W21" s="121" t="s">
        <v>140</v>
      </c>
      <c r="X21" s="123">
        <v>0</v>
      </c>
      <c r="Y21" s="123">
        <v>1039</v>
      </c>
      <c r="Z21" s="123">
        <v>1176</v>
      </c>
      <c r="AA21" s="123">
        <v>1185</v>
      </c>
      <c r="AB21" s="123">
        <v>1180</v>
      </c>
      <c r="AC21" s="47" t="s">
        <v>90</v>
      </c>
      <c r="AD21" s="47" t="s">
        <v>90</v>
      </c>
      <c r="AE21" s="47" t="s">
        <v>90</v>
      </c>
      <c r="AF21" s="122" t="s">
        <v>90</v>
      </c>
      <c r="AG21" s="136">
        <v>35988624</v>
      </c>
      <c r="AH21" s="48">
        <f t="shared" si="8"/>
        <v>1348</v>
      </c>
      <c r="AI21" s="49">
        <f t="shared" si="7"/>
        <v>216.06026606828019</v>
      </c>
      <c r="AJ21" s="102">
        <v>0</v>
      </c>
      <c r="AK21" s="102">
        <v>1</v>
      </c>
      <c r="AL21" s="102">
        <v>1</v>
      </c>
      <c r="AM21" s="102">
        <v>1</v>
      </c>
      <c r="AN21" s="102">
        <v>1</v>
      </c>
      <c r="AO21" s="102">
        <v>0</v>
      </c>
      <c r="AP21" s="123">
        <v>8040892</v>
      </c>
      <c r="AQ21" s="123">
        <f t="shared" si="10"/>
        <v>0</v>
      </c>
      <c r="AR21" s="50"/>
      <c r="AS21" s="51" t="s">
        <v>101</v>
      </c>
      <c r="AY21" s="105"/>
    </row>
    <row r="22" spans="1:51" x14ac:dyDescent="0.25">
      <c r="B22" s="39">
        <v>2.4583333333333299</v>
      </c>
      <c r="C22" s="39">
        <v>0.5</v>
      </c>
      <c r="D22" s="118">
        <v>11</v>
      </c>
      <c r="E22" s="40">
        <f t="shared" si="0"/>
        <v>7.746478873239437</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143</v>
      </c>
      <c r="P22" s="119">
        <v>147</v>
      </c>
      <c r="Q22" s="119">
        <v>31618812</v>
      </c>
      <c r="R22" s="45">
        <f t="shared" si="3"/>
        <v>6097</v>
      </c>
      <c r="S22" s="46">
        <f t="shared" si="4"/>
        <v>146.328</v>
      </c>
      <c r="T22" s="46">
        <f t="shared" si="5"/>
        <v>6.0970000000000004</v>
      </c>
      <c r="U22" s="120">
        <v>7.9</v>
      </c>
      <c r="V22" s="120">
        <f t="shared" si="6"/>
        <v>7.9</v>
      </c>
      <c r="W22" s="121" t="s">
        <v>140</v>
      </c>
      <c r="X22" s="123">
        <v>0</v>
      </c>
      <c r="Y22" s="123">
        <v>1009</v>
      </c>
      <c r="Z22" s="123">
        <v>1177</v>
      </c>
      <c r="AA22" s="123">
        <v>1185</v>
      </c>
      <c r="AB22" s="123">
        <v>1180</v>
      </c>
      <c r="AC22" s="47" t="s">
        <v>90</v>
      </c>
      <c r="AD22" s="47" t="s">
        <v>90</v>
      </c>
      <c r="AE22" s="47" t="s">
        <v>90</v>
      </c>
      <c r="AF22" s="122" t="s">
        <v>90</v>
      </c>
      <c r="AG22" s="136">
        <v>35989932</v>
      </c>
      <c r="AH22" s="48">
        <f t="shared" si="8"/>
        <v>1308</v>
      </c>
      <c r="AI22" s="49">
        <f t="shared" si="7"/>
        <v>214.5317369197966</v>
      </c>
      <c r="AJ22" s="102">
        <v>0</v>
      </c>
      <c r="AK22" s="102">
        <v>1</v>
      </c>
      <c r="AL22" s="102">
        <v>1</v>
      </c>
      <c r="AM22" s="102">
        <v>1</v>
      </c>
      <c r="AN22" s="102">
        <v>1</v>
      </c>
      <c r="AO22" s="102">
        <v>0</v>
      </c>
      <c r="AP22" s="123">
        <v>8040892</v>
      </c>
      <c r="AQ22" s="123">
        <f t="shared" si="10"/>
        <v>0</v>
      </c>
      <c r="AR22" s="50"/>
      <c r="AS22" s="51" t="s">
        <v>101</v>
      </c>
      <c r="AV22" s="54" t="s">
        <v>110</v>
      </c>
      <c r="AY22" s="105"/>
    </row>
    <row r="23" spans="1:51" x14ac:dyDescent="0.25">
      <c r="A23" s="101" t="s">
        <v>129</v>
      </c>
      <c r="B23" s="39">
        <v>2.5</v>
      </c>
      <c r="C23" s="39">
        <v>0.54166666666666696</v>
      </c>
      <c r="D23" s="118">
        <v>11</v>
      </c>
      <c r="E23" s="40">
        <f t="shared" si="0"/>
        <v>7.746478873239437</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125</v>
      </c>
      <c r="P23" s="119">
        <v>167</v>
      </c>
      <c r="Q23" s="119">
        <v>31624822</v>
      </c>
      <c r="R23" s="45">
        <f t="shared" si="3"/>
        <v>6010</v>
      </c>
      <c r="S23" s="46">
        <f t="shared" si="4"/>
        <v>144.24</v>
      </c>
      <c r="T23" s="46">
        <f t="shared" si="5"/>
        <v>6.01</v>
      </c>
      <c r="U23" s="120">
        <v>7.2</v>
      </c>
      <c r="V23" s="120">
        <f t="shared" si="6"/>
        <v>7.2</v>
      </c>
      <c r="W23" s="121" t="s">
        <v>140</v>
      </c>
      <c r="X23" s="123">
        <v>0</v>
      </c>
      <c r="Y23" s="123">
        <v>1094</v>
      </c>
      <c r="Z23" s="123">
        <v>1125</v>
      </c>
      <c r="AA23" s="123">
        <v>1185</v>
      </c>
      <c r="AB23" s="123">
        <v>1128</v>
      </c>
      <c r="AC23" s="47" t="s">
        <v>90</v>
      </c>
      <c r="AD23" s="47" t="s">
        <v>90</v>
      </c>
      <c r="AE23" s="47" t="s">
        <v>90</v>
      </c>
      <c r="AF23" s="122" t="s">
        <v>90</v>
      </c>
      <c r="AG23" s="136">
        <v>35991214</v>
      </c>
      <c r="AH23" s="48">
        <f t="shared" si="8"/>
        <v>1282</v>
      </c>
      <c r="AI23" s="49">
        <f t="shared" si="7"/>
        <v>213.31114808652248</v>
      </c>
      <c r="AJ23" s="102">
        <v>0</v>
      </c>
      <c r="AK23" s="102">
        <v>1</v>
      </c>
      <c r="AL23" s="102">
        <v>1</v>
      </c>
      <c r="AM23" s="102">
        <v>1</v>
      </c>
      <c r="AN23" s="102">
        <v>1</v>
      </c>
      <c r="AO23" s="102">
        <v>0</v>
      </c>
      <c r="AP23" s="123">
        <v>8040892</v>
      </c>
      <c r="AQ23" s="123">
        <f t="shared" si="10"/>
        <v>0</v>
      </c>
      <c r="AR23" s="50"/>
      <c r="AS23" s="51" t="s">
        <v>113</v>
      </c>
      <c r="AT23" s="53"/>
      <c r="AV23" s="55" t="s">
        <v>111</v>
      </c>
      <c r="AW23" s="56" t="s">
        <v>112</v>
      </c>
      <c r="AY23" s="105"/>
    </row>
    <row r="24" spans="1:51" x14ac:dyDescent="0.25">
      <c r="B24" s="39">
        <v>2.5416666666666701</v>
      </c>
      <c r="C24" s="39">
        <v>0.58333333333333404</v>
      </c>
      <c r="D24" s="118">
        <v>9</v>
      </c>
      <c r="E24" s="40">
        <f t="shared" si="0"/>
        <v>6.3380281690140849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131</v>
      </c>
      <c r="P24" s="119">
        <v>141</v>
      </c>
      <c r="Q24" s="119">
        <v>31630907</v>
      </c>
      <c r="R24" s="45">
        <f t="shared" si="3"/>
        <v>6085</v>
      </c>
      <c r="S24" s="46">
        <f t="shared" si="4"/>
        <v>146.04</v>
      </c>
      <c r="T24" s="46">
        <f t="shared" si="5"/>
        <v>6.085</v>
      </c>
      <c r="U24" s="120">
        <v>6.6</v>
      </c>
      <c r="V24" s="120">
        <f t="shared" si="6"/>
        <v>6.6</v>
      </c>
      <c r="W24" s="121" t="s">
        <v>140</v>
      </c>
      <c r="X24" s="123">
        <v>0</v>
      </c>
      <c r="Y24" s="123">
        <v>1037</v>
      </c>
      <c r="Z24" s="123">
        <v>1155</v>
      </c>
      <c r="AA24" s="123">
        <v>1185</v>
      </c>
      <c r="AB24" s="123">
        <v>1159</v>
      </c>
      <c r="AC24" s="47" t="s">
        <v>90</v>
      </c>
      <c r="AD24" s="47" t="s">
        <v>90</v>
      </c>
      <c r="AE24" s="47" t="s">
        <v>90</v>
      </c>
      <c r="AF24" s="122" t="s">
        <v>90</v>
      </c>
      <c r="AG24" s="136">
        <v>35992514</v>
      </c>
      <c r="AH24" s="48">
        <f t="shared" si="8"/>
        <v>1300</v>
      </c>
      <c r="AI24" s="49">
        <f t="shared" si="7"/>
        <v>213.64009860312242</v>
      </c>
      <c r="AJ24" s="102">
        <v>0</v>
      </c>
      <c r="AK24" s="102">
        <v>1</v>
      </c>
      <c r="AL24" s="102">
        <v>1</v>
      </c>
      <c r="AM24" s="102">
        <v>1</v>
      </c>
      <c r="AN24" s="102">
        <v>1</v>
      </c>
      <c r="AO24" s="102">
        <v>0</v>
      </c>
      <c r="AP24" s="123">
        <v>8040892</v>
      </c>
      <c r="AQ24" s="123">
        <f t="shared" si="10"/>
        <v>0</v>
      </c>
      <c r="AR24" s="52">
        <v>0.5</v>
      </c>
      <c r="AS24" s="51" t="s">
        <v>113</v>
      </c>
      <c r="AV24" s="57" t="s">
        <v>29</v>
      </c>
      <c r="AW24" s="57">
        <v>14.7</v>
      </c>
      <c r="AY24" s="105"/>
    </row>
    <row r="25" spans="1:51" x14ac:dyDescent="0.25">
      <c r="B25" s="39">
        <v>2.5833333333333299</v>
      </c>
      <c r="C25" s="39">
        <v>0.625</v>
      </c>
      <c r="D25" s="118">
        <v>9</v>
      </c>
      <c r="E25" s="40">
        <f t="shared" si="0"/>
        <v>6.3380281690140849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132</v>
      </c>
      <c r="P25" s="119">
        <v>134</v>
      </c>
      <c r="Q25" s="119">
        <v>31636401</v>
      </c>
      <c r="R25" s="45">
        <f t="shared" si="3"/>
        <v>5494</v>
      </c>
      <c r="S25" s="46">
        <f t="shared" si="4"/>
        <v>131.85599999999999</v>
      </c>
      <c r="T25" s="46">
        <f t="shared" si="5"/>
        <v>5.4939999999999998</v>
      </c>
      <c r="U25" s="120">
        <v>6.3</v>
      </c>
      <c r="V25" s="120">
        <f t="shared" si="6"/>
        <v>6.3</v>
      </c>
      <c r="W25" s="121" t="s">
        <v>140</v>
      </c>
      <c r="X25" s="123">
        <v>0</v>
      </c>
      <c r="Y25" s="123">
        <v>1009</v>
      </c>
      <c r="Z25" s="123">
        <v>1156</v>
      </c>
      <c r="AA25" s="123">
        <v>1185</v>
      </c>
      <c r="AB25" s="123">
        <v>1159</v>
      </c>
      <c r="AC25" s="47" t="s">
        <v>90</v>
      </c>
      <c r="AD25" s="47" t="s">
        <v>90</v>
      </c>
      <c r="AE25" s="47" t="s">
        <v>90</v>
      </c>
      <c r="AF25" s="122" t="s">
        <v>90</v>
      </c>
      <c r="AG25" s="136">
        <v>35993732</v>
      </c>
      <c r="AH25" s="48">
        <f t="shared" si="8"/>
        <v>1218</v>
      </c>
      <c r="AI25" s="49">
        <f t="shared" si="7"/>
        <v>221.6963960684383</v>
      </c>
      <c r="AJ25" s="102">
        <v>0</v>
      </c>
      <c r="AK25" s="102">
        <v>1</v>
      </c>
      <c r="AL25" s="102">
        <v>1</v>
      </c>
      <c r="AM25" s="102">
        <v>1</v>
      </c>
      <c r="AN25" s="102">
        <v>1</v>
      </c>
      <c r="AO25" s="102">
        <v>0</v>
      </c>
      <c r="AP25" s="123">
        <v>8040892</v>
      </c>
      <c r="AQ25" s="123">
        <f t="shared" si="10"/>
        <v>0</v>
      </c>
      <c r="AR25" s="50"/>
      <c r="AS25" s="51" t="s">
        <v>113</v>
      </c>
      <c r="AV25" s="57" t="s">
        <v>74</v>
      </c>
      <c r="AW25" s="57">
        <v>10.36</v>
      </c>
      <c r="AY25" s="105"/>
    </row>
    <row r="26" spans="1:51" x14ac:dyDescent="0.25">
      <c r="B26" s="39">
        <v>2.625</v>
      </c>
      <c r="C26" s="39">
        <v>0.66666666666666696</v>
      </c>
      <c r="D26" s="118">
        <v>9</v>
      </c>
      <c r="E26" s="40">
        <f t="shared" si="0"/>
        <v>6.3380281690140849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130</v>
      </c>
      <c r="P26" s="119">
        <v>135</v>
      </c>
      <c r="Q26" s="119">
        <v>31641763</v>
      </c>
      <c r="R26" s="45">
        <f t="shared" si="3"/>
        <v>5362</v>
      </c>
      <c r="S26" s="46">
        <f t="shared" si="4"/>
        <v>128.68799999999999</v>
      </c>
      <c r="T26" s="46">
        <f t="shared" si="5"/>
        <v>5.3620000000000001</v>
      </c>
      <c r="U26" s="120">
        <v>6.1</v>
      </c>
      <c r="V26" s="120">
        <f t="shared" si="6"/>
        <v>6.1</v>
      </c>
      <c r="W26" s="121" t="s">
        <v>140</v>
      </c>
      <c r="X26" s="123">
        <v>0</v>
      </c>
      <c r="Y26" s="123">
        <v>1017</v>
      </c>
      <c r="Z26" s="123">
        <v>1156</v>
      </c>
      <c r="AA26" s="123">
        <v>1185</v>
      </c>
      <c r="AB26" s="123">
        <v>1159</v>
      </c>
      <c r="AC26" s="47" t="s">
        <v>90</v>
      </c>
      <c r="AD26" s="47" t="s">
        <v>90</v>
      </c>
      <c r="AE26" s="47" t="s">
        <v>90</v>
      </c>
      <c r="AF26" s="122" t="s">
        <v>90</v>
      </c>
      <c r="AG26" s="136">
        <v>35994928</v>
      </c>
      <c r="AH26" s="48">
        <f t="shared" si="8"/>
        <v>1196</v>
      </c>
      <c r="AI26" s="49">
        <f t="shared" si="7"/>
        <v>223.05110033569562</v>
      </c>
      <c r="AJ26" s="102">
        <v>0</v>
      </c>
      <c r="AK26" s="102">
        <v>1</v>
      </c>
      <c r="AL26" s="102">
        <v>1</v>
      </c>
      <c r="AM26" s="102">
        <v>1</v>
      </c>
      <c r="AN26" s="102">
        <v>1</v>
      </c>
      <c r="AO26" s="102">
        <v>0</v>
      </c>
      <c r="AP26" s="123">
        <v>8040892</v>
      </c>
      <c r="AQ26" s="123">
        <f t="shared" si="10"/>
        <v>0</v>
      </c>
      <c r="AR26" s="50"/>
      <c r="AS26" s="51" t="s">
        <v>113</v>
      </c>
      <c r="AV26" s="57" t="s">
        <v>114</v>
      </c>
      <c r="AW26" s="57">
        <v>1.01325</v>
      </c>
      <c r="AY26" s="105"/>
    </row>
    <row r="27" spans="1:51" x14ac:dyDescent="0.25">
      <c r="B27" s="39">
        <v>2.6666666666666701</v>
      </c>
      <c r="C27" s="39">
        <v>0.70833333333333404</v>
      </c>
      <c r="D27" s="118">
        <v>8</v>
      </c>
      <c r="E27" s="40">
        <f t="shared" si="0"/>
        <v>5.6338028169014089</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130</v>
      </c>
      <c r="P27" s="119">
        <v>133</v>
      </c>
      <c r="Q27" s="119">
        <v>31647632</v>
      </c>
      <c r="R27" s="45">
        <f t="shared" si="3"/>
        <v>5869</v>
      </c>
      <c r="S27" s="46">
        <f t="shared" si="4"/>
        <v>140.85599999999999</v>
      </c>
      <c r="T27" s="46">
        <f t="shared" si="5"/>
        <v>5.8689999999999998</v>
      </c>
      <c r="U27" s="120">
        <v>5.6</v>
      </c>
      <c r="V27" s="120">
        <f t="shared" si="6"/>
        <v>5.6</v>
      </c>
      <c r="W27" s="121" t="s">
        <v>140</v>
      </c>
      <c r="X27" s="123">
        <v>0</v>
      </c>
      <c r="Y27" s="123">
        <v>1064</v>
      </c>
      <c r="Z27" s="123">
        <v>1156</v>
      </c>
      <c r="AA27" s="123">
        <v>1185</v>
      </c>
      <c r="AB27" s="123">
        <v>1150</v>
      </c>
      <c r="AC27" s="47" t="s">
        <v>90</v>
      </c>
      <c r="AD27" s="47" t="s">
        <v>90</v>
      </c>
      <c r="AE27" s="47" t="s">
        <v>90</v>
      </c>
      <c r="AF27" s="122" t="s">
        <v>90</v>
      </c>
      <c r="AG27" s="136">
        <v>35996240</v>
      </c>
      <c r="AH27" s="48">
        <f t="shared" si="8"/>
        <v>1312</v>
      </c>
      <c r="AI27" s="49">
        <f t="shared" si="7"/>
        <v>223.54745271766913</v>
      </c>
      <c r="AJ27" s="102">
        <v>0</v>
      </c>
      <c r="AK27" s="102">
        <v>1</v>
      </c>
      <c r="AL27" s="102">
        <v>1</v>
      </c>
      <c r="AM27" s="102">
        <v>1</v>
      </c>
      <c r="AN27" s="102">
        <v>1</v>
      </c>
      <c r="AO27" s="102">
        <v>0</v>
      </c>
      <c r="AP27" s="123">
        <v>8040892</v>
      </c>
      <c r="AQ27" s="123">
        <f t="shared" si="10"/>
        <v>0</v>
      </c>
      <c r="AR27" s="50"/>
      <c r="AS27" s="51" t="s">
        <v>113</v>
      </c>
      <c r="AV27" s="57" t="s">
        <v>115</v>
      </c>
      <c r="AW27" s="57">
        <v>1</v>
      </c>
      <c r="AY27" s="105"/>
    </row>
    <row r="28" spans="1:51" x14ac:dyDescent="0.25">
      <c r="B28" s="39">
        <v>2.7083333333333299</v>
      </c>
      <c r="C28" s="39">
        <v>0.750000000000002</v>
      </c>
      <c r="D28" s="118">
        <v>9</v>
      </c>
      <c r="E28" s="40">
        <f t="shared" si="0"/>
        <v>6.3380281690140849</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131</v>
      </c>
      <c r="P28" s="119">
        <v>131</v>
      </c>
      <c r="Q28" s="119">
        <v>31653194</v>
      </c>
      <c r="R28" s="45">
        <f t="shared" si="3"/>
        <v>5562</v>
      </c>
      <c r="S28" s="46">
        <f t="shared" si="4"/>
        <v>133.488</v>
      </c>
      <c r="T28" s="46">
        <f t="shared" si="5"/>
        <v>5.5620000000000003</v>
      </c>
      <c r="U28" s="120">
        <v>5.4</v>
      </c>
      <c r="V28" s="120">
        <f t="shared" si="6"/>
        <v>5.4</v>
      </c>
      <c r="W28" s="121" t="s">
        <v>140</v>
      </c>
      <c r="X28" s="123">
        <v>0</v>
      </c>
      <c r="Y28" s="123">
        <v>990</v>
      </c>
      <c r="Z28" s="123">
        <v>1135</v>
      </c>
      <c r="AA28" s="123">
        <v>1185</v>
      </c>
      <c r="AB28" s="123">
        <v>1128</v>
      </c>
      <c r="AC28" s="47" t="s">
        <v>90</v>
      </c>
      <c r="AD28" s="47" t="s">
        <v>90</v>
      </c>
      <c r="AE28" s="47" t="s">
        <v>90</v>
      </c>
      <c r="AF28" s="122" t="s">
        <v>90</v>
      </c>
      <c r="AG28" s="136">
        <v>35997448</v>
      </c>
      <c r="AH28" s="48">
        <f t="shared" si="8"/>
        <v>1208</v>
      </c>
      <c r="AI28" s="49">
        <f t="shared" si="7"/>
        <v>217.18806184825601</v>
      </c>
      <c r="AJ28" s="102">
        <v>0</v>
      </c>
      <c r="AK28" s="102">
        <v>1</v>
      </c>
      <c r="AL28" s="102">
        <v>1</v>
      </c>
      <c r="AM28" s="102">
        <v>1</v>
      </c>
      <c r="AN28" s="102">
        <v>1</v>
      </c>
      <c r="AO28" s="102">
        <v>0</v>
      </c>
      <c r="AP28" s="123">
        <v>8040892</v>
      </c>
      <c r="AQ28" s="123">
        <f t="shared" si="10"/>
        <v>0</v>
      </c>
      <c r="AR28" s="52">
        <v>1.01</v>
      </c>
      <c r="AS28" s="51" t="s">
        <v>113</v>
      </c>
      <c r="AV28" s="57" t="s">
        <v>116</v>
      </c>
      <c r="AW28" s="57">
        <v>101.325</v>
      </c>
      <c r="AY28" s="105"/>
    </row>
    <row r="29" spans="1:51" x14ac:dyDescent="0.25">
      <c r="B29" s="39">
        <v>2.75</v>
      </c>
      <c r="C29" s="39">
        <v>0.79166666666666896</v>
      </c>
      <c r="D29" s="118">
        <v>10</v>
      </c>
      <c r="E29" s="40">
        <f t="shared" si="0"/>
        <v>7.042253521126761</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132</v>
      </c>
      <c r="P29" s="119">
        <v>132</v>
      </c>
      <c r="Q29" s="119">
        <v>31658645</v>
      </c>
      <c r="R29" s="45">
        <f t="shared" si="3"/>
        <v>5451</v>
      </c>
      <c r="S29" s="46">
        <f t="shared" si="4"/>
        <v>130.82400000000001</v>
      </c>
      <c r="T29" s="46">
        <f t="shared" si="5"/>
        <v>5.4509999999999996</v>
      </c>
      <c r="U29" s="120">
        <v>5.2</v>
      </c>
      <c r="V29" s="120">
        <f t="shared" si="6"/>
        <v>5.2</v>
      </c>
      <c r="W29" s="121" t="s">
        <v>140</v>
      </c>
      <c r="X29" s="123">
        <v>0</v>
      </c>
      <c r="Y29" s="123">
        <v>989</v>
      </c>
      <c r="Z29" s="123">
        <v>1136</v>
      </c>
      <c r="AA29" s="123">
        <v>1185</v>
      </c>
      <c r="AB29" s="123">
        <v>1119</v>
      </c>
      <c r="AC29" s="47" t="s">
        <v>90</v>
      </c>
      <c r="AD29" s="47" t="s">
        <v>90</v>
      </c>
      <c r="AE29" s="47" t="s">
        <v>90</v>
      </c>
      <c r="AF29" s="122" t="s">
        <v>90</v>
      </c>
      <c r="AG29" s="136">
        <v>35998624</v>
      </c>
      <c r="AH29" s="48">
        <f t="shared" si="8"/>
        <v>1176</v>
      </c>
      <c r="AI29" s="49">
        <f t="shared" si="7"/>
        <v>215.74023115024767</v>
      </c>
      <c r="AJ29" s="102">
        <v>0</v>
      </c>
      <c r="AK29" s="102">
        <v>1</v>
      </c>
      <c r="AL29" s="102">
        <v>1</v>
      </c>
      <c r="AM29" s="102">
        <v>1</v>
      </c>
      <c r="AN29" s="102">
        <v>1</v>
      </c>
      <c r="AO29" s="102">
        <v>0</v>
      </c>
      <c r="AP29" s="123">
        <v>8040892</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118</v>
      </c>
      <c r="P30" s="119">
        <v>131</v>
      </c>
      <c r="Q30" s="119">
        <v>31664026</v>
      </c>
      <c r="R30" s="45">
        <f t="shared" si="3"/>
        <v>5381</v>
      </c>
      <c r="S30" s="46">
        <f t="shared" si="4"/>
        <v>129.14400000000001</v>
      </c>
      <c r="T30" s="46">
        <f t="shared" si="5"/>
        <v>5.3810000000000002</v>
      </c>
      <c r="U30" s="120">
        <v>4.5999999999999996</v>
      </c>
      <c r="V30" s="120">
        <f t="shared" si="6"/>
        <v>4.5999999999999996</v>
      </c>
      <c r="W30" s="121" t="s">
        <v>152</v>
      </c>
      <c r="X30" s="123">
        <v>0</v>
      </c>
      <c r="Y30" s="123">
        <v>1031</v>
      </c>
      <c r="Z30" s="123">
        <v>1197</v>
      </c>
      <c r="AA30" s="123">
        <v>0</v>
      </c>
      <c r="AB30" s="123">
        <v>1191</v>
      </c>
      <c r="AC30" s="47" t="s">
        <v>90</v>
      </c>
      <c r="AD30" s="47" t="s">
        <v>90</v>
      </c>
      <c r="AE30" s="47" t="s">
        <v>90</v>
      </c>
      <c r="AF30" s="122" t="s">
        <v>90</v>
      </c>
      <c r="AG30" s="136">
        <v>35999668</v>
      </c>
      <c r="AH30" s="48">
        <f t="shared" si="8"/>
        <v>1044</v>
      </c>
      <c r="AI30" s="49">
        <f t="shared" si="7"/>
        <v>194.01598215944992</v>
      </c>
      <c r="AJ30" s="102">
        <v>0</v>
      </c>
      <c r="AK30" s="102">
        <v>1</v>
      </c>
      <c r="AL30" s="102">
        <v>1</v>
      </c>
      <c r="AM30" s="102">
        <v>0</v>
      </c>
      <c r="AN30" s="102">
        <v>1</v>
      </c>
      <c r="AO30" s="102">
        <v>0</v>
      </c>
      <c r="AP30" s="123">
        <v>8040892</v>
      </c>
      <c r="AQ30" s="123">
        <f t="shared" si="10"/>
        <v>0</v>
      </c>
      <c r="AR30" s="50"/>
      <c r="AS30" s="51" t="s">
        <v>113</v>
      </c>
      <c r="AV30" s="191" t="s">
        <v>117</v>
      </c>
      <c r="AW30" s="191"/>
      <c r="AY30" s="105"/>
    </row>
    <row r="31" spans="1:51" x14ac:dyDescent="0.25">
      <c r="B31" s="39">
        <v>2.8333333333333299</v>
      </c>
      <c r="C31" s="39">
        <v>0.875000000000004</v>
      </c>
      <c r="D31" s="118">
        <v>13</v>
      </c>
      <c r="E31" s="40">
        <f t="shared" si="0"/>
        <v>9.1549295774647899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119</v>
      </c>
      <c r="P31" s="119">
        <v>124</v>
      </c>
      <c r="Q31" s="119">
        <v>31669318</v>
      </c>
      <c r="R31" s="45">
        <f t="shared" si="3"/>
        <v>5292</v>
      </c>
      <c r="S31" s="46">
        <f t="shared" si="4"/>
        <v>127.008</v>
      </c>
      <c r="T31" s="46">
        <f t="shared" si="5"/>
        <v>5.2919999999999998</v>
      </c>
      <c r="U31" s="120">
        <v>4.0999999999999996</v>
      </c>
      <c r="V31" s="120">
        <f t="shared" si="6"/>
        <v>4.0999999999999996</v>
      </c>
      <c r="W31" s="121" t="s">
        <v>152</v>
      </c>
      <c r="X31" s="123">
        <v>0</v>
      </c>
      <c r="Y31" s="123">
        <v>1007</v>
      </c>
      <c r="Z31" s="123">
        <v>1196</v>
      </c>
      <c r="AA31" s="123">
        <v>0</v>
      </c>
      <c r="AB31" s="123">
        <v>1190</v>
      </c>
      <c r="AC31" s="47" t="s">
        <v>90</v>
      </c>
      <c r="AD31" s="47" t="s">
        <v>90</v>
      </c>
      <c r="AE31" s="47" t="s">
        <v>90</v>
      </c>
      <c r="AF31" s="122" t="s">
        <v>90</v>
      </c>
      <c r="AG31" s="136">
        <v>36000692</v>
      </c>
      <c r="AH31" s="48">
        <f t="shared" si="8"/>
        <v>1024</v>
      </c>
      <c r="AI31" s="49">
        <f t="shared" si="7"/>
        <v>193.49962207105065</v>
      </c>
      <c r="AJ31" s="102">
        <v>0</v>
      </c>
      <c r="AK31" s="102">
        <v>1</v>
      </c>
      <c r="AL31" s="102">
        <v>1</v>
      </c>
      <c r="AM31" s="102">
        <v>0</v>
      </c>
      <c r="AN31" s="102">
        <v>1</v>
      </c>
      <c r="AO31" s="102">
        <v>0</v>
      </c>
      <c r="AP31" s="123">
        <v>8040892</v>
      </c>
      <c r="AQ31" s="123">
        <f t="shared" si="10"/>
        <v>0</v>
      </c>
      <c r="AR31" s="50"/>
      <c r="AS31" s="51" t="s">
        <v>113</v>
      </c>
      <c r="AV31" s="58" t="s">
        <v>29</v>
      </c>
      <c r="AW31" s="58" t="s">
        <v>74</v>
      </c>
      <c r="AY31" s="105"/>
    </row>
    <row r="32" spans="1:51" x14ac:dyDescent="0.25">
      <c r="B32" s="39">
        <v>2.875</v>
      </c>
      <c r="C32" s="39">
        <v>0.91666666666667096</v>
      </c>
      <c r="D32" s="118">
        <v>18</v>
      </c>
      <c r="E32" s="40">
        <f t="shared" si="0"/>
        <v>12.67605633802817</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93</v>
      </c>
      <c r="P32" s="119">
        <v>115</v>
      </c>
      <c r="Q32" s="119">
        <v>31674416</v>
      </c>
      <c r="R32" s="45">
        <f t="shared" si="3"/>
        <v>5098</v>
      </c>
      <c r="S32" s="46">
        <f t="shared" si="4"/>
        <v>122.352</v>
      </c>
      <c r="T32" s="46">
        <f t="shared" si="5"/>
        <v>5.0979999999999999</v>
      </c>
      <c r="U32" s="120">
        <v>3.9</v>
      </c>
      <c r="V32" s="120">
        <f t="shared" si="6"/>
        <v>3.9</v>
      </c>
      <c r="W32" s="121" t="s">
        <v>152</v>
      </c>
      <c r="X32" s="123">
        <v>0</v>
      </c>
      <c r="Y32" s="123">
        <v>1077</v>
      </c>
      <c r="Z32" s="123">
        <v>1165</v>
      </c>
      <c r="AA32" s="123">
        <v>0</v>
      </c>
      <c r="AB32" s="123">
        <v>1008</v>
      </c>
      <c r="AC32" s="47" t="s">
        <v>90</v>
      </c>
      <c r="AD32" s="47" t="s">
        <v>90</v>
      </c>
      <c r="AE32" s="47" t="s">
        <v>90</v>
      </c>
      <c r="AF32" s="122" t="s">
        <v>90</v>
      </c>
      <c r="AG32" s="136">
        <v>36001684</v>
      </c>
      <c r="AH32" s="48">
        <f t="shared" si="8"/>
        <v>992</v>
      </c>
      <c r="AI32" s="49">
        <f t="shared" si="7"/>
        <v>194.58611220086308</v>
      </c>
      <c r="AJ32" s="102">
        <v>0</v>
      </c>
      <c r="AK32" s="102">
        <v>1</v>
      </c>
      <c r="AL32" s="102">
        <v>1</v>
      </c>
      <c r="AM32" s="102">
        <v>0</v>
      </c>
      <c r="AN32" s="102">
        <v>1</v>
      </c>
      <c r="AO32" s="102">
        <v>0</v>
      </c>
      <c r="AP32" s="123">
        <v>8040892</v>
      </c>
      <c r="AQ32" s="123">
        <f t="shared" si="10"/>
        <v>0</v>
      </c>
      <c r="AR32" s="52">
        <v>0.9</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15</v>
      </c>
      <c r="E33" s="40">
        <f t="shared" si="0"/>
        <v>10.563380281690142</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118</v>
      </c>
      <c r="P33" s="119">
        <v>90</v>
      </c>
      <c r="Q33" s="119">
        <v>31678553</v>
      </c>
      <c r="R33" s="45">
        <f t="shared" si="3"/>
        <v>4137</v>
      </c>
      <c r="S33" s="46">
        <f t="shared" si="4"/>
        <v>99.287999999999997</v>
      </c>
      <c r="T33" s="46">
        <f t="shared" si="5"/>
        <v>4.1369999999999996</v>
      </c>
      <c r="U33" s="120">
        <v>4.5</v>
      </c>
      <c r="V33" s="120">
        <f t="shared" si="6"/>
        <v>4.5</v>
      </c>
      <c r="W33" s="121" t="s">
        <v>125</v>
      </c>
      <c r="X33" s="123">
        <v>0</v>
      </c>
      <c r="Y33" s="123">
        <v>0</v>
      </c>
      <c r="Z33" s="123">
        <v>992</v>
      </c>
      <c r="AA33" s="123">
        <v>0</v>
      </c>
      <c r="AB33" s="123">
        <v>1110</v>
      </c>
      <c r="AC33" s="47" t="s">
        <v>90</v>
      </c>
      <c r="AD33" s="47" t="s">
        <v>90</v>
      </c>
      <c r="AE33" s="47" t="s">
        <v>90</v>
      </c>
      <c r="AF33" s="122" t="s">
        <v>90</v>
      </c>
      <c r="AG33" s="136">
        <v>36002348</v>
      </c>
      <c r="AH33" s="48">
        <f t="shared" si="8"/>
        <v>664</v>
      </c>
      <c r="AI33" s="49">
        <f t="shared" si="7"/>
        <v>160.50277979211992</v>
      </c>
      <c r="AJ33" s="102">
        <v>0</v>
      </c>
      <c r="AK33" s="102">
        <v>0</v>
      </c>
      <c r="AL33" s="102">
        <v>1</v>
      </c>
      <c r="AM33" s="102">
        <v>0</v>
      </c>
      <c r="AN33" s="102">
        <v>1</v>
      </c>
      <c r="AO33" s="102">
        <v>0.25</v>
      </c>
      <c r="AP33" s="123">
        <v>8041550</v>
      </c>
      <c r="AQ33" s="123">
        <f t="shared" si="10"/>
        <v>658</v>
      </c>
      <c r="AR33" s="50"/>
      <c r="AS33" s="51" t="s">
        <v>113</v>
      </c>
      <c r="AY33" s="105"/>
    </row>
    <row r="34" spans="2:51" x14ac:dyDescent="0.25">
      <c r="B34" s="39">
        <v>2.9583333333333299</v>
      </c>
      <c r="C34" s="39">
        <v>1</v>
      </c>
      <c r="D34" s="118">
        <v>19</v>
      </c>
      <c r="E34" s="40">
        <f t="shared" si="0"/>
        <v>13.380281690140846</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114</v>
      </c>
      <c r="P34" s="119">
        <v>89</v>
      </c>
      <c r="Q34" s="119">
        <v>31682412</v>
      </c>
      <c r="R34" s="45">
        <f t="shared" si="3"/>
        <v>3859</v>
      </c>
      <c r="S34" s="46">
        <f t="shared" si="4"/>
        <v>92.616</v>
      </c>
      <c r="T34" s="46">
        <f t="shared" si="5"/>
        <v>3.859</v>
      </c>
      <c r="U34" s="120">
        <v>5.3</v>
      </c>
      <c r="V34" s="120">
        <f t="shared" si="6"/>
        <v>5.3</v>
      </c>
      <c r="W34" s="121" t="s">
        <v>125</v>
      </c>
      <c r="X34" s="123">
        <v>0</v>
      </c>
      <c r="Y34" s="123">
        <v>0</v>
      </c>
      <c r="Z34" s="123">
        <v>913</v>
      </c>
      <c r="AA34" s="123">
        <v>0</v>
      </c>
      <c r="AB34" s="123">
        <v>1110</v>
      </c>
      <c r="AC34" s="47" t="s">
        <v>90</v>
      </c>
      <c r="AD34" s="47" t="s">
        <v>90</v>
      </c>
      <c r="AE34" s="47" t="s">
        <v>90</v>
      </c>
      <c r="AF34" s="122" t="s">
        <v>90</v>
      </c>
      <c r="AG34" s="136">
        <v>36002956</v>
      </c>
      <c r="AH34" s="48">
        <f t="shared" si="8"/>
        <v>608</v>
      </c>
      <c r="AI34" s="49">
        <f t="shared" si="7"/>
        <v>157.55377040684115</v>
      </c>
      <c r="AJ34" s="102">
        <v>0</v>
      </c>
      <c r="AK34" s="102">
        <v>0</v>
      </c>
      <c r="AL34" s="102">
        <v>1</v>
      </c>
      <c r="AM34" s="102">
        <v>0</v>
      </c>
      <c r="AN34" s="102">
        <v>1</v>
      </c>
      <c r="AO34" s="102">
        <v>0.25</v>
      </c>
      <c r="AP34" s="123">
        <v>8042346</v>
      </c>
      <c r="AQ34" s="123">
        <f t="shared" si="10"/>
        <v>796</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122.29166666666667</v>
      </c>
      <c r="Q35" s="63">
        <f>Q34-Q10</f>
        <v>121974</v>
      </c>
      <c r="R35" s="64">
        <f>SUM(R11:R34)</f>
        <v>121974</v>
      </c>
      <c r="S35" s="124">
        <f>AVERAGE(S11:S34)</f>
        <v>121.97399999999999</v>
      </c>
      <c r="T35" s="124">
        <f>SUM(T11:T34)</f>
        <v>121.97399999999998</v>
      </c>
      <c r="U35" s="98"/>
      <c r="V35" s="98"/>
      <c r="W35" s="56"/>
      <c r="X35" s="90"/>
      <c r="Y35" s="91"/>
      <c r="Z35" s="91"/>
      <c r="AA35" s="91"/>
      <c r="AB35" s="92"/>
      <c r="AC35" s="90"/>
      <c r="AD35" s="91"/>
      <c r="AE35" s="92"/>
      <c r="AF35" s="93"/>
      <c r="AG35" s="65">
        <f>AG34-AG10</f>
        <v>23622</v>
      </c>
      <c r="AH35" s="66">
        <f>SUM(AH11:AH34)</f>
        <v>23622</v>
      </c>
      <c r="AI35" s="67">
        <f>$AH$35/$T35</f>
        <v>193.66422352304593</v>
      </c>
      <c r="AJ35" s="93"/>
      <c r="AK35" s="94"/>
      <c r="AL35" s="94"/>
      <c r="AM35" s="94"/>
      <c r="AN35" s="95"/>
      <c r="AO35" s="68"/>
      <c r="AP35" s="69">
        <f>AP34-AP10</f>
        <v>4977</v>
      </c>
      <c r="AQ35" s="70">
        <f>SUM(AQ11:AQ34)</f>
        <v>4977</v>
      </c>
      <c r="AR35" s="71">
        <f>AVERAGE(AR11:AR34)</f>
        <v>0.83500000000000008</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199</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192</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193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195</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194</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186</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197</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196</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198</v>
      </c>
      <c r="C50" s="110"/>
      <c r="D50" s="110"/>
      <c r="E50" s="110"/>
      <c r="F50" s="110"/>
      <c r="G50" s="110"/>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200</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166</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201</v>
      </c>
      <c r="C53" s="110"/>
      <c r="D53" s="110"/>
      <c r="E53" s="110"/>
      <c r="F53" s="110"/>
      <c r="G53" s="110"/>
      <c r="H53" s="110"/>
      <c r="I53" s="125"/>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156</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2" t="s">
        <v>149</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09" t="s">
        <v>202</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6" t="s">
        <v>157</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5" t="s">
        <v>153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9" t="s">
        <v>170</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154</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2"/>
      <c r="D66" s="110"/>
      <c r="E66" s="110"/>
      <c r="F66" s="110"/>
      <c r="G66" s="110"/>
      <c r="H66" s="110"/>
      <c r="I66" s="110"/>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5"/>
      <c r="C67" s="112"/>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25"/>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17"/>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16"/>
      <c r="C70" s="116"/>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5"/>
      <c r="C71" s="112"/>
      <c r="D71" s="110"/>
      <c r="E71" s="110"/>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4"/>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4"/>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110"/>
      <c r="E83" s="110"/>
      <c r="F83" s="110"/>
      <c r="G83" s="110"/>
      <c r="H83" s="110"/>
      <c r="I83" s="110"/>
      <c r="J83" s="111"/>
      <c r="K83" s="111"/>
      <c r="L83" s="111"/>
      <c r="M83" s="111"/>
      <c r="N83" s="111"/>
      <c r="O83" s="111"/>
      <c r="P83" s="111"/>
      <c r="Q83" s="111"/>
      <c r="R83" s="111"/>
      <c r="S83" s="111"/>
      <c r="T83" s="114"/>
      <c r="U83" s="78"/>
      <c r="V83" s="78"/>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88"/>
      <c r="E84" s="110"/>
      <c r="F84" s="110"/>
      <c r="G84" s="110"/>
      <c r="H84" s="110"/>
      <c r="I84" s="88"/>
      <c r="J84" s="111"/>
      <c r="K84" s="111"/>
      <c r="L84" s="111"/>
      <c r="M84" s="111"/>
      <c r="N84" s="111"/>
      <c r="O84" s="111"/>
      <c r="P84" s="111"/>
      <c r="Q84" s="111"/>
      <c r="R84" s="111"/>
      <c r="S84" s="86"/>
      <c r="T84" s="86"/>
      <c r="U84" s="86"/>
      <c r="V84" s="86"/>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6"/>
      <c r="D85" s="88"/>
      <c r="E85" s="110"/>
      <c r="F85" s="110"/>
      <c r="G85" s="110"/>
      <c r="H85" s="110"/>
      <c r="I85" s="88"/>
      <c r="J85" s="86"/>
      <c r="K85" s="86"/>
      <c r="L85" s="86"/>
      <c r="M85" s="86"/>
      <c r="N85" s="86"/>
      <c r="O85" s="86"/>
      <c r="P85" s="86"/>
      <c r="Q85" s="86"/>
      <c r="R85" s="86"/>
      <c r="S85" s="86"/>
      <c r="T85" s="86"/>
      <c r="U85" s="86"/>
      <c r="V85" s="86"/>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6"/>
      <c r="D86" s="110"/>
      <c r="E86" s="88"/>
      <c r="F86" s="110"/>
      <c r="G86" s="110"/>
      <c r="H86" s="110"/>
      <c r="I86" s="110"/>
      <c r="J86" s="86"/>
      <c r="K86" s="86"/>
      <c r="L86" s="86"/>
      <c r="M86" s="86"/>
      <c r="N86" s="86"/>
      <c r="O86" s="86"/>
      <c r="P86" s="86"/>
      <c r="Q86" s="86"/>
      <c r="R86" s="86"/>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88"/>
      <c r="F87" s="88"/>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110"/>
      <c r="F88" s="88"/>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86"/>
      <c r="D89" s="110"/>
      <c r="E89" s="110"/>
      <c r="F89" s="110"/>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116"/>
      <c r="D90" s="86"/>
      <c r="E90" s="110"/>
      <c r="F90" s="110"/>
      <c r="G90" s="110"/>
      <c r="H90" s="110"/>
      <c r="I90" s="86"/>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2"/>
      <c r="D91" s="79"/>
      <c r="E91" s="127"/>
      <c r="F91" s="127"/>
      <c r="G91" s="127"/>
      <c r="H91" s="127"/>
      <c r="I91" s="79"/>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C92" s="135"/>
      <c r="D92" s="127"/>
      <c r="E92" s="79"/>
      <c r="F92" s="127"/>
      <c r="G92" s="127"/>
      <c r="H92" s="127"/>
      <c r="I92" s="127"/>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129"/>
      <c r="C93" s="130"/>
      <c r="D93" s="127"/>
      <c r="E93" s="79"/>
      <c r="F93" s="79"/>
      <c r="G93" s="127"/>
      <c r="H93" s="127"/>
      <c r="I93" s="107"/>
      <c r="J93" s="107"/>
      <c r="K93" s="107"/>
      <c r="L93" s="107"/>
      <c r="M93" s="107"/>
      <c r="N93" s="107"/>
      <c r="O93" s="108"/>
      <c r="P93" s="103"/>
      <c r="R93" s="105"/>
      <c r="AS93" s="101"/>
      <c r="AT93" s="101"/>
      <c r="AU93" s="101"/>
      <c r="AV93" s="101"/>
      <c r="AW93" s="101"/>
      <c r="AX93" s="101"/>
      <c r="AY93" s="101"/>
    </row>
    <row r="94" spans="1:51" x14ac:dyDescent="0.25">
      <c r="A94" s="106"/>
      <c r="B94" s="12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B97" s="12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79"/>
      <c r="AS99" s="101"/>
      <c r="AT99" s="101"/>
      <c r="AU99" s="101"/>
      <c r="AV99" s="101"/>
      <c r="AW99" s="101"/>
      <c r="AX99" s="101"/>
      <c r="AY99" s="101"/>
    </row>
    <row r="100" spans="1:51" x14ac:dyDescent="0.25">
      <c r="A100" s="106"/>
      <c r="I100" s="107"/>
      <c r="J100" s="107"/>
      <c r="K100" s="107"/>
      <c r="L100" s="107"/>
      <c r="M100" s="107"/>
      <c r="N100" s="107"/>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T124" s="103"/>
      <c r="AS124" s="101"/>
      <c r="AT124" s="101"/>
      <c r="AU124" s="101"/>
      <c r="AV124" s="101"/>
      <c r="AW124" s="101"/>
      <c r="AX124" s="101"/>
      <c r="AY124" s="101"/>
    </row>
    <row r="125" spans="15:51" x14ac:dyDescent="0.25">
      <c r="O125" s="103"/>
      <c r="Q125" s="103"/>
      <c r="R125" s="103"/>
      <c r="S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Q127" s="103"/>
      <c r="R127" s="103"/>
      <c r="S127" s="103"/>
      <c r="T127" s="103"/>
      <c r="U127" s="103"/>
      <c r="AS127" s="101"/>
      <c r="AT127" s="101"/>
      <c r="AU127" s="101"/>
      <c r="AV127" s="101"/>
      <c r="AW127" s="101"/>
      <c r="AX127" s="101"/>
      <c r="AY127" s="101"/>
    </row>
    <row r="128" spans="15:51" x14ac:dyDescent="0.25">
      <c r="O128" s="11"/>
      <c r="P128" s="103"/>
      <c r="T128" s="103"/>
      <c r="U128" s="103"/>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4:R84 B97 S86:T92 B89:B94 S82:T83 N87:R92 T74:T81 T47:T55 T58:T65" name="Range2_12_5_1_1"/>
    <protectedRange sqref="N10 L10 L6 D6 D8 AD8 AF8 O8:U8 AJ8:AR8 AF10 AR11:AR34 L24:N31 N12:N23 N32:N34 N11:P11 O12:P34 E11:E34 R11:V34 G11:G34 AC17:AF34 X11:AF16" name="Range1_16_3_1_1"/>
    <protectedRange sqref="I89 J87:M92 J84:M84 I92"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3:H93 F92 E91" name="Range2_2_2_9_2_1_1"/>
    <protectedRange sqref="D89 D92:D93" name="Range2_1_1_1_1_1_9_2_1_1"/>
    <protectedRange sqref="AG11:AG34" name="Range1_18_1_1_1"/>
    <protectedRange sqref="C90 C92" name="Range2_4_1_1_1"/>
    <protectedRange sqref="AS16:AS34" name="Range1_1_1_1"/>
    <protectedRange sqref="P3:U5" name="Range1_16_1_1_1_1"/>
    <protectedRange sqref="C93 C91 C88" name="Range2_1_3_1_1"/>
    <protectedRange sqref="H11:H34" name="Range1_1_1_1_1_1_1"/>
    <protectedRange sqref="B95:B96 J85:R86 D90:D91 I90:I91 Z83:Z84 S84:Y85 AA84:AU85 E92:E93 G94:H95 F93" name="Range2_2_1_10_1_1_1_2"/>
    <protectedRange sqref="C89" name="Range2_2_1_10_2_1_1_1"/>
    <protectedRange sqref="N82:R83 G90:H90 D86 F89 E88" name="Range2_12_1_6_1_1"/>
    <protectedRange sqref="D81:D82 I86:I88 I82:M83 G91:H92 G84:H86 E89:E90 F90:F91 F83:F85 E82:E84" name="Range2_2_12_1_7_1_1"/>
    <protectedRange sqref="D87:D88" name="Range2_1_1_1_1_11_1_2_1_1"/>
    <protectedRange sqref="E85 G87:H87 F86" name="Range2_2_2_9_1_1_1_1"/>
    <protectedRange sqref="D83" name="Range2_1_1_1_1_1_9_1_1_1_1"/>
    <protectedRange sqref="C87 C82" name="Range2_1_1_2_1_1"/>
    <protectedRange sqref="C86" name="Range2_1_2_2_1_1"/>
    <protectedRange sqref="C85" name="Range2_3_2_1_1"/>
    <protectedRange sqref="F81:F82 E81 G83:H83" name="Range2_2_12_1_1_1_1_1"/>
    <protectedRange sqref="C81" name="Range2_1_4_2_1_1_1"/>
    <protectedRange sqref="C83:C84" name="Range2_5_1_1_1"/>
    <protectedRange sqref="E86:E87 F87:F88 G88:H89 I84:I85" name="Range2_2_1_1_1_1"/>
    <protectedRange sqref="D84:D85" name="Range2_1_1_1_1_1_1_1_1"/>
    <protectedRange sqref="AS11:AS15" name="Range1_4_1_1_1_1"/>
    <protectedRange sqref="J11:J15 J26:J34" name="Range1_1_2_1_10_1_1_1_1"/>
    <protectedRange sqref="R99"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1:T73" name="Range2_12_5_1_1_3"/>
    <protectedRange sqref="T67:T70" name="Range2_12_5_1_1_2_2"/>
    <protectedRange sqref="T66" name="Range2_12_5_1_1_2_1_1"/>
    <protectedRange sqref="S66" name="Range2_12_4_1_1_1_4_2_2_1_1"/>
    <protectedRange sqref="B86:B88" name="Range2_12_5_1_1_2"/>
    <protectedRange sqref="B85" name="Range2_12_5_1_1_2_1_4_1_1_1_2_1_1_1_1_1_1_1"/>
    <protectedRange sqref="F80 G82:H82" name="Range2_2_12_1_1_1_1_1_1"/>
    <protectedRange sqref="D80:E80" name="Range2_2_12_1_7_1_1_2_1"/>
    <protectedRange sqref="C80" name="Range2_1_1_2_1_1_1"/>
    <protectedRange sqref="B83:B84" name="Range2_12_5_1_1_2_1"/>
    <protectedRange sqref="B82" name="Range2_12_5_1_1_2_1_2_1"/>
    <protectedRange sqref="B81" name="Range2_12_5_1_1_2_1_2_2"/>
    <protectedRange sqref="S78:S81" name="Range2_12_5_1_1_5"/>
    <protectedRange sqref="N78:R81" name="Range2_12_1_6_1_1_1"/>
    <protectedRange sqref="J78:M81" name="Range2_2_12_1_7_1_1_2"/>
    <protectedRange sqref="S75:S77" name="Range2_12_2_1_1_1_2_1_1_1"/>
    <protectedRange sqref="Q76:R77" name="Range2_12_1_4_1_1_1_1_1_1_1_1_1_1_1_1_1_1_1"/>
    <protectedRange sqref="N76:P77" name="Range2_12_1_2_1_1_1_1_1_1_1_1_1_1_1_1_1_1_1_1"/>
    <protectedRange sqref="J76:M77" name="Range2_2_12_1_4_1_1_1_1_1_1_1_1_1_1_1_1_1_1_1_1"/>
    <protectedRange sqref="Q75:R75" name="Range2_12_1_6_1_1_1_2_3_1_1_3_1_1_1_1_1_1_1"/>
    <protectedRange sqref="N75:P75" name="Range2_12_1_2_3_1_1_1_2_3_1_1_3_1_1_1_1_1_1_1"/>
    <protectedRange sqref="J75:M75" name="Range2_2_12_1_4_3_1_1_1_3_3_1_1_3_1_1_1_1_1_1_1"/>
    <protectedRange sqref="S73:S74" name="Range2_12_4_1_1_1_4_2_2_2_1"/>
    <protectedRange sqref="Q73:R74" name="Range2_12_1_6_1_1_1_2_3_2_1_1_3_2"/>
    <protectedRange sqref="N73:P74" name="Range2_12_1_2_3_1_1_1_2_3_2_1_1_3_2"/>
    <protectedRange sqref="K73:M74" name="Range2_2_12_1_4_3_1_1_1_3_3_2_1_1_3_2"/>
    <protectedRange sqref="J73:J74" name="Range2_2_12_1_4_3_1_1_1_3_2_1_2_2_2"/>
    <protectedRange sqref="I73" name="Range2_2_12_1_4_3_1_1_1_3_3_1_1_3_1_1_1_1_1_1_2_2"/>
    <protectedRange sqref="I75:I81" name="Range2_2_12_1_7_1_1_2_2_1_1"/>
    <protectedRange sqref="I74" name="Range2_2_12_1_4_3_1_1_1_3_3_1_1_3_1_1_1_1_1_1_2_1_1"/>
    <protectedRange sqref="G81:H81" name="Range2_2_12_1_3_1_2_1_1_1_2_1_1_1_1_1_1_2_1_1_1_1_1_1_1_1_1"/>
    <protectedRange sqref="F79 G78:H80" name="Range2_2_12_1_3_3_1_1_1_2_1_1_1_1_1_1_1_1_1_1_1_1_1_1_1_1"/>
    <protectedRange sqref="G75:H75" name="Range2_2_12_1_3_1_2_1_1_1_2_1_1_1_1_1_1_2_1_1_1_1_1_2_1"/>
    <protectedRange sqref="F75:F78" name="Range2_2_12_1_3_1_2_1_1_1_3_1_1_1_1_1_3_1_1_1_1_1_1_1_1_1"/>
    <protectedRange sqref="G76:H77" name="Range2_2_12_1_3_1_2_1_1_1_1_2_1_1_1_1_1_1_1_1_1_1_1"/>
    <protectedRange sqref="D75:E76" name="Range2_2_12_1_3_1_2_1_1_1_3_1_1_1_1_1_1_1_2_1_1_1_1_1_1_1"/>
    <protectedRange sqref="B79" name="Range2_12_5_1_1_2_1_4_1_1_1_2_1_1_1_1_1_1_1_1_1_2_1_1_1_1_1"/>
    <protectedRange sqref="B80" name="Range2_12_5_1_1_2_1_2_2_1_1_1_1_1"/>
    <protectedRange sqref="D79:E79" name="Range2_2_12_1_7_1_1_2_1_1"/>
    <protectedRange sqref="C79" name="Range2_1_1_2_1_1_1_1"/>
    <protectedRange sqref="D78" name="Range2_2_12_1_7_1_1_2_1_1_1_1_1_1"/>
    <protectedRange sqref="E78" name="Range2_2_12_1_1_1_1_1_1_1_1_1_1_1_1"/>
    <protectedRange sqref="C78" name="Range2_1_4_2_1_1_1_1_1_1_1_1_1"/>
    <protectedRange sqref="D77:E77" name="Range2_2_12_1_3_1_2_1_1_1_3_1_1_1_1_1_1_1_2_1_1_1_1_1_1_1_1"/>
    <protectedRange sqref="B78" name="Range2_12_5_1_1_2_1_2_2_1_1_1_1"/>
    <protectedRange sqref="S67:S72" name="Range2_12_5_1_1_5_1"/>
    <protectedRange sqref="N69:R72" name="Range2_12_1_6_1_1_1_1"/>
    <protectedRange sqref="J71:M72 L69:M70" name="Range2_2_12_1_7_1_1_2_2"/>
    <protectedRange sqref="I71:I72" name="Range2_2_12_1_7_1_1_2_2_1_1_1"/>
    <protectedRange sqref="B77" name="Range2_12_5_1_1_2_1_2_2_1_1_1_1_2_1_1_1"/>
    <protectedRange sqref="B76" name="Range2_12_5_1_1_2_1_2_2_1_1_1_1_2_1_1_1_2"/>
    <protectedRange sqref="B75" name="Range2_12_5_1_1_2_1_2_2_1_1_1_1_2_1_1_1_2_1_1"/>
    <protectedRange sqref="G51:H52" name="Range2_2_12_1_3_1_1_1_1_1_4_1_1_2"/>
    <protectedRange sqref="E51:F52" name="Range2_2_12_1_7_1_1_3_1_1_2"/>
    <protectedRange sqref="S51:S55 S58:S65" name="Range2_12_5_1_1_2_3_1_1"/>
    <protectedRange sqref="Q51:R55" name="Range2_12_1_6_1_1_1_1_2_1_2"/>
    <protectedRange sqref="N51:P55" name="Range2_12_1_2_3_1_1_1_1_2_1_2"/>
    <protectedRange sqref="I51:M52 L53:M55" name="Range2_2_12_1_4_3_1_1_1_1_2_1_2"/>
    <protectedRange sqref="D51:D52" name="Range2_2_12_1_3_1_2_1_1_1_2_1_2_1_2"/>
    <protectedRange sqref="Q58:R61" name="Range2_12_1_6_1_1_1_1_2_1_1_1"/>
    <protectedRange sqref="N58:P61" name="Range2_12_1_2_3_1_1_1_1_2_1_1_1"/>
    <protectedRange sqref="L58:M61" name="Range2_2_12_1_4_3_1_1_1_1_2_1_1_1"/>
    <protectedRange sqref="B74" name="Range2_12_5_1_1_2_1_2_2_1_1_1_1_2_1_1_1_2_1_1_1_2"/>
    <protectedRange sqref="N62:R68" name="Range2_12_1_6_1_1_1_1_1"/>
    <protectedRange sqref="J64:M65 L66:M68 L62: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4:H74" name="Range2_2_12_1_3_1_2_1_1_1_1_2_1_1_1_1_1_1_2_1_1_2"/>
    <protectedRange sqref="F74" name="Range2_2_12_1_3_1_2_1_1_1_1_2_1_1_1_1_1_1_1_1_1_1_1_2"/>
    <protectedRange sqref="D74:E74" name="Range2_2_12_1_3_1_2_1_1_1_2_1_1_1_1_3_1_1_1_1_1_1_1_1_1_1_2"/>
    <protectedRange sqref="G73:H73" name="Range2_2_12_1_3_1_2_1_1_1_1_2_1_1_1_1_1_1_2_1_1_1_1"/>
    <protectedRange sqref="F73" name="Range2_2_12_1_3_1_2_1_1_1_1_2_1_1_1_1_1_1_1_1_1_1_1_1_1"/>
    <protectedRange sqref="D73:E73" name="Range2_2_12_1_3_1_2_1_1_1_2_1_1_1_1_3_1_1_1_1_1_1_1_1_1_1_1_1"/>
    <protectedRange sqref="D72" name="Range2_2_12_1_7_1_1_1_1"/>
    <protectedRange sqref="E72:F72" name="Range2_2_12_1_1_1_1_1_2_1"/>
    <protectedRange sqref="C72" name="Range2_1_4_2_1_1_1_1_1"/>
    <protectedRange sqref="G72:H72" name="Range2_2_12_1_3_1_2_1_1_1_2_1_1_1_1_1_1_2_1_1_1_1_1_1_1_1_1_1_1"/>
    <protectedRange sqref="F71:H71" name="Range2_2_12_1_3_3_1_1_1_2_1_1_1_1_1_1_1_1_1_1_1_1_1_1_1_1_1_2"/>
    <protectedRange sqref="D71:E71" name="Range2_2_12_1_7_1_1_2_1_1_1_2"/>
    <protectedRange sqref="C71" name="Range2_1_1_2_1_1_1_1_1_2"/>
    <protectedRange sqref="B72" name="Range2_12_5_1_1_2_1_4_1_1_1_2_1_1_1_1_1_1_1_1_1_2_1_1_1_1_2_1_1_1_2_1_1_1_2_2_2_1"/>
    <protectedRange sqref="B73" name="Range2_12_5_1_1_2_1_2_2_1_1_1_1_2_1_1_1_2_1_1_1_2_2_2_1"/>
    <protectedRange sqref="J70:K70" name="Range2_2_12_1_4_3_1_1_1_3_3_1_1_3_1_1_1_1_1_1_1_1"/>
    <protectedRange sqref="K68:K69" name="Range2_2_12_1_4_3_1_1_1_3_3_2_1_1_3_2_1"/>
    <protectedRange sqref="J68:J69" name="Range2_2_12_1_4_3_1_1_1_3_2_1_2_2_2_1"/>
    <protectedRange sqref="I68" name="Range2_2_12_1_4_3_1_1_1_3_3_1_1_3_1_1_1_1_1_1_2_2_2"/>
    <protectedRange sqref="I70" name="Range2_2_12_1_7_1_1_2_2_1_1_2"/>
    <protectedRange sqref="I69" name="Range2_2_12_1_4_3_1_1_1_3_3_1_1_3_1_1_1_1_1_1_2_1_1_1"/>
    <protectedRange sqref="G70:H70" name="Range2_2_12_1_3_1_2_1_1_1_2_1_1_1_1_1_1_2_1_1_1_1_1_2_1_1"/>
    <protectedRange sqref="F70" name="Range2_2_12_1_3_1_2_1_1_1_3_1_1_1_1_1_3_1_1_1_1_1_1_1_1_1_2"/>
    <protectedRange sqref="D70:E70" name="Range2_2_12_1_3_1_2_1_1_1_3_1_1_1_1_1_1_1_2_1_1_1_1_1_1_1_2"/>
    <protectedRange sqref="J66:K67" name="Range2_2_12_1_7_1_1_2_2_2"/>
    <protectedRange sqref="I66:I67" name="Range2_2_12_1_7_1_1_2_2_1_1_1_2"/>
    <protectedRange sqref="G69:H69" name="Range2_2_12_1_3_1_2_1_1_1_1_2_1_1_1_1_1_1_2_1_1_2_1"/>
    <protectedRange sqref="F69" name="Range2_2_12_1_3_1_2_1_1_1_1_2_1_1_1_1_1_1_1_1_1_1_1_2_1"/>
    <protectedRange sqref="D69:E69" name="Range2_2_12_1_3_1_2_1_1_1_2_1_1_1_1_3_1_1_1_1_1_1_1_1_1_1_2_1"/>
    <protectedRange sqref="G68:H68" name="Range2_2_12_1_3_1_2_1_1_1_1_2_1_1_1_1_1_1_2_1_1_1_1_1"/>
    <protectedRange sqref="F68" name="Range2_2_12_1_3_1_2_1_1_1_1_2_1_1_1_1_1_1_1_1_1_1_1_1_1_1"/>
    <protectedRange sqref="D68:E68" name="Range2_2_12_1_3_1_2_1_1_1_2_1_1_1_1_3_1_1_1_1_1_1_1_1_1_1_1_1_1"/>
    <protectedRange sqref="D67" name="Range2_2_12_1_7_1_1_1_1_1"/>
    <protectedRange sqref="E67:F67" name="Range2_2_12_1_1_1_1_1_2_1_1"/>
    <protectedRange sqref="C67" name="Range2_1_4_2_1_1_1_1_1_1"/>
    <protectedRange sqref="G67:H67" name="Range2_2_12_1_3_1_2_1_1_1_2_1_1_1_1_1_1_2_1_1_1_1_1_1_1_1_1_1_1_1"/>
    <protectedRange sqref="F66:H66" name="Range2_2_12_1_3_3_1_1_1_2_1_1_1_1_1_1_1_1_1_1_1_1_1_1_1_1_1_2_1"/>
    <protectedRange sqref="D66:E66" name="Range2_2_12_1_7_1_1_2_1_1_1_2_1"/>
    <protectedRange sqref="C66" name="Range2_1_1_2_1_1_1_1_1_2_1"/>
    <protectedRange sqref="B68" name="Range2_12_5_1_1_2_1_4_1_1_1_2_1_1_1_1_1_1_1_1_1_2_1_1_1_1_2_1_1_1_2_1_1_1_2_2_2_1_1"/>
    <protectedRange sqref="B69" name="Range2_12_5_1_1_2_1_2_2_1_1_1_1_2_1_1_1_2_1_1_1_2_2_2_1_1"/>
    <protectedRange sqref="B65" name="Range2_12_5_1_1_2_1_4_1_1_1_2_1_1_1_1_1_1_1_1_1_2_1_1_1_1_2_1_1_1_2_1_1_1_2_2_2_1_1_1"/>
    <protectedRange sqref="B66" name="Range2_12_5_1_1_2_1_2_2_1_1_1_1_2_1_1_1_2_1_1_1_2_2_2_1_1_1"/>
    <protectedRange sqref="S42:S43" name="Range2_12_3_1_1_1_1_2"/>
    <protectedRange sqref="N42:R43" name="Range2_12_1_3_1_1_1_1_2"/>
    <protectedRange sqref="E42:M43" name="Range2_2_12_1_6_1_1_1_1_2"/>
    <protectedRange sqref="D42:D43" name="Range2_1_1_1_1_11_1_1_1_1_1_1_2"/>
    <protectedRange sqref="G44:H44" name="Range2_2_12_1_3_1_1_1_1_1_4_1_1"/>
    <protectedRange sqref="E44:F44" name="Range2_2_12_1_7_1_1_3_1_1"/>
    <protectedRange sqref="S44:S49"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0" name="Range2_12_4_1_1_1_4_2_2_1_1_1"/>
    <protectedRange sqref="G45:H49" name="Range2_2_12_1_3_1_1_1_1_1_4_1_1_1"/>
    <protectedRange sqref="E45:F49" name="Range2_2_12_1_7_1_1_3_1_1_1"/>
    <protectedRange sqref="Q45:R49" name="Range2_12_1_6_1_1_1_1_2_1_1"/>
    <protectedRange sqref="N45:P49" name="Range2_12_1_2_3_1_1_1_1_2_1_1"/>
    <protectedRange sqref="I45:M49" name="Range2_2_12_1_4_3_1_1_1_1_2_1_1"/>
    <protectedRange sqref="D45:D49" name="Range2_2_12_1_3_1_2_1_1_1_2_1_2_1_1"/>
    <protectedRange sqref="E50:H50" name="Range2_2_12_1_3_1_2_1_1_1_1_2_1_1_1_1_1_1_1"/>
    <protectedRange sqref="D50" name="Range2_2_12_1_3_1_2_1_1_1_2_1_2_3_1_1_1_1_2"/>
    <protectedRange sqref="Q50:R50" name="Range2_12_1_6_1_1_1_2_3_2_1_1_1_1_1"/>
    <protectedRange sqref="N50:P50" name="Range2_12_1_2_3_1_1_1_2_3_2_1_1_1_1_1"/>
    <protectedRange sqref="K50:M50" name="Range2_2_12_1_4_3_1_1_1_3_3_2_1_1_1_1_1"/>
    <protectedRange sqref="J50" name="Range2_2_12_1_4_3_1_1_1_3_2_1_2_1_1_1"/>
    <protectedRange sqref="I50" name="Range2_2_12_1_4_2_1_1_1_4_1_2_1_1_1_2_1_1_1"/>
    <protectedRange sqref="C42:C43" name="Range2_1_2_1_1_1_1_1_1_2"/>
    <protectedRange sqref="Q11:Q34" name="Range1_16_3_1_1_1"/>
    <protectedRange sqref="T56:T57" name="Range2_12_5_1_1_1"/>
    <protectedRange sqref="S56:S57" name="Range2_12_5_1_1_2_3_1_1_1"/>
    <protectedRange sqref="Q56:R57" name="Range2_12_1_6_1_1_1_1_2_1_1_1_1"/>
    <protectedRange sqref="N56:P57" name="Range2_12_1_2_3_1_1_1_1_2_1_1_1_1"/>
    <protectedRange sqref="L56:M57" name="Range2_2_12_1_4_3_1_1_1_1_2_1_1_1_1"/>
    <protectedRange sqref="J53:K55" name="Range2_2_12_1_7_1_1_2_2_3"/>
    <protectedRange sqref="G53:H55" name="Range2_2_12_1_3_1_2_1_1_1_2_1_1_1_1_1_1_2_1_1_1"/>
    <protectedRange sqref="I53:I55" name="Range2_2_12_1_4_3_1_1_1_2_1_2_1_1_3_1_1_1_1_1_1_1"/>
    <protectedRange sqref="D53:E55" name="Range2_2_12_1_3_1_2_1_1_1_2_1_1_1_1_3_1_1_1_1_1_1"/>
    <protectedRange sqref="F53:F55" name="Range2_2_12_1_3_1_2_1_1_1_3_1_1_1_1_1_3_1_1_1_1_1_1"/>
    <protectedRange sqref="AG10" name="Range1_18_1_1_1_1"/>
    <protectedRange sqref="Q10" name="Range1_17_1_1_1_2"/>
    <protectedRange sqref="F11:F34" name="Range1_16_3_1_1_2"/>
    <protectedRange sqref="W11:W31" name="Range1_16_3_1_1_4"/>
    <protectedRange sqref="X17:AB34" name="Range1_16_3_1_1_6"/>
    <protectedRange sqref="G56:H62" name="Range2_2_12_1_3_1_1_1_1_1_4_1_1_1_1_2"/>
    <protectedRange sqref="E56:F62" name="Range2_2_12_1_7_1_1_3_1_1_1_1_2"/>
    <protectedRange sqref="I56:K62" name="Range2_2_12_1_4_3_1_1_1_1_2_1_1_1_2"/>
    <protectedRange sqref="D56: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61" name="Range2_12_5_1_1_2_1_4_1_1_1_2_1_1_1_1_1_1_1_1_1_2_1_1_1_1_2_1_1_1_2_1_1_1_2_2_2_1_1_1_1_1"/>
    <protectedRange sqref="B62" name="Range2_12_5_1_1_2_1_2_2_1_1_1_1_2_1_1_1_2_1_1_1_2_2_2_1_1_1_1_1"/>
    <protectedRange sqref="B41" name="Range2_12_5_1_1_1_1_1_2_2"/>
    <protectedRange sqref="B42" name="Range2_12_5_1_1_1_1_1_2_1_1"/>
    <protectedRange sqref="B44" name="Range2_12_5_1_1_1_2_2_1_1_1_1"/>
    <protectedRange sqref="B45 B47:B48 B51 B53 B56" name="Range2_12_5_1_1_1_2_2_1_1_1_1_1_1_1_1_1_1_1_2_1_1_1_2_1"/>
    <protectedRange sqref="B46" name="Range2_12_5_1_1_1_2_2_1_1_1_1_1_1_1_1_1_1_1_2_1_1_1_1_1"/>
    <protectedRange sqref="B49" name="Range2_12_5_1_1_1_2_2_1_1_1_1_1_1_1_1_1_1_1_2_1_1_1_2_1_1"/>
    <protectedRange sqref="B43" name="Range2_12_5_1_1_1_2_1_1_1_1_1"/>
    <protectedRange sqref="B50" name="Range2_12_5_1_1_1_2_2_1_1_1_1_1_1_1_1_1_1_1_2_1_1_1_2_1_2"/>
    <protectedRange sqref="B52" name="Range2_12_5_1_1_1_2_2_1_1_1_1_1_1_1_1_1_1_1_2_1_1_1_2_1_1_2"/>
    <protectedRange sqref="B54" name="Range2_12_5_1_1_1_2_2_1_1_1_1_1_1_1_1_1_1_1_2_1_1_1_3"/>
    <protectedRange sqref="B59" name="Range2_12_5_1_1_2_1_4_1_1_1_2_1_1_1_1_1_1_1_1_1_2_1_1_1_1_2_1_1_1_2_1_1_1_2_2_2_1_1_1_1_1_1_1_1_1_1"/>
    <protectedRange sqref="B60" name="Range2_12_5_1_1_2_1_2_2_1_1_1_1_2_1_1_1_2_1_1_1_2_2_2_1_1_1_1_1_1_1_1_2_1"/>
    <protectedRange sqref="W32:W34" name="Range1_16_3_1_1_4_1"/>
    <protectedRange sqref="B55" name="Range2_12_5_1_1_1_2_2_1_1_1_1_1_1_1_1_1_1_1_2_1_1_1_3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905" priority="17" operator="containsText" text="N/A">
      <formula>NOT(ISERROR(SEARCH("N/A",X11)))</formula>
    </cfRule>
    <cfRule type="cellIs" dxfId="904" priority="35" operator="equal">
      <formula>0</formula>
    </cfRule>
  </conditionalFormatting>
  <conditionalFormatting sqref="AC17:AE34 X11:AE16">
    <cfRule type="cellIs" dxfId="903" priority="34" operator="greaterThanOrEqual">
      <formula>1185</formula>
    </cfRule>
  </conditionalFormatting>
  <conditionalFormatting sqref="AC17:AE34 X11:AE16">
    <cfRule type="cellIs" dxfId="902" priority="33" operator="between">
      <formula>0.1</formula>
      <formula>1184</formula>
    </cfRule>
  </conditionalFormatting>
  <conditionalFormatting sqref="X8 AJ16:AJ34 AJ11:AO15 AO16:AO34 AL16:AN16 AL16:AL17 AM17:AN23">
    <cfRule type="cellIs" dxfId="901" priority="32" operator="equal">
      <formula>0</formula>
    </cfRule>
  </conditionalFormatting>
  <conditionalFormatting sqref="X8 AJ16:AJ34 AJ11:AO15 AO16:AO34 AL16:AN16 AL16:AL17 AM17:AN23">
    <cfRule type="cellIs" dxfId="900" priority="31" operator="greaterThan">
      <formula>1179</formula>
    </cfRule>
  </conditionalFormatting>
  <conditionalFormatting sqref="X8 AJ16:AJ34 AJ11:AO15 AO16:AO34 AL16:AN16 AL16:AL17 AM17:AN23">
    <cfRule type="cellIs" dxfId="899" priority="30" operator="greaterThan">
      <formula>99</formula>
    </cfRule>
  </conditionalFormatting>
  <conditionalFormatting sqref="X8 AJ16:AJ34 AJ11:AO15 AO16:AO34 AL16:AN16 AL16:AL17 AM17:AN23">
    <cfRule type="cellIs" dxfId="898" priority="29" operator="greaterThan">
      <formula>0.99</formula>
    </cfRule>
  </conditionalFormatting>
  <conditionalFormatting sqref="AB8">
    <cfRule type="cellIs" dxfId="897" priority="28" operator="equal">
      <formula>0</formula>
    </cfRule>
  </conditionalFormatting>
  <conditionalFormatting sqref="AB8">
    <cfRule type="cellIs" dxfId="896" priority="27" operator="greaterThan">
      <formula>1179</formula>
    </cfRule>
  </conditionalFormatting>
  <conditionalFormatting sqref="AB8">
    <cfRule type="cellIs" dxfId="895" priority="26" operator="greaterThan">
      <formula>99</formula>
    </cfRule>
  </conditionalFormatting>
  <conditionalFormatting sqref="AB8">
    <cfRule type="cellIs" dxfId="894" priority="25" operator="greaterThan">
      <formula>0.99</formula>
    </cfRule>
  </conditionalFormatting>
  <conditionalFormatting sqref="AQ11:AQ34">
    <cfRule type="cellIs" dxfId="893" priority="24" operator="equal">
      <formula>0</formula>
    </cfRule>
  </conditionalFormatting>
  <conditionalFormatting sqref="AQ11:AQ34">
    <cfRule type="cellIs" dxfId="892" priority="23" operator="greaterThan">
      <formula>1179</formula>
    </cfRule>
  </conditionalFormatting>
  <conditionalFormatting sqref="AQ11:AQ34">
    <cfRule type="cellIs" dxfId="891" priority="22" operator="greaterThan">
      <formula>99</formula>
    </cfRule>
  </conditionalFormatting>
  <conditionalFormatting sqref="AQ11:AQ34">
    <cfRule type="cellIs" dxfId="890" priority="21" operator="greaterThan">
      <formula>0.99</formula>
    </cfRule>
  </conditionalFormatting>
  <conditionalFormatting sqref="AI11:AI34">
    <cfRule type="cellIs" dxfId="889" priority="20" operator="greaterThan">
      <formula>$AI$8</formula>
    </cfRule>
  </conditionalFormatting>
  <conditionalFormatting sqref="AH11:AH34">
    <cfRule type="cellIs" dxfId="888" priority="18" operator="greaterThan">
      <formula>$AH$8</formula>
    </cfRule>
    <cfRule type="cellIs" dxfId="887" priority="19" operator="greaterThan">
      <formula>$AH$8</formula>
    </cfRule>
  </conditionalFormatting>
  <conditionalFormatting sqref="AP11:AP34">
    <cfRule type="cellIs" dxfId="886" priority="16" operator="equal">
      <formula>0</formula>
    </cfRule>
  </conditionalFormatting>
  <conditionalFormatting sqref="AP11:AP34">
    <cfRule type="cellIs" dxfId="885" priority="15" operator="greaterThan">
      <formula>1179</formula>
    </cfRule>
  </conditionalFormatting>
  <conditionalFormatting sqref="AP11:AP34">
    <cfRule type="cellIs" dxfId="884" priority="14" operator="greaterThan">
      <formula>99</formula>
    </cfRule>
  </conditionalFormatting>
  <conditionalFormatting sqref="AP11:AP34">
    <cfRule type="cellIs" dxfId="883" priority="13" operator="greaterThan">
      <formula>0.99</formula>
    </cfRule>
  </conditionalFormatting>
  <conditionalFormatting sqref="X17:AB34">
    <cfRule type="containsText" dxfId="882" priority="9" operator="containsText" text="N/A">
      <formula>NOT(ISERROR(SEARCH("N/A",X17)))</formula>
    </cfRule>
    <cfRule type="cellIs" dxfId="881" priority="12" operator="equal">
      <formula>0</formula>
    </cfRule>
  </conditionalFormatting>
  <conditionalFormatting sqref="X17:AB34">
    <cfRule type="cellIs" dxfId="880" priority="11" operator="greaterThanOrEqual">
      <formula>1185</formula>
    </cfRule>
  </conditionalFormatting>
  <conditionalFormatting sqref="X17:AB34">
    <cfRule type="cellIs" dxfId="879" priority="10" operator="between">
      <formula>0.1</formula>
      <formula>1184</formula>
    </cfRule>
  </conditionalFormatting>
  <conditionalFormatting sqref="AK33:AK34 AL24:AN34 AL18:AL23">
    <cfRule type="cellIs" dxfId="878" priority="8" operator="equal">
      <formula>0</formula>
    </cfRule>
  </conditionalFormatting>
  <conditionalFormatting sqref="AK33:AK34 AL24:AN34 AL18:AL23">
    <cfRule type="cellIs" dxfId="877" priority="7" operator="greaterThan">
      <formula>1179</formula>
    </cfRule>
  </conditionalFormatting>
  <conditionalFormatting sqref="AK33:AK34 AL24:AN34 AL18:AL23">
    <cfRule type="cellIs" dxfId="876" priority="6" operator="greaterThan">
      <formula>99</formula>
    </cfRule>
  </conditionalFormatting>
  <conditionalFormatting sqref="AK33:AK34 AL24:AN34 AL18:AL23">
    <cfRule type="cellIs" dxfId="875" priority="5" operator="greaterThan">
      <formula>0.99</formula>
    </cfRule>
  </conditionalFormatting>
  <conditionalFormatting sqref="AK16:AK32">
    <cfRule type="cellIs" dxfId="874" priority="4" operator="equal">
      <formula>0</formula>
    </cfRule>
  </conditionalFormatting>
  <conditionalFormatting sqref="AK16:AK32">
    <cfRule type="cellIs" dxfId="873" priority="3" operator="greaterThan">
      <formula>1179</formula>
    </cfRule>
  </conditionalFormatting>
  <conditionalFormatting sqref="AK16:AK32">
    <cfRule type="cellIs" dxfId="872" priority="2" operator="greaterThan">
      <formula>99</formula>
    </cfRule>
  </conditionalFormatting>
  <conditionalFormatting sqref="AK16:AK32">
    <cfRule type="cellIs" dxfId="87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0"/>
  <sheetViews>
    <sheetView showGridLines="0" zoomScaleNormal="100" workbookViewId="0">
      <selection activeCell="B56" sqref="B56"/>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132</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42100</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26116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5'!$Q$34</f>
        <v>31682412</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5'!$AG$34</f>
        <v>36002956</v>
      </c>
      <c r="AH10" s="190"/>
      <c r="AI10" s="206"/>
      <c r="AJ10" s="154" t="s">
        <v>84</v>
      </c>
      <c r="AK10" s="154" t="s">
        <v>84</v>
      </c>
      <c r="AL10" s="154" t="s">
        <v>84</v>
      </c>
      <c r="AM10" s="154" t="s">
        <v>84</v>
      </c>
      <c r="AN10" s="154" t="s">
        <v>84</v>
      </c>
      <c r="AO10" s="154" t="s">
        <v>84</v>
      </c>
      <c r="AP10" s="145">
        <f>'APR 5'!AP34</f>
        <v>8042346</v>
      </c>
      <c r="AQ10" s="208"/>
      <c r="AR10" s="155" t="s">
        <v>85</v>
      </c>
      <c r="AS10" s="190"/>
      <c r="AV10" s="38" t="s">
        <v>86</v>
      </c>
      <c r="AW10" s="38" t="s">
        <v>87</v>
      </c>
      <c r="AY10" s="80"/>
    </row>
    <row r="11" spans="2:51" x14ac:dyDescent="0.25">
      <c r="B11" s="39">
        <v>2</v>
      </c>
      <c r="C11" s="39">
        <v>4.1666666666666664E-2</v>
      </c>
      <c r="D11" s="118">
        <v>16</v>
      </c>
      <c r="E11" s="40">
        <f>D11/1.42</f>
        <v>11.267605633802818</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121</v>
      </c>
      <c r="P11" s="119">
        <v>84</v>
      </c>
      <c r="Q11" s="119">
        <v>31686111</v>
      </c>
      <c r="R11" s="45">
        <f>Q11-Q10</f>
        <v>3699</v>
      </c>
      <c r="S11" s="46">
        <f>R11*24/1000</f>
        <v>88.775999999999996</v>
      </c>
      <c r="T11" s="46">
        <f>R11/1000</f>
        <v>3.6989999999999998</v>
      </c>
      <c r="U11" s="120">
        <v>6.6</v>
      </c>
      <c r="V11" s="120">
        <f>U11</f>
        <v>6.6</v>
      </c>
      <c r="W11" s="121" t="s">
        <v>125</v>
      </c>
      <c r="X11" s="123">
        <v>0</v>
      </c>
      <c r="Y11" s="123">
        <v>0</v>
      </c>
      <c r="Z11" s="123">
        <v>930</v>
      </c>
      <c r="AA11" s="123">
        <v>0</v>
      </c>
      <c r="AB11" s="123">
        <v>1110</v>
      </c>
      <c r="AC11" s="47" t="s">
        <v>90</v>
      </c>
      <c r="AD11" s="47" t="s">
        <v>90</v>
      </c>
      <c r="AE11" s="47" t="s">
        <v>90</v>
      </c>
      <c r="AF11" s="122" t="s">
        <v>90</v>
      </c>
      <c r="AG11" s="136">
        <v>36003564</v>
      </c>
      <c r="AH11" s="48">
        <f>IF(ISBLANK(AG11),"-",AG11-AG10)</f>
        <v>608</v>
      </c>
      <c r="AI11" s="49">
        <f>AH11/T11</f>
        <v>164.36874831035416</v>
      </c>
      <c r="AJ11" s="102">
        <v>0</v>
      </c>
      <c r="AK11" s="102">
        <v>0</v>
      </c>
      <c r="AL11" s="102">
        <v>1</v>
      </c>
      <c r="AM11" s="102">
        <v>0</v>
      </c>
      <c r="AN11" s="102">
        <v>1</v>
      </c>
      <c r="AO11" s="102">
        <v>0.35</v>
      </c>
      <c r="AP11" s="123">
        <v>8043614</v>
      </c>
      <c r="AQ11" s="123">
        <f>AP11-AP10</f>
        <v>1268</v>
      </c>
      <c r="AR11" s="50"/>
      <c r="AS11" s="51" t="s">
        <v>113</v>
      </c>
      <c r="AV11" s="38" t="s">
        <v>88</v>
      </c>
      <c r="AW11" s="38" t="s">
        <v>91</v>
      </c>
      <c r="AY11" s="80" t="s">
        <v>126</v>
      </c>
    </row>
    <row r="12" spans="2:51" x14ac:dyDescent="0.25">
      <c r="B12" s="39">
        <v>2.0416666666666701</v>
      </c>
      <c r="C12" s="39">
        <v>8.3333333333333329E-2</v>
      </c>
      <c r="D12" s="118">
        <v>17</v>
      </c>
      <c r="E12" s="40">
        <f t="shared" ref="E12:E34" si="0">D12/1.42</f>
        <v>11.971830985915494</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119</v>
      </c>
      <c r="P12" s="119">
        <v>100</v>
      </c>
      <c r="Q12" s="119">
        <v>31689643</v>
      </c>
      <c r="R12" s="45">
        <f t="shared" ref="R12:R34" si="3">Q12-Q11</f>
        <v>3532</v>
      </c>
      <c r="S12" s="46">
        <f t="shared" ref="S12:S34" si="4">R12*24/1000</f>
        <v>84.768000000000001</v>
      </c>
      <c r="T12" s="46">
        <f t="shared" ref="T12:T34" si="5">R12/1000</f>
        <v>3.532</v>
      </c>
      <c r="U12" s="120">
        <v>7.9</v>
      </c>
      <c r="V12" s="120">
        <f t="shared" ref="V12:V34" si="6">U12</f>
        <v>7.9</v>
      </c>
      <c r="W12" s="121" t="s">
        <v>125</v>
      </c>
      <c r="X12" s="123">
        <v>0</v>
      </c>
      <c r="Y12" s="123">
        <v>0</v>
      </c>
      <c r="Z12" s="123">
        <v>909</v>
      </c>
      <c r="AA12" s="123">
        <v>0</v>
      </c>
      <c r="AB12" s="123">
        <v>1110</v>
      </c>
      <c r="AC12" s="47" t="s">
        <v>90</v>
      </c>
      <c r="AD12" s="47" t="s">
        <v>90</v>
      </c>
      <c r="AE12" s="47" t="s">
        <v>90</v>
      </c>
      <c r="AF12" s="122" t="s">
        <v>90</v>
      </c>
      <c r="AG12" s="136">
        <v>36004132</v>
      </c>
      <c r="AH12" s="48">
        <f>IF(ISBLANK(AG12),"-",AG12-AG11)</f>
        <v>568</v>
      </c>
      <c r="AI12" s="49">
        <f t="shared" ref="AI12:AI34" si="7">AH12/T12</f>
        <v>160.81540203850508</v>
      </c>
      <c r="AJ12" s="102">
        <v>0</v>
      </c>
      <c r="AK12" s="102">
        <v>0</v>
      </c>
      <c r="AL12" s="102">
        <v>1</v>
      </c>
      <c r="AM12" s="102">
        <v>0</v>
      </c>
      <c r="AN12" s="102">
        <v>1</v>
      </c>
      <c r="AO12" s="102">
        <v>0.35</v>
      </c>
      <c r="AP12" s="123">
        <v>8044912</v>
      </c>
      <c r="AQ12" s="123">
        <f>AP12-AP11</f>
        <v>1298</v>
      </c>
      <c r="AR12" s="52">
        <v>0.82</v>
      </c>
      <c r="AS12" s="51" t="s">
        <v>113</v>
      </c>
      <c r="AV12" s="38" t="s">
        <v>92</v>
      </c>
      <c r="AW12" s="38" t="s">
        <v>93</v>
      </c>
      <c r="AY12" s="80" t="s">
        <v>128</v>
      </c>
    </row>
    <row r="13" spans="2:51" x14ac:dyDescent="0.25">
      <c r="B13" s="39">
        <v>2.0833333333333299</v>
      </c>
      <c r="C13" s="39">
        <v>0.125</v>
      </c>
      <c r="D13" s="118">
        <v>18</v>
      </c>
      <c r="E13" s="40">
        <f t="shared" si="0"/>
        <v>12.67605633802817</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117</v>
      </c>
      <c r="P13" s="119">
        <v>87</v>
      </c>
      <c r="Q13" s="119">
        <v>31693230</v>
      </c>
      <c r="R13" s="45">
        <f t="shared" si="3"/>
        <v>3587</v>
      </c>
      <c r="S13" s="46">
        <f t="shared" si="4"/>
        <v>86.087999999999994</v>
      </c>
      <c r="T13" s="46">
        <f t="shared" si="5"/>
        <v>3.5870000000000002</v>
      </c>
      <c r="U13" s="120">
        <v>9.3000000000000007</v>
      </c>
      <c r="V13" s="120">
        <f t="shared" si="6"/>
        <v>9.3000000000000007</v>
      </c>
      <c r="W13" s="121" t="s">
        <v>125</v>
      </c>
      <c r="X13" s="123">
        <v>0</v>
      </c>
      <c r="Y13" s="123">
        <v>0</v>
      </c>
      <c r="Z13" s="123">
        <v>967</v>
      </c>
      <c r="AA13" s="123">
        <v>0</v>
      </c>
      <c r="AB13" s="123">
        <v>988</v>
      </c>
      <c r="AC13" s="47" t="s">
        <v>90</v>
      </c>
      <c r="AD13" s="47" t="s">
        <v>90</v>
      </c>
      <c r="AE13" s="47" t="s">
        <v>90</v>
      </c>
      <c r="AF13" s="122" t="s">
        <v>90</v>
      </c>
      <c r="AG13" s="136">
        <v>36004668</v>
      </c>
      <c r="AH13" s="48">
        <f>IF(ISBLANK(AG13),"-",AG13-AG12)</f>
        <v>536</v>
      </c>
      <c r="AI13" s="49">
        <f t="shared" si="7"/>
        <v>149.42849177585725</v>
      </c>
      <c r="AJ13" s="102">
        <v>0</v>
      </c>
      <c r="AK13" s="102">
        <v>0</v>
      </c>
      <c r="AL13" s="102">
        <v>1</v>
      </c>
      <c r="AM13" s="102">
        <v>0</v>
      </c>
      <c r="AN13" s="102">
        <v>1</v>
      </c>
      <c r="AO13" s="102">
        <v>0.35</v>
      </c>
      <c r="AP13" s="123">
        <v>8046187</v>
      </c>
      <c r="AQ13" s="123">
        <f>AP13-AP12</f>
        <v>1275</v>
      </c>
      <c r="AR13" s="50"/>
      <c r="AS13" s="51" t="s">
        <v>113</v>
      </c>
      <c r="AV13" s="38" t="s">
        <v>94</v>
      </c>
      <c r="AW13" s="38" t="s">
        <v>95</v>
      </c>
      <c r="AY13" s="80" t="s">
        <v>127</v>
      </c>
    </row>
    <row r="14" spans="2:51" x14ac:dyDescent="0.25">
      <c r="B14" s="39">
        <v>2.125</v>
      </c>
      <c r="C14" s="39">
        <v>0.16666666666666666</v>
      </c>
      <c r="D14" s="118">
        <v>27</v>
      </c>
      <c r="E14" s="40">
        <f t="shared" si="0"/>
        <v>19.014084507042256</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102</v>
      </c>
      <c r="P14" s="119">
        <v>86</v>
      </c>
      <c r="Q14" s="119">
        <v>31696852</v>
      </c>
      <c r="R14" s="45">
        <f t="shared" si="3"/>
        <v>3622</v>
      </c>
      <c r="S14" s="46">
        <f t="shared" si="4"/>
        <v>86.927999999999997</v>
      </c>
      <c r="T14" s="46">
        <f t="shared" si="5"/>
        <v>3.6219999999999999</v>
      </c>
      <c r="U14" s="120">
        <v>9.5</v>
      </c>
      <c r="V14" s="120">
        <f t="shared" si="6"/>
        <v>9.5</v>
      </c>
      <c r="W14" s="121" t="s">
        <v>125</v>
      </c>
      <c r="X14" s="123">
        <v>0</v>
      </c>
      <c r="Y14" s="123">
        <v>0</v>
      </c>
      <c r="Z14" s="123">
        <v>861</v>
      </c>
      <c r="AA14" s="123">
        <v>0</v>
      </c>
      <c r="AB14" s="123">
        <v>988</v>
      </c>
      <c r="AC14" s="47" t="s">
        <v>90</v>
      </c>
      <c r="AD14" s="47" t="s">
        <v>90</v>
      </c>
      <c r="AE14" s="47" t="s">
        <v>90</v>
      </c>
      <c r="AF14" s="122" t="s">
        <v>90</v>
      </c>
      <c r="AG14" s="136">
        <v>36005160</v>
      </c>
      <c r="AH14" s="48">
        <f t="shared" ref="AH14:AH34" si="8">IF(ISBLANK(AG14),"-",AG14-AG13)</f>
        <v>492</v>
      </c>
      <c r="AI14" s="49">
        <f t="shared" si="7"/>
        <v>135.83655438983988</v>
      </c>
      <c r="AJ14" s="102">
        <v>0</v>
      </c>
      <c r="AK14" s="102">
        <v>0</v>
      </c>
      <c r="AL14" s="102">
        <v>1</v>
      </c>
      <c r="AM14" s="102">
        <v>0</v>
      </c>
      <c r="AN14" s="102">
        <v>1</v>
      </c>
      <c r="AO14" s="102">
        <v>0.35</v>
      </c>
      <c r="AP14" s="123">
        <v>8046260</v>
      </c>
      <c r="AQ14" s="123">
        <f>AP14-AP13</f>
        <v>73</v>
      </c>
      <c r="AR14" s="50"/>
      <c r="AS14" s="51" t="s">
        <v>113</v>
      </c>
      <c r="AT14" s="53"/>
      <c r="AV14" s="38" t="s">
        <v>96</v>
      </c>
      <c r="AW14" s="38" t="s">
        <v>97</v>
      </c>
      <c r="AY14" s="80" t="s">
        <v>130</v>
      </c>
    </row>
    <row r="15" spans="2:51" x14ac:dyDescent="0.25">
      <c r="B15" s="39">
        <v>2.1666666666666701</v>
      </c>
      <c r="C15" s="39">
        <v>0.20833333333333301</v>
      </c>
      <c r="D15" s="118">
        <v>31</v>
      </c>
      <c r="E15" s="40">
        <f t="shared" si="0"/>
        <v>21.83098591549296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91</v>
      </c>
      <c r="P15" s="119">
        <v>85</v>
      </c>
      <c r="Q15" s="119">
        <v>31700439</v>
      </c>
      <c r="R15" s="45">
        <f t="shared" si="3"/>
        <v>3587</v>
      </c>
      <c r="S15" s="46">
        <f t="shared" si="4"/>
        <v>86.087999999999994</v>
      </c>
      <c r="T15" s="46">
        <f t="shared" si="5"/>
        <v>3.5870000000000002</v>
      </c>
      <c r="U15" s="120">
        <v>9.5</v>
      </c>
      <c r="V15" s="120">
        <f t="shared" si="6"/>
        <v>9.5</v>
      </c>
      <c r="W15" s="121" t="s">
        <v>125</v>
      </c>
      <c r="X15" s="123">
        <v>0</v>
      </c>
      <c r="Y15" s="123">
        <v>0</v>
      </c>
      <c r="Z15" s="123">
        <v>842</v>
      </c>
      <c r="AA15" s="123">
        <v>0</v>
      </c>
      <c r="AB15" s="123">
        <v>988</v>
      </c>
      <c r="AC15" s="47" t="s">
        <v>90</v>
      </c>
      <c r="AD15" s="47" t="s">
        <v>90</v>
      </c>
      <c r="AE15" s="47" t="s">
        <v>90</v>
      </c>
      <c r="AF15" s="122" t="s">
        <v>90</v>
      </c>
      <c r="AG15" s="136">
        <v>36005624</v>
      </c>
      <c r="AH15" s="48">
        <f t="shared" si="8"/>
        <v>464</v>
      </c>
      <c r="AI15" s="49">
        <f t="shared" si="7"/>
        <v>129.35600780596599</v>
      </c>
      <c r="AJ15" s="102">
        <v>0</v>
      </c>
      <c r="AK15" s="102">
        <v>0</v>
      </c>
      <c r="AL15" s="102">
        <v>1</v>
      </c>
      <c r="AM15" s="102">
        <v>0</v>
      </c>
      <c r="AN15" s="102">
        <v>1</v>
      </c>
      <c r="AO15" s="102">
        <v>0</v>
      </c>
      <c r="AP15" s="123">
        <v>8046260</v>
      </c>
      <c r="AQ15" s="123">
        <f>AP15-AP14</f>
        <v>0</v>
      </c>
      <c r="AR15" s="50"/>
      <c r="AS15" s="51" t="s">
        <v>113</v>
      </c>
      <c r="AV15" s="38" t="s">
        <v>98</v>
      </c>
      <c r="AW15" s="38" t="s">
        <v>99</v>
      </c>
      <c r="AY15" s="80" t="s">
        <v>131</v>
      </c>
    </row>
    <row r="16" spans="2:51" x14ac:dyDescent="0.25">
      <c r="B16" s="39">
        <v>2.2083333333333299</v>
      </c>
      <c r="C16" s="39">
        <v>0.25</v>
      </c>
      <c r="D16" s="118">
        <v>17</v>
      </c>
      <c r="E16" s="40">
        <f t="shared" si="0"/>
        <v>11.971830985915494</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122</v>
      </c>
      <c r="P16" s="119">
        <v>119</v>
      </c>
      <c r="Q16" s="119">
        <v>31705059</v>
      </c>
      <c r="R16" s="45">
        <f t="shared" si="3"/>
        <v>4620</v>
      </c>
      <c r="S16" s="46">
        <f t="shared" si="4"/>
        <v>110.88</v>
      </c>
      <c r="T16" s="46">
        <f t="shared" si="5"/>
        <v>4.62</v>
      </c>
      <c r="U16" s="120">
        <v>9.5</v>
      </c>
      <c r="V16" s="120">
        <f t="shared" si="6"/>
        <v>9.5</v>
      </c>
      <c r="W16" s="121" t="s">
        <v>125</v>
      </c>
      <c r="X16" s="123">
        <v>0</v>
      </c>
      <c r="Y16" s="123">
        <v>0</v>
      </c>
      <c r="Z16" s="123">
        <v>1113</v>
      </c>
      <c r="AA16" s="123">
        <v>0</v>
      </c>
      <c r="AB16" s="123">
        <v>1110</v>
      </c>
      <c r="AC16" s="47" t="s">
        <v>90</v>
      </c>
      <c r="AD16" s="47" t="s">
        <v>90</v>
      </c>
      <c r="AE16" s="47" t="s">
        <v>90</v>
      </c>
      <c r="AF16" s="122" t="s">
        <v>90</v>
      </c>
      <c r="AG16" s="136">
        <v>36006180</v>
      </c>
      <c r="AH16" s="48">
        <f t="shared" si="8"/>
        <v>556</v>
      </c>
      <c r="AI16" s="49">
        <f t="shared" si="7"/>
        <v>120.34632034632034</v>
      </c>
      <c r="AJ16" s="102">
        <v>0</v>
      </c>
      <c r="AK16" s="102">
        <v>0</v>
      </c>
      <c r="AL16" s="102">
        <v>1</v>
      </c>
      <c r="AM16" s="102">
        <v>0</v>
      </c>
      <c r="AN16" s="102">
        <v>1</v>
      </c>
      <c r="AO16" s="102">
        <v>0</v>
      </c>
      <c r="AP16" s="123">
        <v>8046260</v>
      </c>
      <c r="AQ16" s="123">
        <f t="shared" ref="AQ16:AQ34" si="10">AP16-AP15</f>
        <v>0</v>
      </c>
      <c r="AR16" s="52">
        <v>0.96</v>
      </c>
      <c r="AS16" s="51" t="s">
        <v>101</v>
      </c>
      <c r="AV16" s="38" t="s">
        <v>102</v>
      </c>
      <c r="AW16" s="38" t="s">
        <v>103</v>
      </c>
      <c r="AY16" s="80" t="s">
        <v>132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144</v>
      </c>
      <c r="P17" s="119">
        <v>148</v>
      </c>
      <c r="Q17" s="119">
        <v>31711150</v>
      </c>
      <c r="R17" s="45">
        <f t="shared" si="3"/>
        <v>6091</v>
      </c>
      <c r="S17" s="46">
        <f t="shared" si="4"/>
        <v>146.184</v>
      </c>
      <c r="T17" s="46">
        <f t="shared" si="5"/>
        <v>6.0910000000000002</v>
      </c>
      <c r="U17" s="120">
        <v>9.4</v>
      </c>
      <c r="V17" s="120">
        <f t="shared" si="6"/>
        <v>9.4</v>
      </c>
      <c r="W17" s="121" t="s">
        <v>140</v>
      </c>
      <c r="X17" s="123">
        <v>0</v>
      </c>
      <c r="Y17" s="123">
        <v>1002</v>
      </c>
      <c r="Z17" s="123">
        <v>1195</v>
      </c>
      <c r="AA17" s="163">
        <v>1185</v>
      </c>
      <c r="AB17" s="123">
        <v>1198</v>
      </c>
      <c r="AC17" s="47" t="s">
        <v>90</v>
      </c>
      <c r="AD17" s="47" t="s">
        <v>90</v>
      </c>
      <c r="AE17" s="47" t="s">
        <v>90</v>
      </c>
      <c r="AF17" s="122" t="s">
        <v>90</v>
      </c>
      <c r="AG17" s="136">
        <v>36007468</v>
      </c>
      <c r="AH17" s="48">
        <f t="shared" si="8"/>
        <v>1288</v>
      </c>
      <c r="AI17" s="49">
        <f t="shared" si="7"/>
        <v>211.45953045476932</v>
      </c>
      <c r="AJ17" s="102">
        <v>0</v>
      </c>
      <c r="AK17" s="102">
        <v>1</v>
      </c>
      <c r="AL17" s="102">
        <v>1</v>
      </c>
      <c r="AM17" s="102">
        <v>1</v>
      </c>
      <c r="AN17" s="102">
        <v>1</v>
      </c>
      <c r="AO17" s="102">
        <v>0</v>
      </c>
      <c r="AP17" s="123">
        <v>8046260</v>
      </c>
      <c r="AQ17" s="123">
        <f t="shared" si="10"/>
        <v>0</v>
      </c>
      <c r="AR17" s="50"/>
      <c r="AS17" s="51" t="s">
        <v>101</v>
      </c>
      <c r="AT17" s="53"/>
      <c r="AV17" s="38" t="s">
        <v>104</v>
      </c>
      <c r="AW17" s="38" t="s">
        <v>105</v>
      </c>
      <c r="AY17" s="105"/>
    </row>
    <row r="18" spans="1:51" x14ac:dyDescent="0.25">
      <c r="B18" s="39">
        <v>2.2916666666666701</v>
      </c>
      <c r="C18" s="39">
        <v>0.33333333333333298</v>
      </c>
      <c r="D18" s="118">
        <v>9</v>
      </c>
      <c r="E18" s="40">
        <f t="shared" si="0"/>
        <v>6.3380281690140849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140</v>
      </c>
      <c r="P18" s="119">
        <v>155</v>
      </c>
      <c r="Q18" s="119">
        <v>31717299</v>
      </c>
      <c r="R18" s="45">
        <f t="shared" si="3"/>
        <v>6149</v>
      </c>
      <c r="S18" s="46">
        <f t="shared" si="4"/>
        <v>147.57599999999999</v>
      </c>
      <c r="T18" s="46">
        <f t="shared" si="5"/>
        <v>6.149</v>
      </c>
      <c r="U18" s="120">
        <v>8.9</v>
      </c>
      <c r="V18" s="120">
        <f t="shared" si="6"/>
        <v>8.9</v>
      </c>
      <c r="W18" s="121" t="s">
        <v>140</v>
      </c>
      <c r="X18" s="123">
        <v>0</v>
      </c>
      <c r="Y18" s="123">
        <v>1062</v>
      </c>
      <c r="Z18" s="123">
        <v>1195</v>
      </c>
      <c r="AA18" s="123">
        <v>1185</v>
      </c>
      <c r="AB18" s="123">
        <v>1198</v>
      </c>
      <c r="AC18" s="47" t="s">
        <v>90</v>
      </c>
      <c r="AD18" s="47" t="s">
        <v>90</v>
      </c>
      <c r="AE18" s="47" t="s">
        <v>90</v>
      </c>
      <c r="AF18" s="122" t="s">
        <v>90</v>
      </c>
      <c r="AG18" s="136">
        <v>36008790</v>
      </c>
      <c r="AH18" s="48">
        <f t="shared" si="8"/>
        <v>1322</v>
      </c>
      <c r="AI18" s="49">
        <f t="shared" si="7"/>
        <v>214.99430801756384</v>
      </c>
      <c r="AJ18" s="102">
        <v>0</v>
      </c>
      <c r="AK18" s="102">
        <v>1</v>
      </c>
      <c r="AL18" s="102">
        <v>1</v>
      </c>
      <c r="AM18" s="102">
        <v>1</v>
      </c>
      <c r="AN18" s="102">
        <v>1</v>
      </c>
      <c r="AO18" s="102">
        <v>0</v>
      </c>
      <c r="AP18" s="123">
        <v>8046260</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137</v>
      </c>
      <c r="P19" s="119">
        <v>154</v>
      </c>
      <c r="Q19" s="119">
        <v>31723786</v>
      </c>
      <c r="R19" s="45">
        <f t="shared" si="3"/>
        <v>6487</v>
      </c>
      <c r="S19" s="46">
        <f t="shared" si="4"/>
        <v>155.68799999999999</v>
      </c>
      <c r="T19" s="46">
        <f t="shared" si="5"/>
        <v>6.4870000000000001</v>
      </c>
      <c r="U19" s="120">
        <v>8.1</v>
      </c>
      <c r="V19" s="120">
        <f t="shared" si="6"/>
        <v>8.1</v>
      </c>
      <c r="W19" s="121" t="s">
        <v>140</v>
      </c>
      <c r="X19" s="123">
        <v>0</v>
      </c>
      <c r="Y19" s="123">
        <v>1109</v>
      </c>
      <c r="Z19" s="123">
        <v>1195</v>
      </c>
      <c r="AA19" s="123">
        <v>1185</v>
      </c>
      <c r="AB19" s="123">
        <v>1198</v>
      </c>
      <c r="AC19" s="47" t="s">
        <v>90</v>
      </c>
      <c r="AD19" s="47" t="s">
        <v>90</v>
      </c>
      <c r="AE19" s="47" t="s">
        <v>90</v>
      </c>
      <c r="AF19" s="122" t="s">
        <v>90</v>
      </c>
      <c r="AG19" s="136">
        <v>36010240</v>
      </c>
      <c r="AH19" s="48">
        <f t="shared" si="8"/>
        <v>1450</v>
      </c>
      <c r="AI19" s="49">
        <f t="shared" si="7"/>
        <v>223.52397101896099</v>
      </c>
      <c r="AJ19" s="102">
        <v>0</v>
      </c>
      <c r="AK19" s="102">
        <v>1</v>
      </c>
      <c r="AL19" s="102">
        <v>1</v>
      </c>
      <c r="AM19" s="102">
        <v>1</v>
      </c>
      <c r="AN19" s="102">
        <v>1</v>
      </c>
      <c r="AO19" s="102">
        <v>0</v>
      </c>
      <c r="AP19" s="123">
        <v>8046260</v>
      </c>
      <c r="AQ19" s="123">
        <f t="shared" si="10"/>
        <v>0</v>
      </c>
      <c r="AR19" s="50"/>
      <c r="AS19" s="51" t="s">
        <v>101</v>
      </c>
      <c r="AV19" s="38" t="s">
        <v>108</v>
      </c>
      <c r="AW19" s="38" t="s">
        <v>109</v>
      </c>
      <c r="AY19" s="105"/>
    </row>
    <row r="20" spans="1:51" x14ac:dyDescent="0.25">
      <c r="B20" s="39">
        <v>2.375</v>
      </c>
      <c r="C20" s="39">
        <v>0.41666666666666669</v>
      </c>
      <c r="D20" s="118">
        <v>7</v>
      </c>
      <c r="E20" s="40">
        <f t="shared" si="0"/>
        <v>4.9295774647887329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137</v>
      </c>
      <c r="P20" s="119">
        <v>152</v>
      </c>
      <c r="Q20" s="119">
        <v>31730287</v>
      </c>
      <c r="R20" s="45">
        <f t="shared" si="3"/>
        <v>6501</v>
      </c>
      <c r="S20" s="46">
        <f t="shared" si="4"/>
        <v>156.024</v>
      </c>
      <c r="T20" s="46">
        <f t="shared" si="5"/>
        <v>6.5010000000000003</v>
      </c>
      <c r="U20" s="120">
        <v>7.3</v>
      </c>
      <c r="V20" s="120">
        <f t="shared" si="6"/>
        <v>7.3</v>
      </c>
      <c r="W20" s="121" t="s">
        <v>140</v>
      </c>
      <c r="X20" s="123">
        <v>0</v>
      </c>
      <c r="Y20" s="123">
        <v>1155</v>
      </c>
      <c r="Z20" s="123">
        <v>1195</v>
      </c>
      <c r="AA20" s="123">
        <v>1185</v>
      </c>
      <c r="AB20" s="123">
        <v>1198</v>
      </c>
      <c r="AC20" s="47" t="s">
        <v>90</v>
      </c>
      <c r="AD20" s="47" t="s">
        <v>90</v>
      </c>
      <c r="AE20" s="47" t="s">
        <v>90</v>
      </c>
      <c r="AF20" s="122" t="s">
        <v>90</v>
      </c>
      <c r="AG20" s="136">
        <v>36011692</v>
      </c>
      <c r="AH20" s="48">
        <f>IF(ISBLANK(AG20),"-",AG20-AG19)</f>
        <v>1452</v>
      </c>
      <c r="AI20" s="49">
        <f t="shared" si="7"/>
        <v>223.35025380710658</v>
      </c>
      <c r="AJ20" s="102">
        <v>0</v>
      </c>
      <c r="AK20" s="102">
        <v>1</v>
      </c>
      <c r="AL20" s="102">
        <v>1</v>
      </c>
      <c r="AM20" s="102">
        <v>1</v>
      </c>
      <c r="AN20" s="102">
        <v>1</v>
      </c>
      <c r="AO20" s="102">
        <v>0</v>
      </c>
      <c r="AP20" s="123">
        <v>8046260</v>
      </c>
      <c r="AQ20" s="123">
        <f t="shared" si="10"/>
        <v>0</v>
      </c>
      <c r="AR20" s="52">
        <v>1.1000000000000001</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139</v>
      </c>
      <c r="P21" s="119">
        <v>153</v>
      </c>
      <c r="Q21" s="119">
        <v>31736533</v>
      </c>
      <c r="R21" s="45">
        <f>Q21-Q20</f>
        <v>6246</v>
      </c>
      <c r="S21" s="46">
        <f t="shared" si="4"/>
        <v>149.904</v>
      </c>
      <c r="T21" s="46">
        <f t="shared" si="5"/>
        <v>6.2460000000000004</v>
      </c>
      <c r="U21" s="120">
        <v>6.5</v>
      </c>
      <c r="V21" s="120">
        <f t="shared" si="6"/>
        <v>6.5</v>
      </c>
      <c r="W21" s="121" t="s">
        <v>140</v>
      </c>
      <c r="X21" s="123">
        <v>0</v>
      </c>
      <c r="Y21" s="123">
        <v>1086</v>
      </c>
      <c r="Z21" s="123">
        <v>1195</v>
      </c>
      <c r="AA21" s="123">
        <v>1185</v>
      </c>
      <c r="AB21" s="123">
        <v>1198</v>
      </c>
      <c r="AC21" s="47" t="s">
        <v>90</v>
      </c>
      <c r="AD21" s="47" t="s">
        <v>90</v>
      </c>
      <c r="AE21" s="47" t="s">
        <v>90</v>
      </c>
      <c r="AF21" s="122" t="s">
        <v>90</v>
      </c>
      <c r="AG21" s="136">
        <v>36013076</v>
      </c>
      <c r="AH21" s="48">
        <f t="shared" si="8"/>
        <v>1384</v>
      </c>
      <c r="AI21" s="49">
        <f t="shared" si="7"/>
        <v>221.58181235991032</v>
      </c>
      <c r="AJ21" s="102">
        <v>0</v>
      </c>
      <c r="AK21" s="102">
        <v>1</v>
      </c>
      <c r="AL21" s="102">
        <v>1</v>
      </c>
      <c r="AM21" s="102">
        <v>1</v>
      </c>
      <c r="AN21" s="102">
        <v>1</v>
      </c>
      <c r="AO21" s="102">
        <v>0</v>
      </c>
      <c r="AP21" s="123">
        <v>8046260</v>
      </c>
      <c r="AQ21" s="123">
        <f t="shared" si="10"/>
        <v>0</v>
      </c>
      <c r="AR21" s="50"/>
      <c r="AS21" s="51" t="s">
        <v>101</v>
      </c>
      <c r="AY21" s="105"/>
    </row>
    <row r="22" spans="1:51" x14ac:dyDescent="0.25">
      <c r="B22" s="39">
        <v>2.4583333333333299</v>
      </c>
      <c r="C22" s="39">
        <v>0.5</v>
      </c>
      <c r="D22" s="118">
        <v>7</v>
      </c>
      <c r="E22" s="40">
        <f t="shared" si="0"/>
        <v>4.9295774647887329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133</v>
      </c>
      <c r="P22" s="119">
        <v>145</v>
      </c>
      <c r="Q22" s="119">
        <v>31742688</v>
      </c>
      <c r="R22" s="45">
        <f t="shared" si="3"/>
        <v>6155</v>
      </c>
      <c r="S22" s="46">
        <f t="shared" si="4"/>
        <v>147.72</v>
      </c>
      <c r="T22" s="46">
        <f t="shared" si="5"/>
        <v>6.1550000000000002</v>
      </c>
      <c r="U22" s="120">
        <v>5.9</v>
      </c>
      <c r="V22" s="120">
        <f t="shared" si="6"/>
        <v>5.9</v>
      </c>
      <c r="W22" s="121" t="s">
        <v>140</v>
      </c>
      <c r="X22" s="123">
        <v>0</v>
      </c>
      <c r="Y22" s="123">
        <v>1125</v>
      </c>
      <c r="Z22" s="123">
        <v>1195</v>
      </c>
      <c r="AA22" s="123">
        <v>1185</v>
      </c>
      <c r="AB22" s="123">
        <v>1198</v>
      </c>
      <c r="AC22" s="47" t="s">
        <v>90</v>
      </c>
      <c r="AD22" s="47" t="s">
        <v>90</v>
      </c>
      <c r="AE22" s="47" t="s">
        <v>90</v>
      </c>
      <c r="AF22" s="122" t="s">
        <v>90</v>
      </c>
      <c r="AG22" s="136">
        <v>36014476</v>
      </c>
      <c r="AH22" s="48">
        <f t="shared" si="8"/>
        <v>1400</v>
      </c>
      <c r="AI22" s="49">
        <f t="shared" si="7"/>
        <v>227.45735174654752</v>
      </c>
      <c r="AJ22" s="102">
        <v>0</v>
      </c>
      <c r="AK22" s="102">
        <v>1</v>
      </c>
      <c r="AL22" s="102">
        <v>1</v>
      </c>
      <c r="AM22" s="102">
        <v>1</v>
      </c>
      <c r="AN22" s="102">
        <v>1</v>
      </c>
      <c r="AO22" s="102">
        <v>0</v>
      </c>
      <c r="AP22" s="123">
        <v>8046260</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133</v>
      </c>
      <c r="P23" s="119">
        <v>148</v>
      </c>
      <c r="Q23" s="119">
        <v>31748716</v>
      </c>
      <c r="R23" s="45">
        <f t="shared" si="3"/>
        <v>6028</v>
      </c>
      <c r="S23" s="46">
        <f t="shared" si="4"/>
        <v>144.672</v>
      </c>
      <c r="T23" s="46">
        <f t="shared" si="5"/>
        <v>6.0279999999999996</v>
      </c>
      <c r="U23" s="120">
        <v>5.3</v>
      </c>
      <c r="V23" s="120">
        <f t="shared" si="6"/>
        <v>5.3</v>
      </c>
      <c r="W23" s="121" t="s">
        <v>140</v>
      </c>
      <c r="X23" s="123">
        <v>0</v>
      </c>
      <c r="Y23" s="123">
        <v>1168</v>
      </c>
      <c r="Z23" s="123">
        <v>1195</v>
      </c>
      <c r="AA23" s="123">
        <v>1185</v>
      </c>
      <c r="AB23" s="123">
        <v>1198</v>
      </c>
      <c r="AC23" s="47" t="s">
        <v>90</v>
      </c>
      <c r="AD23" s="47" t="s">
        <v>90</v>
      </c>
      <c r="AE23" s="47" t="s">
        <v>90</v>
      </c>
      <c r="AF23" s="122" t="s">
        <v>90</v>
      </c>
      <c r="AG23" s="136">
        <v>36015864</v>
      </c>
      <c r="AH23" s="48">
        <f t="shared" si="8"/>
        <v>1388</v>
      </c>
      <c r="AI23" s="49">
        <f t="shared" si="7"/>
        <v>230.25879230258795</v>
      </c>
      <c r="AJ23" s="102">
        <v>0</v>
      </c>
      <c r="AK23" s="102">
        <v>1</v>
      </c>
      <c r="AL23" s="102">
        <v>1</v>
      </c>
      <c r="AM23" s="102">
        <v>1</v>
      </c>
      <c r="AN23" s="102">
        <v>1</v>
      </c>
      <c r="AO23" s="102">
        <v>0</v>
      </c>
      <c r="AP23" s="123">
        <v>8046260</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134</v>
      </c>
      <c r="P24" s="119">
        <v>143</v>
      </c>
      <c r="Q24" s="119">
        <v>31754776</v>
      </c>
      <c r="R24" s="45">
        <f t="shared" si="3"/>
        <v>6060</v>
      </c>
      <c r="S24" s="46">
        <f t="shared" si="4"/>
        <v>145.44</v>
      </c>
      <c r="T24" s="46">
        <f t="shared" si="5"/>
        <v>6.06</v>
      </c>
      <c r="U24" s="120">
        <v>4.7</v>
      </c>
      <c r="V24" s="120">
        <f t="shared" si="6"/>
        <v>4.7</v>
      </c>
      <c r="W24" s="121" t="s">
        <v>140</v>
      </c>
      <c r="X24" s="123">
        <v>0</v>
      </c>
      <c r="Y24" s="123">
        <v>1070</v>
      </c>
      <c r="Z24" s="123">
        <v>1195</v>
      </c>
      <c r="AA24" s="123">
        <v>1185</v>
      </c>
      <c r="AB24" s="123">
        <v>1198</v>
      </c>
      <c r="AC24" s="47" t="s">
        <v>90</v>
      </c>
      <c r="AD24" s="47" t="s">
        <v>90</v>
      </c>
      <c r="AE24" s="47" t="s">
        <v>90</v>
      </c>
      <c r="AF24" s="122" t="s">
        <v>90</v>
      </c>
      <c r="AG24" s="136">
        <v>36017218</v>
      </c>
      <c r="AH24" s="48">
        <f t="shared" si="8"/>
        <v>1354</v>
      </c>
      <c r="AI24" s="49">
        <f t="shared" si="7"/>
        <v>223.43234323432344</v>
      </c>
      <c r="AJ24" s="102">
        <v>0</v>
      </c>
      <c r="AK24" s="102">
        <v>1</v>
      </c>
      <c r="AL24" s="102">
        <v>1</v>
      </c>
      <c r="AM24" s="102">
        <v>1</v>
      </c>
      <c r="AN24" s="102">
        <v>1</v>
      </c>
      <c r="AO24" s="102">
        <v>0</v>
      </c>
      <c r="AP24" s="123">
        <v>8046260</v>
      </c>
      <c r="AQ24" s="123">
        <f t="shared" si="10"/>
        <v>0</v>
      </c>
      <c r="AR24" s="52">
        <v>0.4</v>
      </c>
      <c r="AS24" s="51" t="s">
        <v>113</v>
      </c>
      <c r="AV24" s="57" t="s">
        <v>29</v>
      </c>
      <c r="AW24" s="57">
        <v>14.7</v>
      </c>
      <c r="AY24" s="105"/>
    </row>
    <row r="25" spans="1:51" x14ac:dyDescent="0.25">
      <c r="B25" s="39">
        <v>2.5833333333333299</v>
      </c>
      <c r="C25" s="39">
        <v>0.625</v>
      </c>
      <c r="D25" s="118">
        <v>5</v>
      </c>
      <c r="E25" s="40">
        <f t="shared" si="0"/>
        <v>3.5211267605633805</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135</v>
      </c>
      <c r="P25" s="119">
        <v>140</v>
      </c>
      <c r="Q25" s="119">
        <v>31760898</v>
      </c>
      <c r="R25" s="45">
        <f t="shared" si="3"/>
        <v>6122</v>
      </c>
      <c r="S25" s="46">
        <f t="shared" si="4"/>
        <v>146.928</v>
      </c>
      <c r="T25" s="46">
        <f t="shared" si="5"/>
        <v>6.1219999999999999</v>
      </c>
      <c r="U25" s="120">
        <v>4.3</v>
      </c>
      <c r="V25" s="120">
        <f t="shared" si="6"/>
        <v>4.3</v>
      </c>
      <c r="W25" s="121" t="s">
        <v>140</v>
      </c>
      <c r="X25" s="123">
        <v>0</v>
      </c>
      <c r="Y25" s="123">
        <v>1042</v>
      </c>
      <c r="Z25" s="123">
        <v>1195</v>
      </c>
      <c r="AA25" s="123">
        <v>1185</v>
      </c>
      <c r="AB25" s="123">
        <v>1199</v>
      </c>
      <c r="AC25" s="47" t="s">
        <v>90</v>
      </c>
      <c r="AD25" s="47" t="s">
        <v>90</v>
      </c>
      <c r="AE25" s="47" t="s">
        <v>90</v>
      </c>
      <c r="AF25" s="122" t="s">
        <v>90</v>
      </c>
      <c r="AG25" s="136">
        <v>36018628</v>
      </c>
      <c r="AH25" s="48">
        <f t="shared" si="8"/>
        <v>1410</v>
      </c>
      <c r="AI25" s="49">
        <f t="shared" si="7"/>
        <v>230.31688990525973</v>
      </c>
      <c r="AJ25" s="102">
        <v>0</v>
      </c>
      <c r="AK25" s="102">
        <v>1</v>
      </c>
      <c r="AL25" s="102">
        <v>1</v>
      </c>
      <c r="AM25" s="102">
        <v>1</v>
      </c>
      <c r="AN25" s="102">
        <v>1</v>
      </c>
      <c r="AO25" s="102">
        <v>0</v>
      </c>
      <c r="AP25" s="123">
        <v>8046260</v>
      </c>
      <c r="AQ25" s="123">
        <f t="shared" si="10"/>
        <v>0</v>
      </c>
      <c r="AR25" s="50"/>
      <c r="AS25" s="51" t="s">
        <v>113</v>
      </c>
      <c r="AV25" s="57" t="s">
        <v>74</v>
      </c>
      <c r="AW25" s="57">
        <v>10.36</v>
      </c>
      <c r="AY25" s="105"/>
    </row>
    <row r="26" spans="1:51" x14ac:dyDescent="0.25">
      <c r="B26" s="39">
        <v>2.625</v>
      </c>
      <c r="C26" s="39">
        <v>0.66666666666666696</v>
      </c>
      <c r="D26" s="118">
        <v>5</v>
      </c>
      <c r="E26" s="40">
        <f t="shared" si="0"/>
        <v>3.5211267605633805</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134</v>
      </c>
      <c r="P26" s="119">
        <v>143</v>
      </c>
      <c r="Q26" s="119">
        <v>31766483</v>
      </c>
      <c r="R26" s="45">
        <f t="shared" si="3"/>
        <v>5585</v>
      </c>
      <c r="S26" s="46">
        <f t="shared" si="4"/>
        <v>134.04</v>
      </c>
      <c r="T26" s="46">
        <f t="shared" si="5"/>
        <v>5.585</v>
      </c>
      <c r="U26" s="120">
        <v>4</v>
      </c>
      <c r="V26" s="120">
        <f t="shared" si="6"/>
        <v>4</v>
      </c>
      <c r="W26" s="121" t="s">
        <v>140</v>
      </c>
      <c r="X26" s="123">
        <v>0</v>
      </c>
      <c r="Y26" s="123">
        <v>1049</v>
      </c>
      <c r="Z26" s="123">
        <v>1196</v>
      </c>
      <c r="AA26" s="123">
        <v>1185</v>
      </c>
      <c r="AB26" s="123">
        <v>1198</v>
      </c>
      <c r="AC26" s="47" t="s">
        <v>90</v>
      </c>
      <c r="AD26" s="47" t="s">
        <v>90</v>
      </c>
      <c r="AE26" s="47" t="s">
        <v>90</v>
      </c>
      <c r="AF26" s="122" t="s">
        <v>90</v>
      </c>
      <c r="AG26" s="136">
        <v>36019900</v>
      </c>
      <c r="AH26" s="48">
        <f t="shared" si="8"/>
        <v>1272</v>
      </c>
      <c r="AI26" s="49">
        <f t="shared" si="7"/>
        <v>227.75290957923008</v>
      </c>
      <c r="AJ26" s="102">
        <v>0</v>
      </c>
      <c r="AK26" s="102">
        <v>1</v>
      </c>
      <c r="AL26" s="102">
        <v>1</v>
      </c>
      <c r="AM26" s="102">
        <v>1</v>
      </c>
      <c r="AN26" s="102">
        <v>1</v>
      </c>
      <c r="AO26" s="102">
        <v>0</v>
      </c>
      <c r="AP26" s="123">
        <v>8046260</v>
      </c>
      <c r="AQ26" s="123">
        <f t="shared" si="10"/>
        <v>0</v>
      </c>
      <c r="AR26" s="50"/>
      <c r="AS26" s="51" t="s">
        <v>113</v>
      </c>
      <c r="AV26" s="57" t="s">
        <v>114</v>
      </c>
      <c r="AW26" s="57">
        <v>1.01325</v>
      </c>
      <c r="AY26" s="105"/>
    </row>
    <row r="27" spans="1:51" x14ac:dyDescent="0.25">
      <c r="B27" s="39">
        <v>2.6666666666666701</v>
      </c>
      <c r="C27" s="39">
        <v>0.70833333333333404</v>
      </c>
      <c r="D27" s="118">
        <v>4</v>
      </c>
      <c r="E27" s="40">
        <f t="shared" si="0"/>
        <v>2.8169014084507045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129</v>
      </c>
      <c r="P27" s="119">
        <v>140</v>
      </c>
      <c r="Q27" s="119">
        <v>31772523</v>
      </c>
      <c r="R27" s="45">
        <f t="shared" si="3"/>
        <v>6040</v>
      </c>
      <c r="S27" s="46">
        <f t="shared" si="4"/>
        <v>144.96</v>
      </c>
      <c r="T27" s="46">
        <f t="shared" si="5"/>
        <v>6.04</v>
      </c>
      <c r="U27" s="120">
        <v>3.3</v>
      </c>
      <c r="V27" s="120">
        <f t="shared" si="6"/>
        <v>3.3</v>
      </c>
      <c r="W27" s="121" t="s">
        <v>140</v>
      </c>
      <c r="X27" s="123">
        <v>0</v>
      </c>
      <c r="Y27" s="123">
        <v>1124</v>
      </c>
      <c r="Z27" s="123">
        <v>1196</v>
      </c>
      <c r="AA27" s="123">
        <v>1185</v>
      </c>
      <c r="AB27" s="123">
        <v>1198</v>
      </c>
      <c r="AC27" s="47" t="s">
        <v>90</v>
      </c>
      <c r="AD27" s="47" t="s">
        <v>90</v>
      </c>
      <c r="AE27" s="47" t="s">
        <v>90</v>
      </c>
      <c r="AF27" s="122" t="s">
        <v>90</v>
      </c>
      <c r="AG27" s="136">
        <v>36021300</v>
      </c>
      <c r="AH27" s="48">
        <f t="shared" si="8"/>
        <v>1400</v>
      </c>
      <c r="AI27" s="49">
        <f t="shared" si="7"/>
        <v>231.78807947019868</v>
      </c>
      <c r="AJ27" s="102">
        <v>0</v>
      </c>
      <c r="AK27" s="102">
        <v>1</v>
      </c>
      <c r="AL27" s="102">
        <v>1</v>
      </c>
      <c r="AM27" s="102">
        <v>1</v>
      </c>
      <c r="AN27" s="102">
        <v>1</v>
      </c>
      <c r="AO27" s="102">
        <v>0</v>
      </c>
      <c r="AP27" s="123">
        <v>8046260</v>
      </c>
      <c r="AQ27" s="123">
        <f t="shared" si="10"/>
        <v>0</v>
      </c>
      <c r="AR27" s="50"/>
      <c r="AS27" s="51" t="s">
        <v>113</v>
      </c>
      <c r="AV27" s="57" t="s">
        <v>115</v>
      </c>
      <c r="AW27" s="57">
        <v>1</v>
      </c>
      <c r="AY27" s="105"/>
    </row>
    <row r="28" spans="1:51" x14ac:dyDescent="0.25">
      <c r="B28" s="39">
        <v>2.7083333333333299</v>
      </c>
      <c r="C28" s="39">
        <v>0.750000000000002</v>
      </c>
      <c r="D28" s="118">
        <v>5</v>
      </c>
      <c r="E28" s="40">
        <f t="shared" si="0"/>
        <v>3.5211267605633805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127</v>
      </c>
      <c r="P28" s="119">
        <v>144</v>
      </c>
      <c r="Q28" s="119">
        <v>31778479</v>
      </c>
      <c r="R28" s="45">
        <f t="shared" si="3"/>
        <v>5956</v>
      </c>
      <c r="S28" s="46">
        <f t="shared" si="4"/>
        <v>142.94399999999999</v>
      </c>
      <c r="T28" s="46">
        <f t="shared" si="5"/>
        <v>5.9560000000000004</v>
      </c>
      <c r="U28" s="120">
        <v>2.8</v>
      </c>
      <c r="V28" s="120">
        <f t="shared" si="6"/>
        <v>2.8</v>
      </c>
      <c r="W28" s="121" t="s">
        <v>140</v>
      </c>
      <c r="X28" s="123">
        <v>0</v>
      </c>
      <c r="Y28" s="123">
        <v>1099</v>
      </c>
      <c r="Z28" s="123">
        <v>1186</v>
      </c>
      <c r="AA28" s="123">
        <v>1185</v>
      </c>
      <c r="AB28" s="123">
        <v>1139</v>
      </c>
      <c r="AC28" s="47" t="s">
        <v>90</v>
      </c>
      <c r="AD28" s="47" t="s">
        <v>90</v>
      </c>
      <c r="AE28" s="47" t="s">
        <v>90</v>
      </c>
      <c r="AF28" s="122" t="s">
        <v>90</v>
      </c>
      <c r="AG28" s="136">
        <v>36022644</v>
      </c>
      <c r="AH28" s="48">
        <f t="shared" si="8"/>
        <v>1344</v>
      </c>
      <c r="AI28" s="49">
        <f t="shared" si="7"/>
        <v>225.65480188045666</v>
      </c>
      <c r="AJ28" s="102">
        <v>0</v>
      </c>
      <c r="AK28" s="102">
        <v>1</v>
      </c>
      <c r="AL28" s="102">
        <v>1</v>
      </c>
      <c r="AM28" s="102">
        <v>1</v>
      </c>
      <c r="AN28" s="102">
        <v>1</v>
      </c>
      <c r="AO28" s="102">
        <v>0</v>
      </c>
      <c r="AP28" s="123">
        <v>8046260</v>
      </c>
      <c r="AQ28" s="123">
        <f t="shared" si="10"/>
        <v>0</v>
      </c>
      <c r="AR28" s="52">
        <v>0.71</v>
      </c>
      <c r="AS28" s="51" t="s">
        <v>113</v>
      </c>
      <c r="AV28" s="57" t="s">
        <v>116</v>
      </c>
      <c r="AW28" s="57">
        <v>101.325</v>
      </c>
      <c r="AY28" s="105"/>
    </row>
    <row r="29" spans="1:51" x14ac:dyDescent="0.25">
      <c r="B29" s="39">
        <v>2.75</v>
      </c>
      <c r="C29" s="39">
        <v>0.79166666666666896</v>
      </c>
      <c r="D29" s="118">
        <v>3</v>
      </c>
      <c r="E29" s="40">
        <f t="shared" si="0"/>
        <v>2.1126760563380285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135</v>
      </c>
      <c r="P29" s="119">
        <v>139</v>
      </c>
      <c r="Q29" s="119">
        <v>31784049</v>
      </c>
      <c r="R29" s="45">
        <f t="shared" si="3"/>
        <v>5570</v>
      </c>
      <c r="S29" s="46">
        <f t="shared" si="4"/>
        <v>133.68</v>
      </c>
      <c r="T29" s="46">
        <f t="shared" si="5"/>
        <v>5.57</v>
      </c>
      <c r="U29" s="120">
        <v>2.2999999999999998</v>
      </c>
      <c r="V29" s="120">
        <f t="shared" si="6"/>
        <v>2.2999999999999998</v>
      </c>
      <c r="W29" s="121" t="s">
        <v>140</v>
      </c>
      <c r="X29" s="123">
        <v>0</v>
      </c>
      <c r="Y29" s="123">
        <v>1033</v>
      </c>
      <c r="Z29" s="123">
        <v>1195</v>
      </c>
      <c r="AA29" s="123">
        <v>1185</v>
      </c>
      <c r="AB29" s="123">
        <v>1198</v>
      </c>
      <c r="AC29" s="47" t="s">
        <v>90</v>
      </c>
      <c r="AD29" s="47" t="s">
        <v>90</v>
      </c>
      <c r="AE29" s="47" t="s">
        <v>90</v>
      </c>
      <c r="AF29" s="122" t="s">
        <v>90</v>
      </c>
      <c r="AG29" s="136">
        <v>36023908</v>
      </c>
      <c r="AH29" s="48">
        <f t="shared" si="8"/>
        <v>1264</v>
      </c>
      <c r="AI29" s="49">
        <f t="shared" si="7"/>
        <v>226.92998204667862</v>
      </c>
      <c r="AJ29" s="102">
        <v>0</v>
      </c>
      <c r="AK29" s="102">
        <v>1</v>
      </c>
      <c r="AL29" s="102">
        <v>1</v>
      </c>
      <c r="AM29" s="102">
        <v>1</v>
      </c>
      <c r="AN29" s="102">
        <v>1</v>
      </c>
      <c r="AO29" s="102">
        <v>0</v>
      </c>
      <c r="AP29" s="123">
        <v>8046260</v>
      </c>
      <c r="AQ29" s="123">
        <f t="shared" si="10"/>
        <v>0</v>
      </c>
      <c r="AR29" s="50"/>
      <c r="AS29" s="51" t="s">
        <v>113</v>
      </c>
      <c r="AY29" s="105"/>
    </row>
    <row r="30" spans="1:51" x14ac:dyDescent="0.25">
      <c r="B30" s="39">
        <v>2.7916666666666701</v>
      </c>
      <c r="C30" s="39">
        <v>0.83333333333333703</v>
      </c>
      <c r="D30" s="118">
        <v>4</v>
      </c>
      <c r="E30" s="40">
        <f t="shared" si="0"/>
        <v>2.8169014084507045</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138</v>
      </c>
      <c r="P30" s="119">
        <v>128</v>
      </c>
      <c r="Q30" s="119">
        <v>31789594</v>
      </c>
      <c r="R30" s="45">
        <f t="shared" si="3"/>
        <v>5545</v>
      </c>
      <c r="S30" s="46">
        <f t="shared" si="4"/>
        <v>133.08000000000001</v>
      </c>
      <c r="T30" s="46">
        <f t="shared" si="5"/>
        <v>5.5449999999999999</v>
      </c>
      <c r="U30" s="120">
        <v>2.1</v>
      </c>
      <c r="V30" s="120">
        <f t="shared" si="6"/>
        <v>2.1</v>
      </c>
      <c r="W30" s="121" t="s">
        <v>140</v>
      </c>
      <c r="X30" s="123">
        <v>0</v>
      </c>
      <c r="Y30" s="123">
        <v>1115</v>
      </c>
      <c r="Z30" s="123">
        <v>1196</v>
      </c>
      <c r="AA30" s="123">
        <v>1185</v>
      </c>
      <c r="AB30" s="123">
        <v>1139</v>
      </c>
      <c r="AC30" s="47" t="s">
        <v>90</v>
      </c>
      <c r="AD30" s="47" t="s">
        <v>90</v>
      </c>
      <c r="AE30" s="47" t="s">
        <v>90</v>
      </c>
      <c r="AF30" s="122" t="s">
        <v>90</v>
      </c>
      <c r="AG30" s="136">
        <v>36025200</v>
      </c>
      <c r="AH30" s="48">
        <f t="shared" si="8"/>
        <v>1292</v>
      </c>
      <c r="AI30" s="49">
        <f t="shared" si="7"/>
        <v>233.00270513976557</v>
      </c>
      <c r="AJ30" s="102">
        <v>0</v>
      </c>
      <c r="AK30" s="102">
        <v>1</v>
      </c>
      <c r="AL30" s="102">
        <v>1</v>
      </c>
      <c r="AM30" s="102">
        <v>1</v>
      </c>
      <c r="AN30" s="102">
        <v>1</v>
      </c>
      <c r="AO30" s="102">
        <v>0</v>
      </c>
      <c r="AP30" s="123">
        <v>8046260</v>
      </c>
      <c r="AQ30" s="123">
        <f t="shared" si="10"/>
        <v>0</v>
      </c>
      <c r="AR30" s="50"/>
      <c r="AS30" s="51" t="s">
        <v>113</v>
      </c>
      <c r="AV30" s="191" t="s">
        <v>117</v>
      </c>
      <c r="AW30" s="191"/>
      <c r="AY30" s="105"/>
    </row>
    <row r="31" spans="1:51" x14ac:dyDescent="0.25">
      <c r="B31" s="39">
        <v>2.8333333333333299</v>
      </c>
      <c r="C31" s="39">
        <v>0.875000000000004</v>
      </c>
      <c r="D31" s="118">
        <v>9</v>
      </c>
      <c r="E31" s="40">
        <f t="shared" si="0"/>
        <v>6.3380281690140849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120</v>
      </c>
      <c r="P31" s="119">
        <v>124</v>
      </c>
      <c r="Q31" s="119">
        <v>31794905</v>
      </c>
      <c r="R31" s="45">
        <f t="shared" si="3"/>
        <v>5311</v>
      </c>
      <c r="S31" s="46">
        <f t="shared" si="4"/>
        <v>127.464</v>
      </c>
      <c r="T31" s="46">
        <f t="shared" si="5"/>
        <v>5.3109999999999999</v>
      </c>
      <c r="U31" s="120">
        <v>1.9</v>
      </c>
      <c r="V31" s="120">
        <f t="shared" si="6"/>
        <v>1.9</v>
      </c>
      <c r="W31" s="121" t="s">
        <v>152</v>
      </c>
      <c r="X31" s="123">
        <v>0</v>
      </c>
      <c r="Y31" s="123">
        <v>1188</v>
      </c>
      <c r="Z31" s="123">
        <v>1196</v>
      </c>
      <c r="AA31" s="123">
        <v>0</v>
      </c>
      <c r="AB31" s="123">
        <v>1199</v>
      </c>
      <c r="AC31" s="47" t="s">
        <v>90</v>
      </c>
      <c r="AD31" s="47" t="s">
        <v>90</v>
      </c>
      <c r="AE31" s="47" t="s">
        <v>90</v>
      </c>
      <c r="AF31" s="122" t="s">
        <v>90</v>
      </c>
      <c r="AG31" s="136">
        <v>36026416</v>
      </c>
      <c r="AH31" s="48">
        <f t="shared" si="8"/>
        <v>1216</v>
      </c>
      <c r="AI31" s="49">
        <f t="shared" si="7"/>
        <v>228.95876482771607</v>
      </c>
      <c r="AJ31" s="102">
        <v>0</v>
      </c>
      <c r="AK31" s="102">
        <v>1</v>
      </c>
      <c r="AL31" s="102">
        <v>1</v>
      </c>
      <c r="AM31" s="102">
        <v>0</v>
      </c>
      <c r="AN31" s="102">
        <v>1</v>
      </c>
      <c r="AO31" s="102">
        <v>0</v>
      </c>
      <c r="AP31" s="123">
        <v>8046260</v>
      </c>
      <c r="AQ31" s="123">
        <f t="shared" si="10"/>
        <v>0</v>
      </c>
      <c r="AR31" s="50"/>
      <c r="AS31" s="51" t="s">
        <v>113</v>
      </c>
      <c r="AV31" s="58" t="s">
        <v>29</v>
      </c>
      <c r="AW31" s="58" t="s">
        <v>74</v>
      </c>
      <c r="AY31" s="105"/>
    </row>
    <row r="32" spans="1:51" x14ac:dyDescent="0.25">
      <c r="B32" s="39">
        <v>2.875</v>
      </c>
      <c r="C32" s="39">
        <v>0.91666666666667096</v>
      </c>
      <c r="D32" s="118">
        <v>14</v>
      </c>
      <c r="E32" s="40">
        <f t="shared" si="0"/>
        <v>9.8591549295774659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112</v>
      </c>
      <c r="P32" s="119">
        <v>126</v>
      </c>
      <c r="Q32" s="119">
        <v>31800271</v>
      </c>
      <c r="R32" s="45">
        <f t="shared" si="3"/>
        <v>5366</v>
      </c>
      <c r="S32" s="46">
        <f t="shared" si="4"/>
        <v>128.78399999999999</v>
      </c>
      <c r="T32" s="46">
        <f t="shared" si="5"/>
        <v>5.3659999999999997</v>
      </c>
      <c r="U32" s="120">
        <v>1.4</v>
      </c>
      <c r="V32" s="120">
        <f t="shared" si="6"/>
        <v>1.4</v>
      </c>
      <c r="W32" s="121" t="s">
        <v>152</v>
      </c>
      <c r="X32" s="123">
        <v>0</v>
      </c>
      <c r="Y32" s="123">
        <v>1029</v>
      </c>
      <c r="Z32" s="123">
        <v>1196</v>
      </c>
      <c r="AA32" s="123">
        <v>0</v>
      </c>
      <c r="AB32" s="123">
        <v>1199</v>
      </c>
      <c r="AC32" s="47" t="s">
        <v>90</v>
      </c>
      <c r="AD32" s="47" t="s">
        <v>90</v>
      </c>
      <c r="AE32" s="47" t="s">
        <v>90</v>
      </c>
      <c r="AF32" s="122" t="s">
        <v>90</v>
      </c>
      <c r="AG32" s="136">
        <v>36027548</v>
      </c>
      <c r="AH32" s="48">
        <f t="shared" si="8"/>
        <v>1132</v>
      </c>
      <c r="AI32" s="49">
        <f t="shared" si="7"/>
        <v>210.95788296682818</v>
      </c>
      <c r="AJ32" s="102">
        <v>0</v>
      </c>
      <c r="AK32" s="102">
        <v>1</v>
      </c>
      <c r="AL32" s="102">
        <v>1</v>
      </c>
      <c r="AM32" s="102">
        <v>0</v>
      </c>
      <c r="AN32" s="102">
        <v>1</v>
      </c>
      <c r="AO32" s="102">
        <v>0</v>
      </c>
      <c r="AP32" s="123">
        <v>8046260</v>
      </c>
      <c r="AQ32" s="123">
        <f t="shared" si="10"/>
        <v>0</v>
      </c>
      <c r="AR32" s="52">
        <v>0.87</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7</v>
      </c>
      <c r="E33" s="40">
        <f t="shared" si="0"/>
        <v>4.9295774647887329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138</v>
      </c>
      <c r="P33" s="119">
        <v>108</v>
      </c>
      <c r="Q33" s="119">
        <v>31804760</v>
      </c>
      <c r="R33" s="45">
        <f t="shared" si="3"/>
        <v>4489</v>
      </c>
      <c r="S33" s="46">
        <f t="shared" si="4"/>
        <v>107.736</v>
      </c>
      <c r="T33" s="46">
        <f t="shared" si="5"/>
        <v>4.4889999999999999</v>
      </c>
      <c r="U33" s="120">
        <v>2.4</v>
      </c>
      <c r="V33" s="120">
        <f t="shared" si="6"/>
        <v>2.4</v>
      </c>
      <c r="W33" s="121" t="s">
        <v>125</v>
      </c>
      <c r="X33" s="123">
        <v>0</v>
      </c>
      <c r="Y33" s="123">
        <v>0</v>
      </c>
      <c r="Z33" s="123">
        <v>1129</v>
      </c>
      <c r="AA33" s="123">
        <v>0</v>
      </c>
      <c r="AB33" s="123">
        <v>1120</v>
      </c>
      <c r="AC33" s="47" t="s">
        <v>90</v>
      </c>
      <c r="AD33" s="47" t="s">
        <v>90</v>
      </c>
      <c r="AE33" s="47" t="s">
        <v>90</v>
      </c>
      <c r="AF33" s="122" t="s">
        <v>90</v>
      </c>
      <c r="AG33" s="136">
        <v>36028356</v>
      </c>
      <c r="AH33" s="48">
        <f t="shared" si="8"/>
        <v>808</v>
      </c>
      <c r="AI33" s="49">
        <f t="shared" si="7"/>
        <v>179.99554466473603</v>
      </c>
      <c r="AJ33" s="102">
        <v>0</v>
      </c>
      <c r="AK33" s="102">
        <v>0</v>
      </c>
      <c r="AL33" s="102">
        <v>1</v>
      </c>
      <c r="AM33" s="102">
        <v>0</v>
      </c>
      <c r="AN33" s="102">
        <v>1</v>
      </c>
      <c r="AO33" s="102">
        <v>0.4</v>
      </c>
      <c r="AP33" s="123">
        <v>8047485</v>
      </c>
      <c r="AQ33" s="123">
        <f t="shared" si="10"/>
        <v>1225</v>
      </c>
      <c r="AR33" s="50"/>
      <c r="AS33" s="51" t="s">
        <v>113</v>
      </c>
      <c r="AY33" s="105"/>
    </row>
    <row r="34" spans="2:51" x14ac:dyDescent="0.25">
      <c r="B34" s="39">
        <v>2.9583333333333299</v>
      </c>
      <c r="C34" s="39">
        <v>1</v>
      </c>
      <c r="D34" s="118">
        <v>10</v>
      </c>
      <c r="E34" s="40">
        <f t="shared" si="0"/>
        <v>7.042253521126761</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138</v>
      </c>
      <c r="P34" s="119">
        <v>98</v>
      </c>
      <c r="Q34" s="119">
        <v>31808902</v>
      </c>
      <c r="R34" s="45">
        <f t="shared" si="3"/>
        <v>4142</v>
      </c>
      <c r="S34" s="46">
        <f t="shared" si="4"/>
        <v>99.408000000000001</v>
      </c>
      <c r="T34" s="46">
        <f t="shared" si="5"/>
        <v>4.1420000000000003</v>
      </c>
      <c r="U34" s="120">
        <v>4</v>
      </c>
      <c r="V34" s="120">
        <f t="shared" si="6"/>
        <v>4</v>
      </c>
      <c r="W34" s="121" t="s">
        <v>217</v>
      </c>
      <c r="X34" s="123">
        <v>0</v>
      </c>
      <c r="Y34" s="123">
        <v>0</v>
      </c>
      <c r="Z34" s="123">
        <v>1070</v>
      </c>
      <c r="AA34" s="123">
        <v>0</v>
      </c>
      <c r="AB34" s="123">
        <v>1110</v>
      </c>
      <c r="AC34" s="47" t="s">
        <v>90</v>
      </c>
      <c r="AD34" s="47" t="s">
        <v>90</v>
      </c>
      <c r="AE34" s="47" t="s">
        <v>90</v>
      </c>
      <c r="AF34" s="122" t="s">
        <v>90</v>
      </c>
      <c r="AG34" s="136">
        <v>36029072</v>
      </c>
      <c r="AH34" s="48">
        <f t="shared" si="8"/>
        <v>716</v>
      </c>
      <c r="AI34" s="49">
        <f t="shared" si="7"/>
        <v>172.86335103814582</v>
      </c>
      <c r="AJ34" s="102">
        <v>0</v>
      </c>
      <c r="AK34" s="102">
        <v>0</v>
      </c>
      <c r="AL34" s="102">
        <v>1</v>
      </c>
      <c r="AM34" s="102">
        <v>0</v>
      </c>
      <c r="AN34" s="102">
        <v>1</v>
      </c>
      <c r="AO34" s="102">
        <v>0.4</v>
      </c>
      <c r="AP34" s="123">
        <v>8048779</v>
      </c>
      <c r="AQ34" s="123">
        <f t="shared" si="10"/>
        <v>1294</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127.04166666666667</v>
      </c>
      <c r="Q35" s="63">
        <f>Q34-Q10</f>
        <v>126490</v>
      </c>
      <c r="R35" s="64">
        <f>SUM(R11:R34)</f>
        <v>126490</v>
      </c>
      <c r="S35" s="124">
        <f>AVERAGE(S11:S34)</f>
        <v>126.49</v>
      </c>
      <c r="T35" s="124">
        <f>SUM(T11:T34)</f>
        <v>126.49</v>
      </c>
      <c r="U35" s="98"/>
      <c r="V35" s="98"/>
      <c r="W35" s="56"/>
      <c r="X35" s="90"/>
      <c r="Y35" s="91"/>
      <c r="Z35" s="91"/>
      <c r="AA35" s="91"/>
      <c r="AB35" s="92"/>
      <c r="AC35" s="90"/>
      <c r="AD35" s="91"/>
      <c r="AE35" s="92"/>
      <c r="AF35" s="93"/>
      <c r="AG35" s="65">
        <f>AG34-AG10</f>
        <v>26116</v>
      </c>
      <c r="AH35" s="66">
        <f>SUM(AH11:AH34)</f>
        <v>26116</v>
      </c>
      <c r="AI35" s="67">
        <f>$AH$35/$T35</f>
        <v>206.46691438058346</v>
      </c>
      <c r="AJ35" s="93"/>
      <c r="AK35" s="94"/>
      <c r="AL35" s="94"/>
      <c r="AM35" s="94"/>
      <c r="AN35" s="95"/>
      <c r="AO35" s="68"/>
      <c r="AP35" s="69">
        <f>AP34-AP10</f>
        <v>6433</v>
      </c>
      <c r="AQ35" s="70">
        <f>SUM(AQ11:AQ34)</f>
        <v>6433</v>
      </c>
      <c r="AR35" s="71">
        <f>AVERAGE(AR11:AR34)</f>
        <v>0.80999999999999994</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192</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203</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204</v>
      </c>
      <c r="C45" s="85"/>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205</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186</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207</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09" t="s">
        <v>208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206</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6" t="s">
        <v>198</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09" t="s">
        <v>209</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166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210</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156</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212</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213</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153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215</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214</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216</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116"/>
      <c r="C63" s="112"/>
      <c r="D63" s="110"/>
      <c r="E63" s="88"/>
      <c r="F63" s="110"/>
      <c r="G63" s="110"/>
      <c r="H63" s="110"/>
      <c r="I63" s="110"/>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5"/>
      <c r="C64" s="110"/>
      <c r="D64" s="110"/>
      <c r="E64" s="110"/>
      <c r="F64" s="110"/>
      <c r="G64" s="110"/>
      <c r="H64" s="110"/>
      <c r="I64" s="125"/>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9"/>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2"/>
      <c r="D66" s="110"/>
      <c r="E66" s="110"/>
      <c r="F66" s="110"/>
      <c r="G66" s="110"/>
      <c r="H66" s="110"/>
      <c r="I66" s="110"/>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5"/>
      <c r="C67" s="112"/>
      <c r="D67" s="110"/>
      <c r="E67" s="88"/>
      <c r="F67" s="110"/>
      <c r="G67" s="110"/>
      <c r="H67" s="110"/>
      <c r="I67" s="110"/>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0"/>
      <c r="D68" s="110"/>
      <c r="E68" s="110"/>
      <c r="F68" s="110"/>
      <c r="G68" s="88"/>
      <c r="H68" s="88"/>
      <c r="I68" s="125"/>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17"/>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116"/>
      <c r="C70" s="116"/>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5"/>
      <c r="C71" s="112"/>
      <c r="D71" s="110"/>
      <c r="E71" s="110"/>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2"/>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0"/>
      <c r="D73" s="110"/>
      <c r="E73" s="110"/>
      <c r="F73" s="110"/>
      <c r="G73" s="88"/>
      <c r="H73" s="88"/>
      <c r="I73" s="125"/>
      <c r="J73" s="111"/>
      <c r="K73" s="111"/>
      <c r="L73" s="111"/>
      <c r="M73" s="111"/>
      <c r="N73" s="111"/>
      <c r="O73" s="111"/>
      <c r="P73" s="111"/>
      <c r="Q73" s="111"/>
      <c r="R73" s="111"/>
      <c r="S73" s="114"/>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17"/>
      <c r="J74" s="111"/>
      <c r="K74" s="111"/>
      <c r="L74" s="111"/>
      <c r="M74" s="111"/>
      <c r="N74" s="111"/>
      <c r="O74" s="111"/>
      <c r="P74" s="111"/>
      <c r="Q74" s="111"/>
      <c r="R74" s="111"/>
      <c r="S74" s="114"/>
      <c r="T74" s="114"/>
      <c r="U74" s="114"/>
      <c r="V74" s="114"/>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110"/>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88"/>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09"/>
      <c r="D83" s="110"/>
      <c r="E83" s="110"/>
      <c r="F83" s="110"/>
      <c r="G83" s="110"/>
      <c r="H83" s="110"/>
      <c r="I83" s="110"/>
      <c r="J83" s="111"/>
      <c r="K83" s="111"/>
      <c r="L83" s="111"/>
      <c r="M83" s="111"/>
      <c r="N83" s="111"/>
      <c r="O83" s="111"/>
      <c r="P83" s="111"/>
      <c r="Q83" s="111"/>
      <c r="R83" s="111"/>
      <c r="S83" s="111"/>
      <c r="T83" s="114"/>
      <c r="U83" s="78"/>
      <c r="V83" s="78"/>
      <c r="W83" s="106"/>
      <c r="X83" s="106"/>
      <c r="Y83" s="106"/>
      <c r="Z83" s="8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88"/>
      <c r="E84" s="110"/>
      <c r="F84" s="110"/>
      <c r="G84" s="110"/>
      <c r="H84" s="110"/>
      <c r="I84" s="88"/>
      <c r="J84" s="111"/>
      <c r="K84" s="111"/>
      <c r="L84" s="111"/>
      <c r="M84" s="111"/>
      <c r="N84" s="111"/>
      <c r="O84" s="111"/>
      <c r="P84" s="111"/>
      <c r="Q84" s="111"/>
      <c r="R84" s="111"/>
      <c r="S84" s="86"/>
      <c r="T84" s="86"/>
      <c r="U84" s="86"/>
      <c r="V84" s="86"/>
      <c r="W84" s="86"/>
      <c r="X84" s="86"/>
      <c r="Y84" s="86"/>
      <c r="Z84" s="79"/>
      <c r="AA84" s="86"/>
      <c r="AB84" s="86"/>
      <c r="AC84" s="86"/>
      <c r="AD84" s="86"/>
      <c r="AE84" s="86"/>
      <c r="AF84" s="86"/>
      <c r="AG84" s="86"/>
      <c r="AH84" s="86"/>
      <c r="AI84" s="86"/>
      <c r="AJ84" s="86"/>
      <c r="AK84" s="86"/>
      <c r="AL84" s="86"/>
      <c r="AM84" s="86"/>
      <c r="AN84" s="86"/>
      <c r="AO84" s="86"/>
      <c r="AP84" s="86"/>
      <c r="AQ84" s="86"/>
      <c r="AR84" s="86"/>
      <c r="AS84" s="86"/>
      <c r="AT84" s="86"/>
      <c r="AU84" s="86"/>
      <c r="AV84" s="105"/>
      <c r="AW84" s="101"/>
      <c r="AX84" s="101"/>
      <c r="AY84" s="101"/>
    </row>
    <row r="85" spans="1:51" x14ac:dyDescent="0.25">
      <c r="B85" s="89"/>
      <c r="C85" s="116"/>
      <c r="D85" s="88"/>
      <c r="E85" s="110"/>
      <c r="F85" s="110"/>
      <c r="G85" s="110"/>
      <c r="H85" s="110"/>
      <c r="I85" s="88"/>
      <c r="J85" s="86"/>
      <c r="K85" s="86"/>
      <c r="L85" s="86"/>
      <c r="M85" s="86"/>
      <c r="N85" s="86"/>
      <c r="O85" s="86"/>
      <c r="P85" s="86"/>
      <c r="Q85" s="86"/>
      <c r="R85" s="86"/>
      <c r="S85" s="86"/>
      <c r="T85" s="86"/>
      <c r="U85" s="86"/>
      <c r="V85" s="86"/>
      <c r="W85" s="79"/>
      <c r="X85" s="79"/>
      <c r="Y85" s="79"/>
      <c r="Z85" s="106"/>
      <c r="AA85" s="79"/>
      <c r="AB85" s="79"/>
      <c r="AC85" s="79"/>
      <c r="AD85" s="79"/>
      <c r="AE85" s="79"/>
      <c r="AF85" s="79"/>
      <c r="AG85" s="79"/>
      <c r="AH85" s="79"/>
      <c r="AI85" s="79"/>
      <c r="AJ85" s="79"/>
      <c r="AK85" s="79"/>
      <c r="AL85" s="79"/>
      <c r="AM85" s="79"/>
      <c r="AN85" s="79"/>
      <c r="AO85" s="79"/>
      <c r="AP85" s="79"/>
      <c r="AQ85" s="79"/>
      <c r="AR85" s="79"/>
      <c r="AS85" s="79"/>
      <c r="AT85" s="79"/>
      <c r="AU85" s="79"/>
      <c r="AV85" s="105"/>
      <c r="AW85" s="101"/>
      <c r="AX85" s="101"/>
      <c r="AY85" s="101"/>
    </row>
    <row r="86" spans="1:51" x14ac:dyDescent="0.25">
      <c r="B86" s="89"/>
      <c r="C86" s="116"/>
      <c r="D86" s="110"/>
      <c r="E86" s="88"/>
      <c r="F86" s="110"/>
      <c r="G86" s="110"/>
      <c r="H86" s="110"/>
      <c r="I86" s="110"/>
      <c r="J86" s="86"/>
      <c r="K86" s="86"/>
      <c r="L86" s="86"/>
      <c r="M86" s="86"/>
      <c r="N86" s="86"/>
      <c r="O86" s="86"/>
      <c r="P86" s="86"/>
      <c r="Q86" s="86"/>
      <c r="R86" s="86"/>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89"/>
      <c r="C87" s="112"/>
      <c r="D87" s="110"/>
      <c r="E87" s="88"/>
      <c r="F87" s="88"/>
      <c r="G87" s="110"/>
      <c r="H87" s="110"/>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110"/>
      <c r="F88" s="88"/>
      <c r="G88" s="88"/>
      <c r="H88" s="88"/>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6"/>
      <c r="C89" s="86"/>
      <c r="D89" s="110"/>
      <c r="E89" s="110"/>
      <c r="F89" s="110"/>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116"/>
      <c r="D90" s="86"/>
      <c r="E90" s="110"/>
      <c r="F90" s="110"/>
      <c r="G90" s="110"/>
      <c r="H90" s="110"/>
      <c r="I90" s="86"/>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9"/>
      <c r="C91" s="132"/>
      <c r="D91" s="79"/>
      <c r="E91" s="127"/>
      <c r="F91" s="127"/>
      <c r="G91" s="127"/>
      <c r="H91" s="127"/>
      <c r="I91" s="79"/>
      <c r="J91" s="128"/>
      <c r="K91" s="128"/>
      <c r="L91" s="128"/>
      <c r="M91" s="128"/>
      <c r="N91" s="128"/>
      <c r="O91" s="128"/>
      <c r="P91" s="128"/>
      <c r="Q91" s="128"/>
      <c r="R91" s="128"/>
      <c r="S91" s="128"/>
      <c r="T91" s="133"/>
      <c r="U91" s="134"/>
      <c r="V91" s="134"/>
      <c r="W91" s="106"/>
      <c r="X91" s="106"/>
      <c r="Y91" s="106"/>
      <c r="Z91" s="106"/>
      <c r="AA91" s="106"/>
      <c r="AB91" s="106"/>
      <c r="AC91" s="106"/>
      <c r="AD91" s="106"/>
      <c r="AE91" s="106"/>
      <c r="AM91" s="107"/>
      <c r="AN91" s="107"/>
      <c r="AO91" s="107"/>
      <c r="AP91" s="107"/>
      <c r="AQ91" s="107"/>
      <c r="AR91" s="107"/>
      <c r="AS91" s="108"/>
      <c r="AU91" s="101"/>
      <c r="AV91" s="105"/>
      <c r="AW91" s="101"/>
      <c r="AX91" s="101"/>
      <c r="AY91" s="131"/>
    </row>
    <row r="92" spans="1:51" s="131" customFormat="1" x14ac:dyDescent="0.25">
      <c r="B92" s="129"/>
      <c r="C92" s="135"/>
      <c r="D92" s="127"/>
      <c r="E92" s="79"/>
      <c r="F92" s="127"/>
      <c r="G92" s="127"/>
      <c r="H92" s="127"/>
      <c r="I92" s="127"/>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T92" s="19"/>
      <c r="AV92" s="105"/>
      <c r="AY92" s="101"/>
    </row>
    <row r="93" spans="1:51" x14ac:dyDescent="0.25">
      <c r="A93" s="106"/>
      <c r="B93" s="129"/>
      <c r="C93" s="130"/>
      <c r="D93" s="127"/>
      <c r="E93" s="79"/>
      <c r="F93" s="79"/>
      <c r="G93" s="127"/>
      <c r="H93" s="127"/>
      <c r="I93" s="107"/>
      <c r="J93" s="107"/>
      <c r="K93" s="107"/>
      <c r="L93" s="107"/>
      <c r="M93" s="107"/>
      <c r="N93" s="107"/>
      <c r="O93" s="108"/>
      <c r="P93" s="103"/>
      <c r="R93" s="105"/>
      <c r="AS93" s="101"/>
      <c r="AT93" s="101"/>
      <c r="AU93" s="101"/>
      <c r="AV93" s="101"/>
      <c r="AW93" s="101"/>
      <c r="AX93" s="101"/>
      <c r="AY93" s="101"/>
    </row>
    <row r="94" spans="1:51" x14ac:dyDescent="0.25">
      <c r="A94" s="106"/>
      <c r="B94" s="129"/>
      <c r="C94" s="131"/>
      <c r="D94" s="131"/>
      <c r="E94" s="131"/>
      <c r="F94" s="131"/>
      <c r="G94" s="79"/>
      <c r="H94" s="79"/>
      <c r="I94" s="107"/>
      <c r="J94" s="107"/>
      <c r="K94" s="107"/>
      <c r="L94" s="107"/>
      <c r="M94" s="107"/>
      <c r="N94" s="107"/>
      <c r="O94" s="108"/>
      <c r="P94" s="103"/>
      <c r="R94" s="103"/>
      <c r="AS94" s="101"/>
      <c r="AT94" s="101"/>
      <c r="AU94" s="101"/>
      <c r="AV94" s="101"/>
      <c r="AW94" s="101"/>
      <c r="AX94" s="101"/>
      <c r="AY94" s="101"/>
    </row>
    <row r="95" spans="1:51" x14ac:dyDescent="0.25">
      <c r="A95" s="106"/>
      <c r="B95" s="7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B97" s="12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79"/>
      <c r="AS99" s="101"/>
      <c r="AT99" s="101"/>
      <c r="AU99" s="101"/>
      <c r="AV99" s="101"/>
      <c r="AW99" s="101"/>
      <c r="AX99" s="101"/>
      <c r="AY99" s="101"/>
    </row>
    <row r="100" spans="1:51" x14ac:dyDescent="0.25">
      <c r="A100" s="106"/>
      <c r="I100" s="107"/>
      <c r="J100" s="107"/>
      <c r="K100" s="107"/>
      <c r="L100" s="107"/>
      <c r="M100" s="107"/>
      <c r="N100" s="107"/>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R121" s="103"/>
      <c r="S121" s="103"/>
      <c r="AS121" s="101"/>
      <c r="AT121" s="101"/>
      <c r="AU121" s="101"/>
      <c r="AV121" s="101"/>
      <c r="AW121" s="101"/>
      <c r="AX121" s="101"/>
      <c r="AY121" s="101"/>
    </row>
    <row r="122" spans="15:51" x14ac:dyDescent="0.25">
      <c r="O122" s="11"/>
      <c r="P122" s="103"/>
      <c r="Q122" s="103"/>
      <c r="R122" s="103"/>
      <c r="S122" s="103"/>
      <c r="T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T124" s="103"/>
      <c r="AS124" s="101"/>
      <c r="AT124" s="101"/>
      <c r="AU124" s="101"/>
      <c r="AV124" s="101"/>
      <c r="AW124" s="101"/>
      <c r="AX124" s="101"/>
      <c r="AY124" s="101"/>
    </row>
    <row r="125" spans="15:51" x14ac:dyDescent="0.25">
      <c r="O125" s="103"/>
      <c r="Q125" s="103"/>
      <c r="R125" s="103"/>
      <c r="S125" s="103"/>
      <c r="AS125" s="101"/>
      <c r="AT125" s="101"/>
      <c r="AU125" s="101"/>
      <c r="AV125" s="101"/>
      <c r="AW125" s="101"/>
      <c r="AX125" s="101"/>
      <c r="AY125" s="101"/>
    </row>
    <row r="126" spans="15:51" x14ac:dyDescent="0.25">
      <c r="O126" s="11"/>
      <c r="P126" s="103"/>
      <c r="Q126" s="103"/>
      <c r="R126" s="103"/>
      <c r="S126" s="103"/>
      <c r="T126" s="103"/>
      <c r="AS126" s="101"/>
      <c r="AT126" s="101"/>
      <c r="AU126" s="101"/>
      <c r="AV126" s="101"/>
      <c r="AW126" s="101"/>
      <c r="AX126" s="101"/>
      <c r="AY126" s="101"/>
    </row>
    <row r="127" spans="15:51" x14ac:dyDescent="0.25">
      <c r="O127" s="11"/>
      <c r="P127" s="103"/>
      <c r="Q127" s="103"/>
      <c r="R127" s="103"/>
      <c r="S127" s="103"/>
      <c r="T127" s="103"/>
      <c r="U127" s="103"/>
      <c r="AS127" s="101"/>
      <c r="AT127" s="101"/>
      <c r="AU127" s="101"/>
      <c r="AV127" s="101"/>
      <c r="AW127" s="101"/>
      <c r="AX127" s="101"/>
      <c r="AY127" s="101"/>
    </row>
    <row r="128" spans="15:51" x14ac:dyDescent="0.25">
      <c r="O128" s="11"/>
      <c r="P128" s="103"/>
      <c r="T128" s="103"/>
      <c r="U128" s="103"/>
      <c r="AS128" s="101"/>
      <c r="AT128" s="101"/>
      <c r="AU128" s="101"/>
      <c r="AV128" s="101"/>
      <c r="AW128" s="101"/>
      <c r="AX128" s="101"/>
    </row>
    <row r="139" spans="45:51" x14ac:dyDescent="0.25">
      <c r="AY139" s="101"/>
    </row>
    <row r="140" spans="45:51" x14ac:dyDescent="0.25">
      <c r="AS140" s="101"/>
      <c r="AT140" s="101"/>
      <c r="AU140" s="101"/>
      <c r="AV140" s="101"/>
      <c r="AW140" s="101"/>
      <c r="AX140" s="101"/>
    </row>
  </sheetData>
  <protectedRanges>
    <protectedRange sqref="N84:R84 B97 S86:T92 B89:B94 S82:T83 N87:R92 T74:T81 T47:T55 T58:T65" name="Range2_12_5_1_1"/>
    <protectedRange sqref="N10 L10 L6 D6 D8 AD8 AF8 O8:U8 AJ8:AR8 AF10 AR11:AR34 L24:N31 N12:N23 N32:N34 N11:P11 O12:P34 E11:E34 G11:G34 AC17:AF34 R11:V34 X11:AF16" name="Range1_16_3_1_1"/>
    <protectedRange sqref="I89 J87:M92 J84:M84 I92"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3:H93 F92 E91" name="Range2_2_2_9_2_1_1"/>
    <protectedRange sqref="D89 D92:D93" name="Range2_1_1_1_1_1_9_2_1_1"/>
    <protectedRange sqref="AG11:AG34" name="Range1_18_1_1_1"/>
    <protectedRange sqref="C90 C92" name="Range2_4_1_1_1"/>
    <protectedRange sqref="AS16:AS34" name="Range1_1_1_1"/>
    <protectedRange sqref="P3:U5" name="Range1_16_1_1_1_1"/>
    <protectedRange sqref="C93 C91 C88" name="Range2_1_3_1_1"/>
    <protectedRange sqref="H11:H34" name="Range1_1_1_1_1_1_1"/>
    <protectedRange sqref="B95:B96 J85:R86 D90:D91 I90:I91 Z83:Z84 S84:Y85 AA84:AU85 E92:E93 G94:H95 F93" name="Range2_2_1_10_1_1_1_2"/>
    <protectedRange sqref="C89" name="Range2_2_1_10_2_1_1_1"/>
    <protectedRange sqref="N82:R83 G90:H90 D86 F89 E88" name="Range2_12_1_6_1_1"/>
    <protectedRange sqref="D81:D82 I86:I88 I82:M83 G91:H92 G84:H86 E89:E90 F90:F91 F83:F85 E82:E84" name="Range2_2_12_1_7_1_1"/>
    <protectedRange sqref="D87:D88" name="Range2_1_1_1_1_11_1_2_1_1"/>
    <protectedRange sqref="E85 G87:H87 F86" name="Range2_2_2_9_1_1_1_1"/>
    <protectedRange sqref="D83" name="Range2_1_1_1_1_1_9_1_1_1_1"/>
    <protectedRange sqref="C87 C82" name="Range2_1_1_2_1_1"/>
    <protectedRange sqref="C86" name="Range2_1_2_2_1_1"/>
    <protectedRange sqref="C85" name="Range2_3_2_1_1"/>
    <protectedRange sqref="F81:F82 E81 G83:H83" name="Range2_2_12_1_1_1_1_1"/>
    <protectedRange sqref="C81" name="Range2_1_4_2_1_1_1"/>
    <protectedRange sqref="C83:C84" name="Range2_5_1_1_1"/>
    <protectedRange sqref="E86:E87 F87:F88 G88:H89 I84:I85" name="Range2_2_1_1_1_1"/>
    <protectedRange sqref="D84:D85" name="Range2_1_1_1_1_1_1_1_1"/>
    <protectedRange sqref="AS11:AS15" name="Range1_4_1_1_1_1"/>
    <protectedRange sqref="J11:J15 J26:J34" name="Range1_1_2_1_10_1_1_1_1"/>
    <protectedRange sqref="R99" name="Range2_2_1_10_1_1_1_1_1"/>
    <protectedRange sqref="S38:S42" name="Range2_12_3_1_1_1_1"/>
    <protectedRange sqref="D38:H38 N38:R42" name="Range2_12_1_3_1_1_1_1"/>
    <protectedRange sqref="I38:M38 E39:M42" name="Range2_2_12_1_6_1_1_1_1"/>
    <protectedRange sqref="D39:D42" name="Range2_1_1_1_1_11_1_1_1_1_1_1"/>
    <protectedRange sqref="C39:C42" name="Range2_1_2_1_1_1_1_1"/>
    <protectedRange sqref="C38" name="Range2_3_1_1_1_1_1"/>
    <protectedRange sqref="T71:T73" name="Range2_12_5_1_1_3"/>
    <protectedRange sqref="T67:T70" name="Range2_12_5_1_1_2_2"/>
    <protectedRange sqref="T66" name="Range2_12_5_1_1_2_1_1"/>
    <protectedRange sqref="S66" name="Range2_12_4_1_1_1_4_2_2_1_1"/>
    <protectedRange sqref="B86:B88" name="Range2_12_5_1_1_2"/>
    <protectedRange sqref="B85" name="Range2_12_5_1_1_2_1_4_1_1_1_2_1_1_1_1_1_1_1"/>
    <protectedRange sqref="F80 G82:H82" name="Range2_2_12_1_1_1_1_1_1"/>
    <protectedRange sqref="D80:E80" name="Range2_2_12_1_7_1_1_2_1"/>
    <protectedRange sqref="C80" name="Range2_1_1_2_1_1_1"/>
    <protectedRange sqref="B83:B84" name="Range2_12_5_1_1_2_1"/>
    <protectedRange sqref="B82" name="Range2_12_5_1_1_2_1_2_1"/>
    <protectedRange sqref="B81" name="Range2_12_5_1_1_2_1_2_2"/>
    <protectedRange sqref="S78:S81" name="Range2_12_5_1_1_5"/>
    <protectedRange sqref="N78:R81" name="Range2_12_1_6_1_1_1"/>
    <protectedRange sqref="J78:M81" name="Range2_2_12_1_7_1_1_2"/>
    <protectedRange sqref="S75:S77" name="Range2_12_2_1_1_1_2_1_1_1"/>
    <protectedRange sqref="Q76:R77" name="Range2_12_1_4_1_1_1_1_1_1_1_1_1_1_1_1_1_1_1"/>
    <protectedRange sqref="N76:P77" name="Range2_12_1_2_1_1_1_1_1_1_1_1_1_1_1_1_1_1_1_1"/>
    <protectedRange sqref="J76:M77" name="Range2_2_12_1_4_1_1_1_1_1_1_1_1_1_1_1_1_1_1_1_1"/>
    <protectedRange sqref="Q75:R75" name="Range2_12_1_6_1_1_1_2_3_1_1_3_1_1_1_1_1_1_1"/>
    <protectedRange sqref="N75:P75" name="Range2_12_1_2_3_1_1_1_2_3_1_1_3_1_1_1_1_1_1_1"/>
    <protectedRange sqref="J75:M75" name="Range2_2_12_1_4_3_1_1_1_3_3_1_1_3_1_1_1_1_1_1_1"/>
    <protectedRange sqref="S73:S74" name="Range2_12_4_1_1_1_4_2_2_2_1"/>
    <protectedRange sqref="Q73:R74" name="Range2_12_1_6_1_1_1_2_3_2_1_1_3_2"/>
    <protectedRange sqref="N73:P74" name="Range2_12_1_2_3_1_1_1_2_3_2_1_1_3_2"/>
    <protectedRange sqref="K73:M74" name="Range2_2_12_1_4_3_1_1_1_3_3_2_1_1_3_2"/>
    <protectedRange sqref="J73:J74" name="Range2_2_12_1_4_3_1_1_1_3_2_1_2_2_2"/>
    <protectedRange sqref="I73" name="Range2_2_12_1_4_3_1_1_1_3_3_1_1_3_1_1_1_1_1_1_2_2"/>
    <protectedRange sqref="I75:I81" name="Range2_2_12_1_7_1_1_2_2_1_1"/>
    <protectedRange sqref="I74" name="Range2_2_12_1_4_3_1_1_1_3_3_1_1_3_1_1_1_1_1_1_2_1_1"/>
    <protectedRange sqref="G81:H81" name="Range2_2_12_1_3_1_2_1_1_1_2_1_1_1_1_1_1_2_1_1_1_1_1_1_1_1_1"/>
    <protectedRange sqref="F79 G78:H80" name="Range2_2_12_1_3_3_1_1_1_2_1_1_1_1_1_1_1_1_1_1_1_1_1_1_1_1"/>
    <protectedRange sqref="G75:H75" name="Range2_2_12_1_3_1_2_1_1_1_2_1_1_1_1_1_1_2_1_1_1_1_1_2_1"/>
    <protectedRange sqref="F75:F78" name="Range2_2_12_1_3_1_2_1_1_1_3_1_1_1_1_1_3_1_1_1_1_1_1_1_1_1"/>
    <protectedRange sqref="G76:H77" name="Range2_2_12_1_3_1_2_1_1_1_1_2_1_1_1_1_1_1_1_1_1_1_1"/>
    <protectedRange sqref="D75:E76" name="Range2_2_12_1_3_1_2_1_1_1_3_1_1_1_1_1_1_1_2_1_1_1_1_1_1_1"/>
    <protectedRange sqref="B79" name="Range2_12_5_1_1_2_1_4_1_1_1_2_1_1_1_1_1_1_1_1_1_2_1_1_1_1_1"/>
    <protectedRange sqref="B80" name="Range2_12_5_1_1_2_1_2_2_1_1_1_1_1"/>
    <protectedRange sqref="D79:E79" name="Range2_2_12_1_7_1_1_2_1_1"/>
    <protectedRange sqref="C79" name="Range2_1_1_2_1_1_1_1"/>
    <protectedRange sqref="D78" name="Range2_2_12_1_7_1_1_2_1_1_1_1_1_1"/>
    <protectedRange sqref="E78" name="Range2_2_12_1_1_1_1_1_1_1_1_1_1_1_1"/>
    <protectedRange sqref="C78" name="Range2_1_4_2_1_1_1_1_1_1_1_1_1"/>
    <protectedRange sqref="D77:E77" name="Range2_2_12_1_3_1_2_1_1_1_3_1_1_1_1_1_1_1_2_1_1_1_1_1_1_1_1"/>
    <protectedRange sqref="B78" name="Range2_12_5_1_1_2_1_2_2_1_1_1_1"/>
    <protectedRange sqref="S67:S72" name="Range2_12_5_1_1_5_1"/>
    <protectedRange sqref="N69:R72" name="Range2_12_1_6_1_1_1_1"/>
    <protectedRange sqref="J71:M72 L69:M70" name="Range2_2_12_1_7_1_1_2_2"/>
    <protectedRange sqref="I71:I72" name="Range2_2_12_1_7_1_1_2_2_1_1_1"/>
    <protectedRange sqref="B77" name="Range2_12_5_1_1_2_1_2_2_1_1_1_1_2_1_1_1"/>
    <protectedRange sqref="B76" name="Range2_12_5_1_1_2_1_2_2_1_1_1_1_2_1_1_1_2"/>
    <protectedRange sqref="B75" name="Range2_12_5_1_1_2_1_2_2_1_1_1_1_2_1_1_1_2_1_1"/>
    <protectedRange sqref="G52:H53" name="Range2_2_12_1_3_1_1_1_1_1_4_1_1_2"/>
    <protectedRange sqref="E52:F53" name="Range2_2_12_1_7_1_1_3_1_1_2"/>
    <protectedRange sqref="S52:S55 S58:S65" name="Range2_12_5_1_1_2_3_1_1"/>
    <protectedRange sqref="Q52:R55" name="Range2_12_1_6_1_1_1_1_2_1_2"/>
    <protectedRange sqref="N52:P55" name="Range2_12_1_2_3_1_1_1_1_2_1_2"/>
    <protectedRange sqref="I52:M53 L54:M55" name="Range2_2_12_1_4_3_1_1_1_1_2_1_2"/>
    <protectedRange sqref="D52:D53" name="Range2_2_12_1_3_1_2_1_1_1_2_1_2_1_2"/>
    <protectedRange sqref="Q58:R61" name="Range2_12_1_6_1_1_1_1_2_1_1_1"/>
    <protectedRange sqref="N58:P61" name="Range2_12_1_2_3_1_1_1_1_2_1_1_1"/>
    <protectedRange sqref="L58:M61" name="Range2_2_12_1_4_3_1_1_1_1_2_1_1_1"/>
    <protectedRange sqref="B74" name="Range2_12_5_1_1_2_1_2_2_1_1_1_1_2_1_1_1_2_1_1_1_2"/>
    <protectedRange sqref="N62:R68" name="Range2_12_1_6_1_1_1_1_1"/>
    <protectedRange sqref="J64:M65 L66:M68 L62:M63" name="Range2_2_12_1_7_1_1_2_2_1"/>
    <protectedRange sqref="G64:H65" name="Range2_2_12_1_3_1_2_1_1_1_2_1_1_1_1_1_1_2_1_1_1_1"/>
    <protectedRange sqref="I64:I65" name="Range2_2_12_1_4_3_1_1_1_2_1_2_1_1_3_1_1_1_1_1_1_1_1"/>
    <protectedRange sqref="D64:E65" name="Range2_2_12_1_3_1_2_1_1_1_2_1_1_1_1_3_1_1_1_1_1_1_1"/>
    <protectedRange sqref="F64:F65" name="Range2_2_12_1_3_1_2_1_1_1_3_1_1_1_1_1_3_1_1_1_1_1_1_1"/>
    <protectedRange sqref="G74:H74" name="Range2_2_12_1_3_1_2_1_1_1_1_2_1_1_1_1_1_1_2_1_1_2"/>
    <protectedRange sqref="F74" name="Range2_2_12_1_3_1_2_1_1_1_1_2_1_1_1_1_1_1_1_1_1_1_1_2"/>
    <protectedRange sqref="D74:E74" name="Range2_2_12_1_3_1_2_1_1_1_2_1_1_1_1_3_1_1_1_1_1_1_1_1_1_1_2"/>
    <protectedRange sqref="G73:H73" name="Range2_2_12_1_3_1_2_1_1_1_1_2_1_1_1_1_1_1_2_1_1_1_1"/>
    <protectedRange sqref="F73" name="Range2_2_12_1_3_1_2_1_1_1_1_2_1_1_1_1_1_1_1_1_1_1_1_1_1"/>
    <protectedRange sqref="D73:E73" name="Range2_2_12_1_3_1_2_1_1_1_2_1_1_1_1_3_1_1_1_1_1_1_1_1_1_1_1_1"/>
    <protectedRange sqref="D72" name="Range2_2_12_1_7_1_1_1_1"/>
    <protectedRange sqref="E72:F72" name="Range2_2_12_1_1_1_1_1_2_1"/>
    <protectedRange sqref="C72" name="Range2_1_4_2_1_1_1_1_1"/>
    <protectedRange sqref="G72:H72" name="Range2_2_12_1_3_1_2_1_1_1_2_1_1_1_1_1_1_2_1_1_1_1_1_1_1_1_1_1_1"/>
    <protectedRange sqref="F71:H71" name="Range2_2_12_1_3_3_1_1_1_2_1_1_1_1_1_1_1_1_1_1_1_1_1_1_1_1_1_2"/>
    <protectedRange sqref="D71:E71" name="Range2_2_12_1_7_1_1_2_1_1_1_2"/>
    <protectedRange sqref="C71" name="Range2_1_1_2_1_1_1_1_1_2"/>
    <protectedRange sqref="B72" name="Range2_12_5_1_1_2_1_4_1_1_1_2_1_1_1_1_1_1_1_1_1_2_1_1_1_1_2_1_1_1_2_1_1_1_2_2_2_1"/>
    <protectedRange sqref="B73" name="Range2_12_5_1_1_2_1_2_2_1_1_1_1_2_1_1_1_2_1_1_1_2_2_2_1"/>
    <protectedRange sqref="J70:K70" name="Range2_2_12_1_4_3_1_1_1_3_3_1_1_3_1_1_1_1_1_1_1_1"/>
    <protectedRange sqref="K68:K69" name="Range2_2_12_1_4_3_1_1_1_3_3_2_1_1_3_2_1"/>
    <protectedRange sqref="J68:J69" name="Range2_2_12_1_4_3_1_1_1_3_2_1_2_2_2_1"/>
    <protectedRange sqref="I68" name="Range2_2_12_1_4_3_1_1_1_3_3_1_1_3_1_1_1_1_1_1_2_2_2"/>
    <protectedRange sqref="I70" name="Range2_2_12_1_7_1_1_2_2_1_1_2"/>
    <protectedRange sqref="I69" name="Range2_2_12_1_4_3_1_1_1_3_3_1_1_3_1_1_1_1_1_1_2_1_1_1"/>
    <protectedRange sqref="G70:H70" name="Range2_2_12_1_3_1_2_1_1_1_2_1_1_1_1_1_1_2_1_1_1_1_1_2_1_1"/>
    <protectedRange sqref="F70" name="Range2_2_12_1_3_1_2_1_1_1_3_1_1_1_1_1_3_1_1_1_1_1_1_1_1_1_2"/>
    <protectedRange sqref="D70:E70" name="Range2_2_12_1_3_1_2_1_1_1_3_1_1_1_1_1_1_1_2_1_1_1_1_1_1_1_2"/>
    <protectedRange sqref="J66:K67" name="Range2_2_12_1_7_1_1_2_2_2"/>
    <protectedRange sqref="I66:I67" name="Range2_2_12_1_7_1_1_2_2_1_1_1_2"/>
    <protectedRange sqref="G69:H69" name="Range2_2_12_1_3_1_2_1_1_1_1_2_1_1_1_1_1_1_2_1_1_2_1"/>
    <protectedRange sqref="F69" name="Range2_2_12_1_3_1_2_1_1_1_1_2_1_1_1_1_1_1_1_1_1_1_1_2_1"/>
    <protectedRange sqref="D69:E69" name="Range2_2_12_1_3_1_2_1_1_1_2_1_1_1_1_3_1_1_1_1_1_1_1_1_1_1_2_1"/>
    <protectedRange sqref="G68:H68" name="Range2_2_12_1_3_1_2_1_1_1_1_2_1_1_1_1_1_1_2_1_1_1_1_1"/>
    <protectedRange sqref="F68" name="Range2_2_12_1_3_1_2_1_1_1_1_2_1_1_1_1_1_1_1_1_1_1_1_1_1_1"/>
    <protectedRange sqref="D68:E68" name="Range2_2_12_1_3_1_2_1_1_1_2_1_1_1_1_3_1_1_1_1_1_1_1_1_1_1_1_1_1"/>
    <protectedRange sqref="D67" name="Range2_2_12_1_7_1_1_1_1_1"/>
    <protectedRange sqref="E67:F67" name="Range2_2_12_1_1_1_1_1_2_1_1"/>
    <protectedRange sqref="C67" name="Range2_1_4_2_1_1_1_1_1_1"/>
    <protectedRange sqref="G67:H67" name="Range2_2_12_1_3_1_2_1_1_1_2_1_1_1_1_1_1_2_1_1_1_1_1_1_1_1_1_1_1_1"/>
    <protectedRange sqref="F66:H66" name="Range2_2_12_1_3_3_1_1_1_2_1_1_1_1_1_1_1_1_1_1_1_1_1_1_1_1_1_2_1"/>
    <protectedRange sqref="D66:E66" name="Range2_2_12_1_7_1_1_2_1_1_1_2_1"/>
    <protectedRange sqref="C66" name="Range2_1_1_2_1_1_1_1_1_2_1"/>
    <protectedRange sqref="B68" name="Range2_12_5_1_1_2_1_4_1_1_1_2_1_1_1_1_1_1_1_1_1_2_1_1_1_1_2_1_1_1_2_1_1_1_2_2_2_1_1"/>
    <protectedRange sqref="B69" name="Range2_12_5_1_1_2_1_2_2_1_1_1_1_2_1_1_1_2_1_1_1_2_2_2_1_1"/>
    <protectedRange sqref="B65" name="Range2_12_5_1_1_2_1_4_1_1_1_2_1_1_1_1_1_1_1_1_1_2_1_1_1_1_2_1_1_1_2_1_1_1_2_2_2_1_1_1"/>
    <protectedRange sqref="B66" name="Range2_12_5_1_1_2_1_2_2_1_1_1_1_2_1_1_1_2_1_1_1_2_2_2_1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50"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1" name="Range2_12_4_1_1_1_4_2_2_1_1_1"/>
    <protectedRange sqref="G45:H50" name="Range2_2_12_1_3_1_1_1_1_1_4_1_1_1"/>
    <protectedRange sqref="E45:F50" name="Range2_2_12_1_7_1_1_3_1_1_1"/>
    <protectedRange sqref="Q45:R50" name="Range2_12_1_6_1_1_1_1_2_1_1"/>
    <protectedRange sqref="N45:P50" name="Range2_12_1_2_3_1_1_1_1_2_1_1"/>
    <protectedRange sqref="I45:M50" name="Range2_2_12_1_4_3_1_1_1_1_2_1_1"/>
    <protectedRange sqref="D45:D50" name="Range2_2_12_1_3_1_2_1_1_1_2_1_2_1_1"/>
    <protectedRange sqref="E51:H51" name="Range2_2_12_1_3_1_2_1_1_1_1_2_1_1_1_1_1_1_1"/>
    <protectedRange sqref="D51" name="Range2_2_12_1_3_1_2_1_1_1_2_1_2_3_1_1_1_1_2"/>
    <protectedRange sqref="Q51:R51" name="Range2_12_1_6_1_1_1_2_3_2_1_1_1_1_1"/>
    <protectedRange sqref="N51:P51" name="Range2_12_1_2_3_1_1_1_2_3_2_1_1_1_1_1"/>
    <protectedRange sqref="K51:M51" name="Range2_2_12_1_4_3_1_1_1_3_3_2_1_1_1_1_1"/>
    <protectedRange sqref="J51" name="Range2_2_12_1_4_3_1_1_1_3_2_1_2_1_1_1"/>
    <protectedRange sqref="I51" name="Range2_2_12_1_4_2_1_1_1_4_1_2_1_1_1_2_1_1_1"/>
    <protectedRange sqref="C43" name="Range2_1_2_1_1_1_1_1_1_2"/>
    <protectedRange sqref="Q11:Q34" name="Range1_16_3_1_1_1"/>
    <protectedRange sqref="T56:T57" name="Range2_12_5_1_1_1"/>
    <protectedRange sqref="S56:S57" name="Range2_12_5_1_1_2_3_1_1_1"/>
    <protectedRange sqref="Q56:R57" name="Range2_12_1_6_1_1_1_1_2_1_1_1_1"/>
    <protectedRange sqref="N56:P57" name="Range2_12_1_2_3_1_1_1_1_2_1_1_1_1"/>
    <protectedRange sqref="L56:M57" name="Range2_2_12_1_4_3_1_1_1_1_2_1_1_1_1"/>
    <protectedRange sqref="J54:K55" name="Range2_2_12_1_7_1_1_2_2_3"/>
    <protectedRange sqref="G54:H55" name="Range2_2_12_1_3_1_2_1_1_1_2_1_1_1_1_1_1_2_1_1_1"/>
    <protectedRange sqref="I54:I55" name="Range2_2_12_1_4_3_1_1_1_2_1_2_1_1_3_1_1_1_1_1_1_1"/>
    <protectedRange sqref="D54:E55" name="Range2_2_12_1_3_1_2_1_1_1_2_1_1_1_1_3_1_1_1_1_1_1"/>
    <protectedRange sqref="F54:F55" name="Range2_2_12_1_3_1_2_1_1_1_3_1_1_1_1_1_3_1_1_1_1_1_1"/>
    <protectedRange sqref="AG10" name="Range1_18_1_1_1_1"/>
    <protectedRange sqref="Q10" name="Range1_17_1_1_1_2"/>
    <protectedRange sqref="F11:F34" name="Range1_16_3_1_1_2"/>
    <protectedRange sqref="W11:W34" name="Range1_16_3_1_1_4"/>
    <protectedRange sqref="AB17 X17:Z34 AA18:AB34" name="Range1_16_3_1_1_6"/>
    <protectedRange sqref="G56:H62" name="Range2_2_12_1_3_1_1_1_1_1_4_1_1_1_1_2"/>
    <protectedRange sqref="E56:F62" name="Range2_2_12_1_7_1_1_3_1_1_1_1_2"/>
    <protectedRange sqref="I56:K62" name="Range2_2_12_1_4_3_1_1_1_1_2_1_1_1_2"/>
    <protectedRange sqref="D56:D62" name="Range2_2_12_1_3_1_2_1_1_1_2_1_2_1_1_1_2"/>
    <protectedRange sqref="J63:K63" name="Range2_2_12_1_7_1_1_2_2_1_2"/>
    <protectedRange sqref="I63" name="Range2_2_12_1_7_1_1_2_2_1_1_1_1_1"/>
    <protectedRange sqref="G63:H63" name="Range2_2_12_1_3_3_1_1_1_2_1_1_1_1_1_1_1_1_1_1_1_1_1_1_1_1_1_1_1"/>
    <protectedRange sqref="F63" name="Range2_2_12_1_3_1_2_1_1_1_3_1_1_1_1_1_3_1_1_1_1_1_1_1_1_1_1_1"/>
    <protectedRange sqref="D63" name="Range2_2_12_1_7_1_1_2_1_1_1_1_1_1_1_1"/>
    <protectedRange sqref="E63" name="Range2_2_12_1_1_1_1_1_1_1_1_1_1_1_1_1_1"/>
    <protectedRange sqref="C63" name="Range2_1_4_2_1_1_1_1_1_1_1_1_1_1_1"/>
    <protectedRange sqref="B62" name="Range2_12_5_1_1_2_1_2_2_1_1_1_1_2_1_1_1_2_1_1_1_2_2_2_1_1_1_1_1"/>
    <protectedRange sqref="B41" name="Range2_12_5_1_1_1_1_1_2_2"/>
    <protectedRange sqref="B42" name="Range2_12_5_1_1_1_1_1_2_1_1"/>
    <protectedRange sqref="B44" name="Range2_12_5_1_1_1_2_2_1_1_1_1"/>
    <protectedRange sqref="C45" name="Range2_12_5_1_1_1_2_2_1_1_1_1_1_1_1_1_1_1_1_2_1_1_1_1_1"/>
    <protectedRange sqref="B45" name="Range2_12_5_1_1_1_2_2_1_1_1_1_1_1_1_1_1_1_1_2_1_1_1_1_1_1"/>
    <protectedRange sqref="B46" name="Range2_12_5_1_1_1_2_2_1_1_1_1_1_1_1_1_1_1_1_2_1_1_1_2_1"/>
    <protectedRange sqref="B43" name="Range2_12_5_1_1_1_2_1_1_1_1_1"/>
    <protectedRange sqref="B47:B49 B52 B54 B57 B61" name="Range2_12_5_1_1_1_2_2_1_1_1_1_1_1_1_1_1_1_1_2_1_1_1_2_1_1"/>
    <protectedRange sqref="B50" name="Range2_12_5_1_1_1_2_2_1_1_1_1_1_1_1_1_1_1_1_2_1_1_1_2_1_1_1"/>
    <protectedRange sqref="B51" name="Range2_12_5_1_1_1_2_2_1_1_1_1_1_1_1_1_1_1_1_2_1_1_1_2_1_2"/>
    <protectedRange sqref="B53" name="Range2_12_5_1_1_1_2_2_1_1_1_1_1_1_1_1_1_1_1_2_1_1_1_2_1_1_2"/>
    <protectedRange sqref="B55" name="Range2_12_5_1_1_1_2_2_1_1_1_1_1_1_1_1_1_1_1_2_1_1_1_3"/>
    <protectedRange sqref="B56" name="Range2_12_5_1_1_1_2_2_1_1_1_1_1_1_1_1_1_1_1_2_1_1_1_3_3"/>
    <protectedRange sqref="B60" name="Range2_12_5_1_1_2_1_4_1_1_1_2_1_1_1_1_1_1_1_1_1_2_1_1_1_1_2_1_1_1_2_1_1_1_2_2_2_1_1_1_1_1_1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X17:Z17 AA17:AB23">
    <cfRule type="containsText" dxfId="870" priority="17" operator="containsText" text="N/A">
      <formula>NOT(ISERROR(SEARCH("N/A",X11)))</formula>
    </cfRule>
    <cfRule type="cellIs" dxfId="869" priority="35" operator="equal">
      <formula>0</formula>
    </cfRule>
  </conditionalFormatting>
  <conditionalFormatting sqref="AC17:AE34 X11:AE16 X17:Z17 AA17:AB23">
    <cfRule type="cellIs" dxfId="868" priority="34" operator="greaterThanOrEqual">
      <formula>1185</formula>
    </cfRule>
  </conditionalFormatting>
  <conditionalFormatting sqref="AC17:AE34 X11:AE16 X17:Z17 AA17:AB23">
    <cfRule type="cellIs" dxfId="867" priority="33" operator="between">
      <formula>0.1</formula>
      <formula>1184</formula>
    </cfRule>
  </conditionalFormatting>
  <conditionalFormatting sqref="X8 AJ16:AJ34 AO16:AO34 AJ11:AO15">
    <cfRule type="cellIs" dxfId="866" priority="32" operator="equal">
      <formula>0</formula>
    </cfRule>
  </conditionalFormatting>
  <conditionalFormatting sqref="X8 AJ16:AJ34 AO16:AO34 AJ11:AO15">
    <cfRule type="cellIs" dxfId="865" priority="31" operator="greaterThan">
      <formula>1179</formula>
    </cfRule>
  </conditionalFormatting>
  <conditionalFormatting sqref="X8 AJ16:AJ34 AO16:AO34 AJ11:AO15">
    <cfRule type="cellIs" dxfId="864" priority="30" operator="greaterThan">
      <formula>99</formula>
    </cfRule>
  </conditionalFormatting>
  <conditionalFormatting sqref="X8 AJ16:AJ34 AO16:AO34 AJ11:AO15">
    <cfRule type="cellIs" dxfId="863" priority="29" operator="greaterThan">
      <formula>0.99</formula>
    </cfRule>
  </conditionalFormatting>
  <conditionalFormatting sqref="AB8">
    <cfRule type="cellIs" dxfId="862" priority="28" operator="equal">
      <formula>0</formula>
    </cfRule>
  </conditionalFormatting>
  <conditionalFormatting sqref="AB8">
    <cfRule type="cellIs" dxfId="861" priority="27" operator="greaterThan">
      <formula>1179</formula>
    </cfRule>
  </conditionalFormatting>
  <conditionalFormatting sqref="AB8">
    <cfRule type="cellIs" dxfId="860" priority="26" operator="greaterThan">
      <formula>99</formula>
    </cfRule>
  </conditionalFormatting>
  <conditionalFormatting sqref="AB8">
    <cfRule type="cellIs" dxfId="859" priority="25" operator="greaterThan">
      <formula>0.99</formula>
    </cfRule>
  </conditionalFormatting>
  <conditionalFormatting sqref="AQ11:AQ34">
    <cfRule type="cellIs" dxfId="858" priority="24" operator="equal">
      <formula>0</formula>
    </cfRule>
  </conditionalFormatting>
  <conditionalFormatting sqref="AQ11:AQ34">
    <cfRule type="cellIs" dxfId="857" priority="23" operator="greaterThan">
      <formula>1179</formula>
    </cfRule>
  </conditionalFormatting>
  <conditionalFormatting sqref="AQ11:AQ34">
    <cfRule type="cellIs" dxfId="856" priority="22" operator="greaterThan">
      <formula>99</formula>
    </cfRule>
  </conditionalFormatting>
  <conditionalFormatting sqref="AQ11:AQ34">
    <cfRule type="cellIs" dxfId="855" priority="21" operator="greaterThan">
      <formula>0.99</formula>
    </cfRule>
  </conditionalFormatting>
  <conditionalFormatting sqref="AI11:AI34">
    <cfRule type="cellIs" dxfId="854" priority="20" operator="greaterThan">
      <formula>$AI$8</formula>
    </cfRule>
  </conditionalFormatting>
  <conditionalFormatting sqref="AH11:AH34">
    <cfRule type="cellIs" dxfId="853" priority="18" operator="greaterThan">
      <formula>$AH$8</formula>
    </cfRule>
    <cfRule type="cellIs" dxfId="852" priority="19" operator="greaterThan">
      <formula>$AH$8</formula>
    </cfRule>
  </conditionalFormatting>
  <conditionalFormatting sqref="AP11:AP34">
    <cfRule type="cellIs" dxfId="851" priority="16" operator="equal">
      <formula>0</formula>
    </cfRule>
  </conditionalFormatting>
  <conditionalFormatting sqref="AP11:AP34">
    <cfRule type="cellIs" dxfId="850" priority="15" operator="greaterThan">
      <formula>1179</formula>
    </cfRule>
  </conditionalFormatting>
  <conditionalFormatting sqref="AP11:AP34">
    <cfRule type="cellIs" dxfId="849" priority="14" operator="greaterThan">
      <formula>99</formula>
    </cfRule>
  </conditionalFormatting>
  <conditionalFormatting sqref="AP11:AP34">
    <cfRule type="cellIs" dxfId="848" priority="13" operator="greaterThan">
      <formula>0.99</formula>
    </cfRule>
  </conditionalFormatting>
  <conditionalFormatting sqref="X24:AB34 X18:Z23">
    <cfRule type="containsText" dxfId="847" priority="9" operator="containsText" text="N/A">
      <formula>NOT(ISERROR(SEARCH("N/A",X18)))</formula>
    </cfRule>
    <cfRule type="cellIs" dxfId="846" priority="12" operator="equal">
      <formula>0</formula>
    </cfRule>
  </conditionalFormatting>
  <conditionalFormatting sqref="X24:AB34 X18:Z23">
    <cfRule type="cellIs" dxfId="845" priority="11" operator="greaterThanOrEqual">
      <formula>1185</formula>
    </cfRule>
  </conditionalFormatting>
  <conditionalFormatting sqref="X24:AB34 X18:Z23">
    <cfRule type="cellIs" dxfId="844" priority="10" operator="between">
      <formula>0.1</formula>
      <formula>1184</formula>
    </cfRule>
  </conditionalFormatting>
  <conditionalFormatting sqref="AK33:AN34 AL16:AN34">
    <cfRule type="cellIs" dxfId="843" priority="8" operator="equal">
      <formula>0</formula>
    </cfRule>
  </conditionalFormatting>
  <conditionalFormatting sqref="AK33:AN34 AL16:AN34">
    <cfRule type="cellIs" dxfId="842" priority="7" operator="greaterThan">
      <formula>1179</formula>
    </cfRule>
  </conditionalFormatting>
  <conditionalFormatting sqref="AK33:AN34 AL16:AN34">
    <cfRule type="cellIs" dxfId="841" priority="6" operator="greaterThan">
      <formula>99</formula>
    </cfRule>
  </conditionalFormatting>
  <conditionalFormatting sqref="AK33:AN34 AL16:AN34">
    <cfRule type="cellIs" dxfId="840" priority="5" operator="greaterThan">
      <formula>0.99</formula>
    </cfRule>
  </conditionalFormatting>
  <conditionalFormatting sqref="AK16:AK32">
    <cfRule type="cellIs" dxfId="839" priority="4" operator="equal">
      <formula>0</formula>
    </cfRule>
  </conditionalFormatting>
  <conditionalFormatting sqref="AK16:AK32">
    <cfRule type="cellIs" dxfId="838" priority="3" operator="greaterThan">
      <formula>1179</formula>
    </cfRule>
  </conditionalFormatting>
  <conditionalFormatting sqref="AK16:AK32">
    <cfRule type="cellIs" dxfId="837" priority="2" operator="greaterThan">
      <formula>99</formula>
    </cfRule>
  </conditionalFormatting>
  <conditionalFormatting sqref="AK16:AK32">
    <cfRule type="cellIs" dxfId="83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1"/>
  <sheetViews>
    <sheetView showGridLines="0" topLeftCell="A37" zoomScale="98" zoomScaleNormal="98" workbookViewId="0">
      <selection activeCell="B50" sqref="B50:B52"/>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42101</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25428</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6'!$Q$34</f>
        <v>31808902</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6'!$AG$34</f>
        <v>36029072</v>
      </c>
      <c r="AH10" s="190"/>
      <c r="AI10" s="206"/>
      <c r="AJ10" s="154" t="s">
        <v>84</v>
      </c>
      <c r="AK10" s="154" t="s">
        <v>84</v>
      </c>
      <c r="AL10" s="154" t="s">
        <v>84</v>
      </c>
      <c r="AM10" s="154" t="s">
        <v>84</v>
      </c>
      <c r="AN10" s="154" t="s">
        <v>84</v>
      </c>
      <c r="AO10" s="154" t="s">
        <v>84</v>
      </c>
      <c r="AP10" s="145">
        <f>'APR 6'!AP34</f>
        <v>8048779</v>
      </c>
      <c r="AQ10" s="208"/>
      <c r="AR10" s="155" t="s">
        <v>85</v>
      </c>
      <c r="AS10" s="190"/>
      <c r="AV10" s="38" t="s">
        <v>86</v>
      </c>
      <c r="AW10" s="38" t="s">
        <v>87</v>
      </c>
      <c r="AY10" s="80"/>
    </row>
    <row r="11" spans="2:51" x14ac:dyDescent="0.25">
      <c r="B11" s="39">
        <v>2</v>
      </c>
      <c r="C11" s="39">
        <v>4.1666666666666664E-2</v>
      </c>
      <c r="D11" s="118">
        <v>10</v>
      </c>
      <c r="E11" s="40">
        <f>D11/1.42</f>
        <v>7.042253521126761</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129</v>
      </c>
      <c r="P11" s="119">
        <v>89</v>
      </c>
      <c r="Q11" s="119">
        <v>31812868</v>
      </c>
      <c r="R11" s="45">
        <f>Q11-Q10</f>
        <v>3966</v>
      </c>
      <c r="S11" s="46">
        <f>R11*24/1000</f>
        <v>95.183999999999997</v>
      </c>
      <c r="T11" s="46">
        <f>R11/1000</f>
        <v>3.9660000000000002</v>
      </c>
      <c r="U11" s="120">
        <v>5.6</v>
      </c>
      <c r="V11" s="120">
        <f>U11</f>
        <v>5.6</v>
      </c>
      <c r="W11" s="121" t="s">
        <v>125</v>
      </c>
      <c r="X11" s="123">
        <v>0</v>
      </c>
      <c r="Y11" s="123">
        <v>0</v>
      </c>
      <c r="Z11" s="123">
        <v>1035</v>
      </c>
      <c r="AA11" s="123">
        <v>0</v>
      </c>
      <c r="AB11" s="123">
        <v>1110</v>
      </c>
      <c r="AC11" s="47" t="s">
        <v>90</v>
      </c>
      <c r="AD11" s="47" t="s">
        <v>90</v>
      </c>
      <c r="AE11" s="47" t="s">
        <v>90</v>
      </c>
      <c r="AF11" s="122" t="s">
        <v>90</v>
      </c>
      <c r="AG11" s="136">
        <v>36029756</v>
      </c>
      <c r="AH11" s="48">
        <f>IF(ISBLANK(AG11),"-",AG11-AG10)</f>
        <v>684</v>
      </c>
      <c r="AI11" s="49">
        <f>AH11/T11</f>
        <v>172.46596066565809</v>
      </c>
      <c r="AJ11" s="102">
        <v>0</v>
      </c>
      <c r="AK11" s="102">
        <v>0</v>
      </c>
      <c r="AL11" s="102">
        <v>1</v>
      </c>
      <c r="AM11" s="102">
        <v>0</v>
      </c>
      <c r="AN11" s="102">
        <v>1</v>
      </c>
      <c r="AO11" s="102">
        <v>0.45</v>
      </c>
      <c r="AP11" s="123">
        <v>8050169</v>
      </c>
      <c r="AQ11" s="123">
        <f>AP11-AP10</f>
        <v>1390</v>
      </c>
      <c r="AR11" s="50"/>
      <c r="AS11" s="51" t="s">
        <v>113</v>
      </c>
      <c r="AV11" s="38" t="s">
        <v>88</v>
      </c>
      <c r="AW11" s="38" t="s">
        <v>91</v>
      </c>
      <c r="AY11" s="80" t="s">
        <v>126</v>
      </c>
    </row>
    <row r="12" spans="2:51" x14ac:dyDescent="0.25">
      <c r="B12" s="39">
        <v>2.0416666666666701</v>
      </c>
      <c r="C12" s="39">
        <v>8.3333333333333329E-2</v>
      </c>
      <c r="D12" s="118">
        <v>13</v>
      </c>
      <c r="E12" s="40">
        <f t="shared" ref="E12:E34" si="0">D12/1.42</f>
        <v>9.1549295774647899</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124</v>
      </c>
      <c r="P12" s="119">
        <v>84</v>
      </c>
      <c r="Q12" s="119">
        <v>31816569</v>
      </c>
      <c r="R12" s="45">
        <f t="shared" ref="R12:R34" si="3">Q12-Q11</f>
        <v>3701</v>
      </c>
      <c r="S12" s="46">
        <f t="shared" ref="S12:S34" si="4">R12*24/1000</f>
        <v>88.823999999999998</v>
      </c>
      <c r="T12" s="46">
        <f t="shared" ref="T12:T34" si="5">R12/1000</f>
        <v>3.7010000000000001</v>
      </c>
      <c r="U12" s="120">
        <v>7.1</v>
      </c>
      <c r="V12" s="120">
        <f t="shared" ref="V12:V34" si="6">U12</f>
        <v>7.1</v>
      </c>
      <c r="W12" s="121" t="s">
        <v>125</v>
      </c>
      <c r="X12" s="123">
        <v>0</v>
      </c>
      <c r="Y12" s="123">
        <v>0</v>
      </c>
      <c r="Z12" s="123">
        <v>1004</v>
      </c>
      <c r="AA12" s="123">
        <v>0</v>
      </c>
      <c r="AB12" s="123">
        <v>1059</v>
      </c>
      <c r="AC12" s="47" t="s">
        <v>90</v>
      </c>
      <c r="AD12" s="47" t="s">
        <v>90</v>
      </c>
      <c r="AE12" s="47" t="s">
        <v>90</v>
      </c>
      <c r="AF12" s="122" t="s">
        <v>90</v>
      </c>
      <c r="AG12" s="136">
        <v>36030380</v>
      </c>
      <c r="AH12" s="48">
        <f>IF(ISBLANK(AG12),"-",AG12-AG11)</f>
        <v>624</v>
      </c>
      <c r="AI12" s="49">
        <f t="shared" ref="AI12:AI34" si="7">AH12/T12</f>
        <v>168.60308024858145</v>
      </c>
      <c r="AJ12" s="102">
        <v>0</v>
      </c>
      <c r="AK12" s="102">
        <v>0</v>
      </c>
      <c r="AL12" s="102">
        <v>1</v>
      </c>
      <c r="AM12" s="102">
        <v>0</v>
      </c>
      <c r="AN12" s="102">
        <v>1</v>
      </c>
      <c r="AO12" s="102">
        <v>0.45</v>
      </c>
      <c r="AP12" s="123">
        <v>8051642</v>
      </c>
      <c r="AQ12" s="123">
        <f>AP12-AP11</f>
        <v>1473</v>
      </c>
      <c r="AR12" s="52">
        <v>0.91</v>
      </c>
      <c r="AS12" s="51" t="s">
        <v>113</v>
      </c>
      <c r="AV12" s="38" t="s">
        <v>92</v>
      </c>
      <c r="AW12" s="38" t="s">
        <v>93</v>
      </c>
      <c r="AY12" s="80" t="s">
        <v>128</v>
      </c>
    </row>
    <row r="13" spans="2:51" x14ac:dyDescent="0.25">
      <c r="B13" s="39">
        <v>2.0833333333333299</v>
      </c>
      <c r="C13" s="39">
        <v>0.125</v>
      </c>
      <c r="D13" s="118">
        <v>15</v>
      </c>
      <c r="E13" s="40">
        <f t="shared" si="0"/>
        <v>10.563380281690142</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119</v>
      </c>
      <c r="P13" s="119">
        <v>85</v>
      </c>
      <c r="Q13" s="119">
        <v>31820059</v>
      </c>
      <c r="R13" s="45">
        <f t="shared" si="3"/>
        <v>3490</v>
      </c>
      <c r="S13" s="46">
        <f t="shared" si="4"/>
        <v>83.76</v>
      </c>
      <c r="T13" s="46">
        <f t="shared" si="5"/>
        <v>3.49</v>
      </c>
      <c r="U13" s="120">
        <v>8.6</v>
      </c>
      <c r="V13" s="120">
        <f t="shared" si="6"/>
        <v>8.6</v>
      </c>
      <c r="W13" s="121" t="s">
        <v>125</v>
      </c>
      <c r="X13" s="123">
        <v>0</v>
      </c>
      <c r="Y13" s="123">
        <v>0</v>
      </c>
      <c r="Z13" s="123">
        <v>991</v>
      </c>
      <c r="AA13" s="123">
        <v>0</v>
      </c>
      <c r="AB13" s="123">
        <v>1008</v>
      </c>
      <c r="AC13" s="47" t="s">
        <v>90</v>
      </c>
      <c r="AD13" s="47" t="s">
        <v>90</v>
      </c>
      <c r="AE13" s="47" t="s">
        <v>90</v>
      </c>
      <c r="AF13" s="122" t="s">
        <v>90</v>
      </c>
      <c r="AG13" s="136">
        <v>36030932</v>
      </c>
      <c r="AH13" s="48">
        <f>IF(ISBLANK(AG13),"-",AG13-AG12)</f>
        <v>552</v>
      </c>
      <c r="AI13" s="49">
        <f t="shared" si="7"/>
        <v>158.16618911174785</v>
      </c>
      <c r="AJ13" s="102">
        <v>0</v>
      </c>
      <c r="AK13" s="102">
        <v>0</v>
      </c>
      <c r="AL13" s="102">
        <v>1</v>
      </c>
      <c r="AM13" s="102">
        <v>0</v>
      </c>
      <c r="AN13" s="102">
        <v>1</v>
      </c>
      <c r="AO13" s="102">
        <v>0.45</v>
      </c>
      <c r="AP13" s="123">
        <v>8053048</v>
      </c>
      <c r="AQ13" s="123">
        <f>AP13-AP12</f>
        <v>1406</v>
      </c>
      <c r="AR13" s="50"/>
      <c r="AS13" s="51" t="s">
        <v>113</v>
      </c>
      <c r="AV13" s="38" t="s">
        <v>94</v>
      </c>
      <c r="AW13" s="38" t="s">
        <v>95</v>
      </c>
      <c r="AY13" s="80" t="s">
        <v>127</v>
      </c>
    </row>
    <row r="14" spans="2:51" x14ac:dyDescent="0.25">
      <c r="B14" s="39">
        <v>2.125</v>
      </c>
      <c r="C14" s="39">
        <v>0.16666666666666666</v>
      </c>
      <c r="D14" s="118">
        <v>32</v>
      </c>
      <c r="E14" s="40">
        <f t="shared" si="0"/>
        <v>22.535211267605636</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87</v>
      </c>
      <c r="P14" s="119">
        <v>88</v>
      </c>
      <c r="Q14" s="119">
        <v>31823643</v>
      </c>
      <c r="R14" s="45">
        <f t="shared" si="3"/>
        <v>3584</v>
      </c>
      <c r="S14" s="46">
        <f t="shared" si="4"/>
        <v>86.016000000000005</v>
      </c>
      <c r="T14" s="46">
        <f t="shared" si="5"/>
        <v>3.5840000000000001</v>
      </c>
      <c r="U14" s="120">
        <v>9.5</v>
      </c>
      <c r="V14" s="120">
        <f t="shared" si="6"/>
        <v>9.5</v>
      </c>
      <c r="W14" s="121" t="s">
        <v>125</v>
      </c>
      <c r="X14" s="123">
        <v>0</v>
      </c>
      <c r="Y14" s="123">
        <v>0</v>
      </c>
      <c r="Z14" s="123">
        <v>920</v>
      </c>
      <c r="AA14" s="123">
        <v>0</v>
      </c>
      <c r="AB14" s="123">
        <v>978</v>
      </c>
      <c r="AC14" s="47" t="s">
        <v>90</v>
      </c>
      <c r="AD14" s="47" t="s">
        <v>90</v>
      </c>
      <c r="AE14" s="47" t="s">
        <v>90</v>
      </c>
      <c r="AF14" s="122" t="s">
        <v>90</v>
      </c>
      <c r="AG14" s="136">
        <v>36031452</v>
      </c>
      <c r="AH14" s="48">
        <f t="shared" ref="AH14:AH34" si="8">IF(ISBLANK(AG14),"-",AG14-AG13)</f>
        <v>520</v>
      </c>
      <c r="AI14" s="49">
        <f t="shared" si="7"/>
        <v>145.08928571428572</v>
      </c>
      <c r="AJ14" s="102">
        <v>0</v>
      </c>
      <c r="AK14" s="102">
        <v>0</v>
      </c>
      <c r="AL14" s="102">
        <v>1</v>
      </c>
      <c r="AM14" s="102">
        <v>0</v>
      </c>
      <c r="AN14" s="102">
        <v>1</v>
      </c>
      <c r="AO14" s="102">
        <v>0.45</v>
      </c>
      <c r="AP14" s="123">
        <v>8053903</v>
      </c>
      <c r="AQ14" s="123">
        <f>AP14-AP13</f>
        <v>855</v>
      </c>
      <c r="AR14" s="50"/>
      <c r="AS14" s="51" t="s">
        <v>113</v>
      </c>
      <c r="AT14" s="53"/>
      <c r="AV14" s="38" t="s">
        <v>96</v>
      </c>
      <c r="AW14" s="38" t="s">
        <v>97</v>
      </c>
      <c r="AY14" s="80" t="s">
        <v>130</v>
      </c>
    </row>
    <row r="15" spans="2:51" x14ac:dyDescent="0.25">
      <c r="B15" s="39">
        <v>2.1666666666666701</v>
      </c>
      <c r="C15" s="39">
        <v>0.20833333333333301</v>
      </c>
      <c r="D15" s="118">
        <v>28</v>
      </c>
      <c r="E15" s="40">
        <f t="shared" si="0"/>
        <v>19.718309859154932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99</v>
      </c>
      <c r="P15" s="119">
        <v>96</v>
      </c>
      <c r="Q15" s="119">
        <v>31827416</v>
      </c>
      <c r="R15" s="45">
        <f t="shared" si="3"/>
        <v>3773</v>
      </c>
      <c r="S15" s="46">
        <f t="shared" si="4"/>
        <v>90.552000000000007</v>
      </c>
      <c r="T15" s="46">
        <f t="shared" si="5"/>
        <v>3.7730000000000001</v>
      </c>
      <c r="U15" s="120">
        <v>9.5</v>
      </c>
      <c r="V15" s="120">
        <f t="shared" si="6"/>
        <v>9.5</v>
      </c>
      <c r="W15" s="121" t="s">
        <v>125</v>
      </c>
      <c r="X15" s="123">
        <v>0</v>
      </c>
      <c r="Y15" s="123">
        <v>0</v>
      </c>
      <c r="Z15" s="123">
        <v>920</v>
      </c>
      <c r="AA15" s="123">
        <v>0</v>
      </c>
      <c r="AB15" s="123">
        <v>957</v>
      </c>
      <c r="AC15" s="47" t="s">
        <v>90</v>
      </c>
      <c r="AD15" s="47" t="s">
        <v>90</v>
      </c>
      <c r="AE15" s="47" t="s">
        <v>90</v>
      </c>
      <c r="AF15" s="122" t="s">
        <v>90</v>
      </c>
      <c r="AG15" s="136">
        <v>36031916</v>
      </c>
      <c r="AH15" s="48">
        <f t="shared" si="8"/>
        <v>464</v>
      </c>
      <c r="AI15" s="49">
        <f t="shared" si="7"/>
        <v>122.97906175457196</v>
      </c>
      <c r="AJ15" s="102">
        <v>0</v>
      </c>
      <c r="AK15" s="102">
        <v>0</v>
      </c>
      <c r="AL15" s="102">
        <v>1</v>
      </c>
      <c r="AM15" s="102">
        <v>0</v>
      </c>
      <c r="AN15" s="102">
        <v>1</v>
      </c>
      <c r="AO15" s="102">
        <v>0.45</v>
      </c>
      <c r="AP15" s="123">
        <v>8053903</v>
      </c>
      <c r="AQ15" s="123">
        <f>AP15-AP14</f>
        <v>0</v>
      </c>
      <c r="AR15" s="50"/>
      <c r="AS15" s="51" t="s">
        <v>113</v>
      </c>
      <c r="AV15" s="38" t="s">
        <v>98</v>
      </c>
      <c r="AW15" s="38" t="s">
        <v>99</v>
      </c>
      <c r="AY15" s="80" t="s">
        <v>131</v>
      </c>
    </row>
    <row r="16" spans="2:51" x14ac:dyDescent="0.25">
      <c r="B16" s="39">
        <v>2.2083333333333299</v>
      </c>
      <c r="C16" s="39">
        <v>0.25</v>
      </c>
      <c r="D16" s="118">
        <v>18</v>
      </c>
      <c r="E16" s="40">
        <f t="shared" si="0"/>
        <v>12.67605633802817</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124</v>
      </c>
      <c r="P16" s="119">
        <v>120</v>
      </c>
      <c r="Q16" s="119">
        <v>31831941</v>
      </c>
      <c r="R16" s="45">
        <f t="shared" si="3"/>
        <v>4525</v>
      </c>
      <c r="S16" s="46">
        <f t="shared" si="4"/>
        <v>108.6</v>
      </c>
      <c r="T16" s="46">
        <f t="shared" si="5"/>
        <v>4.5250000000000004</v>
      </c>
      <c r="U16" s="120">
        <v>9.5</v>
      </c>
      <c r="V16" s="120">
        <f t="shared" si="6"/>
        <v>9.5</v>
      </c>
      <c r="W16" s="121" t="s">
        <v>125</v>
      </c>
      <c r="X16" s="123">
        <v>0</v>
      </c>
      <c r="Y16" s="123">
        <v>0</v>
      </c>
      <c r="Z16" s="123">
        <v>1115</v>
      </c>
      <c r="AA16" s="123">
        <v>0</v>
      </c>
      <c r="AB16" s="123">
        <v>1130</v>
      </c>
      <c r="AC16" s="47" t="s">
        <v>90</v>
      </c>
      <c r="AD16" s="47" t="s">
        <v>90</v>
      </c>
      <c r="AE16" s="47" t="s">
        <v>90</v>
      </c>
      <c r="AF16" s="122" t="s">
        <v>90</v>
      </c>
      <c r="AG16" s="136">
        <v>36032536</v>
      </c>
      <c r="AH16" s="48">
        <f t="shared" si="8"/>
        <v>620</v>
      </c>
      <c r="AI16" s="49">
        <f t="shared" si="7"/>
        <v>137.01657458563534</v>
      </c>
      <c r="AJ16" s="102">
        <v>0</v>
      </c>
      <c r="AK16" s="102">
        <v>0</v>
      </c>
      <c r="AL16" s="102">
        <v>1</v>
      </c>
      <c r="AM16" s="102">
        <v>0</v>
      </c>
      <c r="AN16" s="102">
        <v>1</v>
      </c>
      <c r="AO16" s="102">
        <v>0</v>
      </c>
      <c r="AP16" s="123">
        <v>8053903</v>
      </c>
      <c r="AQ16" s="123">
        <f t="shared" ref="AQ16:AQ34" si="10">AP16-AP15</f>
        <v>0</v>
      </c>
      <c r="AR16" s="52">
        <v>1.08</v>
      </c>
      <c r="AS16" s="51" t="s">
        <v>101</v>
      </c>
      <c r="AV16" s="38" t="s">
        <v>102</v>
      </c>
      <c r="AW16" s="38" t="s">
        <v>103</v>
      </c>
      <c r="AY16" s="80" t="s">
        <v>132</v>
      </c>
    </row>
    <row r="17" spans="1:51" x14ac:dyDescent="0.25">
      <c r="B17" s="39">
        <v>2.25</v>
      </c>
      <c r="C17" s="39">
        <v>0.29166666666666702</v>
      </c>
      <c r="D17" s="118">
        <v>9</v>
      </c>
      <c r="E17" s="40">
        <f t="shared" si="0"/>
        <v>6.3380281690140849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141</v>
      </c>
      <c r="P17" s="119">
        <v>150</v>
      </c>
      <c r="Q17" s="119">
        <v>31838110</v>
      </c>
      <c r="R17" s="45">
        <f t="shared" si="3"/>
        <v>6169</v>
      </c>
      <c r="S17" s="46">
        <f t="shared" si="4"/>
        <v>148.05600000000001</v>
      </c>
      <c r="T17" s="46">
        <f t="shared" si="5"/>
        <v>6.1689999999999996</v>
      </c>
      <c r="U17" s="120">
        <v>9.3000000000000007</v>
      </c>
      <c r="V17" s="120">
        <f t="shared" si="6"/>
        <v>9.3000000000000007</v>
      </c>
      <c r="W17" s="121" t="s">
        <v>140</v>
      </c>
      <c r="X17" s="123">
        <v>0</v>
      </c>
      <c r="Y17" s="123">
        <v>1032</v>
      </c>
      <c r="Z17" s="123">
        <v>1195</v>
      </c>
      <c r="AA17" s="123">
        <v>1185</v>
      </c>
      <c r="AB17" s="123">
        <v>1198</v>
      </c>
      <c r="AC17" s="47" t="s">
        <v>90</v>
      </c>
      <c r="AD17" s="47" t="s">
        <v>90</v>
      </c>
      <c r="AE17" s="47" t="s">
        <v>90</v>
      </c>
      <c r="AF17" s="122" t="s">
        <v>90</v>
      </c>
      <c r="AG17" s="136">
        <v>36033852</v>
      </c>
      <c r="AH17" s="48">
        <f t="shared" si="8"/>
        <v>1316</v>
      </c>
      <c r="AI17" s="49">
        <f t="shared" si="7"/>
        <v>213.32468795590859</v>
      </c>
      <c r="AJ17" s="102">
        <v>0</v>
      </c>
      <c r="AK17" s="102">
        <v>0</v>
      </c>
      <c r="AL17" s="102">
        <v>1</v>
      </c>
      <c r="AM17" s="102">
        <v>0</v>
      </c>
      <c r="AN17" s="102">
        <v>1</v>
      </c>
      <c r="AO17" s="102">
        <v>0</v>
      </c>
      <c r="AP17" s="123">
        <v>8053903</v>
      </c>
      <c r="AQ17" s="123">
        <f t="shared" si="10"/>
        <v>0</v>
      </c>
      <c r="AR17" s="50"/>
      <c r="AS17" s="51" t="s">
        <v>101</v>
      </c>
      <c r="AT17" s="53"/>
      <c r="AV17" s="38" t="s">
        <v>104</v>
      </c>
      <c r="AW17" s="38" t="s">
        <v>105</v>
      </c>
      <c r="AY17" s="105"/>
    </row>
    <row r="18" spans="1:51" x14ac:dyDescent="0.25">
      <c r="B18" s="39">
        <v>2.2916666666666701</v>
      </c>
      <c r="C18" s="39">
        <v>0.33333333333333298</v>
      </c>
      <c r="D18" s="118">
        <v>8</v>
      </c>
      <c r="E18" s="40">
        <f t="shared" si="0"/>
        <v>5.6338028169014089</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137</v>
      </c>
      <c r="P18" s="119">
        <v>152</v>
      </c>
      <c r="Q18" s="119">
        <v>31844594</v>
      </c>
      <c r="R18" s="45">
        <f t="shared" si="3"/>
        <v>6484</v>
      </c>
      <c r="S18" s="46">
        <f t="shared" si="4"/>
        <v>155.61600000000001</v>
      </c>
      <c r="T18" s="46">
        <f t="shared" si="5"/>
        <v>6.484</v>
      </c>
      <c r="U18" s="120">
        <v>8.6999999999999993</v>
      </c>
      <c r="V18" s="120">
        <f t="shared" si="6"/>
        <v>8.6999999999999993</v>
      </c>
      <c r="W18" s="121" t="s">
        <v>140</v>
      </c>
      <c r="X18" s="123">
        <v>0</v>
      </c>
      <c r="Y18" s="123">
        <v>1084</v>
      </c>
      <c r="Z18" s="123">
        <v>1195</v>
      </c>
      <c r="AA18" s="123">
        <v>1185</v>
      </c>
      <c r="AB18" s="123">
        <v>1198</v>
      </c>
      <c r="AC18" s="47" t="s">
        <v>90</v>
      </c>
      <c r="AD18" s="47" t="s">
        <v>90</v>
      </c>
      <c r="AE18" s="47" t="s">
        <v>90</v>
      </c>
      <c r="AF18" s="122" t="s">
        <v>90</v>
      </c>
      <c r="AG18" s="136">
        <v>36035272</v>
      </c>
      <c r="AH18" s="48">
        <f t="shared" si="8"/>
        <v>1420</v>
      </c>
      <c r="AI18" s="49">
        <f t="shared" si="7"/>
        <v>219.00061690314621</v>
      </c>
      <c r="AJ18" s="102">
        <v>0</v>
      </c>
      <c r="AK18" s="102">
        <v>1</v>
      </c>
      <c r="AL18" s="102">
        <v>1</v>
      </c>
      <c r="AM18" s="102">
        <v>1</v>
      </c>
      <c r="AN18" s="102">
        <v>1</v>
      </c>
      <c r="AO18" s="102">
        <v>0</v>
      </c>
      <c r="AP18" s="123">
        <v>8053903</v>
      </c>
      <c r="AQ18" s="123">
        <f t="shared" si="10"/>
        <v>0</v>
      </c>
      <c r="AR18" s="50"/>
      <c r="AS18" s="51" t="s">
        <v>101</v>
      </c>
      <c r="AV18" s="38" t="s">
        <v>106</v>
      </c>
      <c r="AW18" s="38" t="s">
        <v>107</v>
      </c>
      <c r="AY18" s="105"/>
    </row>
    <row r="19" spans="1:51" x14ac:dyDescent="0.25">
      <c r="B19" s="39">
        <v>2.3333333333333299</v>
      </c>
      <c r="C19" s="39">
        <v>0.375</v>
      </c>
      <c r="D19" s="118">
        <v>8</v>
      </c>
      <c r="E19" s="40">
        <f t="shared" si="0"/>
        <v>5.6338028169014089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136</v>
      </c>
      <c r="P19" s="119">
        <v>153</v>
      </c>
      <c r="Q19" s="119">
        <v>31850748</v>
      </c>
      <c r="R19" s="45">
        <f t="shared" si="3"/>
        <v>6154</v>
      </c>
      <c r="S19" s="46">
        <f t="shared" si="4"/>
        <v>147.696</v>
      </c>
      <c r="T19" s="46">
        <f t="shared" si="5"/>
        <v>6.1539999999999999</v>
      </c>
      <c r="U19" s="120">
        <v>8.1</v>
      </c>
      <c r="V19" s="120">
        <f t="shared" si="6"/>
        <v>8.1</v>
      </c>
      <c r="W19" s="121" t="s">
        <v>140</v>
      </c>
      <c r="X19" s="123">
        <v>0</v>
      </c>
      <c r="Y19" s="123">
        <v>1073</v>
      </c>
      <c r="Z19" s="123">
        <v>1195</v>
      </c>
      <c r="AA19" s="123">
        <v>1185</v>
      </c>
      <c r="AB19" s="123">
        <v>1198</v>
      </c>
      <c r="AC19" s="47" t="s">
        <v>90</v>
      </c>
      <c r="AD19" s="47" t="s">
        <v>90</v>
      </c>
      <c r="AE19" s="47" t="s">
        <v>90</v>
      </c>
      <c r="AF19" s="122" t="s">
        <v>90</v>
      </c>
      <c r="AG19" s="136">
        <v>36036636</v>
      </c>
      <c r="AH19" s="48">
        <f t="shared" si="8"/>
        <v>1364</v>
      </c>
      <c r="AI19" s="49">
        <f t="shared" si="7"/>
        <v>221.64445888852779</v>
      </c>
      <c r="AJ19" s="102">
        <v>0</v>
      </c>
      <c r="AK19" s="102">
        <v>1</v>
      </c>
      <c r="AL19" s="102">
        <v>1</v>
      </c>
      <c r="AM19" s="102">
        <v>1</v>
      </c>
      <c r="AN19" s="102">
        <v>1</v>
      </c>
      <c r="AO19" s="102">
        <v>0</v>
      </c>
      <c r="AP19" s="123">
        <v>8053903</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140</v>
      </c>
      <c r="P20" s="119">
        <v>153</v>
      </c>
      <c r="Q20" s="119">
        <v>31857067</v>
      </c>
      <c r="R20" s="45">
        <f t="shared" si="3"/>
        <v>6319</v>
      </c>
      <c r="S20" s="46">
        <f t="shared" si="4"/>
        <v>151.65600000000001</v>
      </c>
      <c r="T20" s="46">
        <f t="shared" si="5"/>
        <v>6.319</v>
      </c>
      <c r="U20" s="120">
        <v>7.4</v>
      </c>
      <c r="V20" s="120">
        <f t="shared" si="6"/>
        <v>7.4</v>
      </c>
      <c r="W20" s="121" t="s">
        <v>140</v>
      </c>
      <c r="X20" s="123">
        <v>0</v>
      </c>
      <c r="Y20" s="123">
        <v>1102</v>
      </c>
      <c r="Z20" s="123">
        <v>1195</v>
      </c>
      <c r="AA20" s="123">
        <v>1185</v>
      </c>
      <c r="AB20" s="123">
        <v>1198</v>
      </c>
      <c r="AC20" s="47" t="s">
        <v>90</v>
      </c>
      <c r="AD20" s="47" t="s">
        <v>90</v>
      </c>
      <c r="AE20" s="47" t="s">
        <v>90</v>
      </c>
      <c r="AF20" s="122" t="s">
        <v>90</v>
      </c>
      <c r="AG20" s="136">
        <v>36038036</v>
      </c>
      <c r="AH20" s="48">
        <f>IF(ISBLANK(AG20),"-",AG20-AG19)</f>
        <v>1400</v>
      </c>
      <c r="AI20" s="49">
        <f t="shared" si="7"/>
        <v>221.55404336129135</v>
      </c>
      <c r="AJ20" s="102">
        <v>0</v>
      </c>
      <c r="AK20" s="102">
        <v>1</v>
      </c>
      <c r="AL20" s="102">
        <v>1</v>
      </c>
      <c r="AM20" s="102">
        <v>1</v>
      </c>
      <c r="AN20" s="102">
        <v>1</v>
      </c>
      <c r="AO20" s="102">
        <v>0</v>
      </c>
      <c r="AP20" s="123">
        <v>8053903</v>
      </c>
      <c r="AQ20" s="123">
        <f t="shared" si="10"/>
        <v>0</v>
      </c>
      <c r="AR20" s="52">
        <v>0.89</v>
      </c>
      <c r="AS20" s="51" t="s">
        <v>101</v>
      </c>
      <c r="AY20" s="105"/>
    </row>
    <row r="21" spans="1:51" x14ac:dyDescent="0.25">
      <c r="B21" s="39">
        <v>2.4166666666666701</v>
      </c>
      <c r="C21" s="39">
        <v>0.45833333333333298</v>
      </c>
      <c r="D21" s="118">
        <v>8</v>
      </c>
      <c r="E21" s="40">
        <f t="shared" si="0"/>
        <v>5.6338028169014089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150</v>
      </c>
      <c r="Q21" s="119">
        <v>31863375</v>
      </c>
      <c r="R21" s="45">
        <f>Q21-Q20</f>
        <v>6308</v>
      </c>
      <c r="S21" s="46">
        <f t="shared" si="4"/>
        <v>151.392</v>
      </c>
      <c r="T21" s="46">
        <f t="shared" si="5"/>
        <v>6.3079999999999998</v>
      </c>
      <c r="U21" s="120">
        <v>6.8</v>
      </c>
      <c r="V21" s="120">
        <f t="shared" si="6"/>
        <v>6.8</v>
      </c>
      <c r="W21" s="121" t="s">
        <v>140</v>
      </c>
      <c r="X21" s="123">
        <v>0</v>
      </c>
      <c r="Y21" s="123">
        <v>1053</v>
      </c>
      <c r="Z21" s="123">
        <v>1195</v>
      </c>
      <c r="AA21" s="123">
        <v>1185</v>
      </c>
      <c r="AB21" s="123">
        <v>1198</v>
      </c>
      <c r="AC21" s="47" t="s">
        <v>90</v>
      </c>
      <c r="AD21" s="47" t="s">
        <v>90</v>
      </c>
      <c r="AE21" s="47" t="s">
        <v>90</v>
      </c>
      <c r="AF21" s="122" t="s">
        <v>90</v>
      </c>
      <c r="AG21" s="136">
        <v>36039436</v>
      </c>
      <c r="AH21" s="48">
        <f t="shared" si="8"/>
        <v>1400</v>
      </c>
      <c r="AI21" s="49">
        <f t="shared" si="7"/>
        <v>221.94039315155359</v>
      </c>
      <c r="AJ21" s="102">
        <v>0</v>
      </c>
      <c r="AK21" s="102">
        <v>1</v>
      </c>
      <c r="AL21" s="102">
        <v>1</v>
      </c>
      <c r="AM21" s="102">
        <v>1</v>
      </c>
      <c r="AN21" s="102">
        <v>1</v>
      </c>
      <c r="AO21" s="102">
        <v>0</v>
      </c>
      <c r="AP21" s="123">
        <v>8053903</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141</v>
      </c>
      <c r="P22" s="119">
        <v>145</v>
      </c>
      <c r="Q22" s="119">
        <v>31869487</v>
      </c>
      <c r="R22" s="45">
        <f t="shared" si="3"/>
        <v>6112</v>
      </c>
      <c r="S22" s="46">
        <f t="shared" si="4"/>
        <v>146.68799999999999</v>
      </c>
      <c r="T22" s="46">
        <f t="shared" si="5"/>
        <v>6.1120000000000001</v>
      </c>
      <c r="U22" s="120">
        <v>6.4</v>
      </c>
      <c r="V22" s="120">
        <f t="shared" si="6"/>
        <v>6.4</v>
      </c>
      <c r="W22" s="121" t="s">
        <v>140</v>
      </c>
      <c r="X22" s="123">
        <v>0</v>
      </c>
      <c r="Y22" s="123">
        <v>1031</v>
      </c>
      <c r="Z22" s="123">
        <v>1195</v>
      </c>
      <c r="AA22" s="123">
        <v>1185</v>
      </c>
      <c r="AB22" s="123">
        <v>1198</v>
      </c>
      <c r="AC22" s="47" t="s">
        <v>90</v>
      </c>
      <c r="AD22" s="47" t="s">
        <v>90</v>
      </c>
      <c r="AE22" s="47" t="s">
        <v>90</v>
      </c>
      <c r="AF22" s="122" t="s">
        <v>90</v>
      </c>
      <c r="AG22" s="136">
        <v>36040796</v>
      </c>
      <c r="AH22" s="48">
        <f t="shared" si="8"/>
        <v>1360</v>
      </c>
      <c r="AI22" s="49">
        <f t="shared" si="7"/>
        <v>222.5130890052356</v>
      </c>
      <c r="AJ22" s="102">
        <v>0</v>
      </c>
      <c r="AK22" s="102">
        <v>1</v>
      </c>
      <c r="AL22" s="102">
        <v>1</v>
      </c>
      <c r="AM22" s="102">
        <v>1</v>
      </c>
      <c r="AN22" s="102">
        <v>1</v>
      </c>
      <c r="AO22" s="102">
        <v>0</v>
      </c>
      <c r="AP22" s="123">
        <v>8053903</v>
      </c>
      <c r="AQ22" s="123">
        <f t="shared" si="10"/>
        <v>0</v>
      </c>
      <c r="AR22" s="50"/>
      <c r="AS22" s="51" t="s">
        <v>101</v>
      </c>
      <c r="AV22" s="54" t="s">
        <v>110</v>
      </c>
      <c r="AY22" s="105"/>
    </row>
    <row r="23" spans="1:51" x14ac:dyDescent="0.25">
      <c r="A23" s="101" t="s">
        <v>129</v>
      </c>
      <c r="B23" s="39">
        <v>2.5</v>
      </c>
      <c r="C23" s="39">
        <v>0.54166666666666696</v>
      </c>
      <c r="D23" s="118">
        <v>7</v>
      </c>
      <c r="E23" s="40">
        <f t="shared" si="0"/>
        <v>4.9295774647887329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139</v>
      </c>
      <c r="P23" s="119">
        <v>143</v>
      </c>
      <c r="Q23" s="119">
        <v>31875508</v>
      </c>
      <c r="R23" s="45">
        <f t="shared" si="3"/>
        <v>6021</v>
      </c>
      <c r="S23" s="46">
        <f t="shared" si="4"/>
        <v>144.50399999999999</v>
      </c>
      <c r="T23" s="46">
        <f t="shared" si="5"/>
        <v>6.0209999999999999</v>
      </c>
      <c r="U23" s="120">
        <v>6.1</v>
      </c>
      <c r="V23" s="120">
        <f t="shared" si="6"/>
        <v>6.1</v>
      </c>
      <c r="W23" s="121" t="s">
        <v>140</v>
      </c>
      <c r="X23" s="123">
        <v>0</v>
      </c>
      <c r="Y23" s="123">
        <v>1010</v>
      </c>
      <c r="Z23" s="123">
        <v>1195</v>
      </c>
      <c r="AA23" s="123">
        <v>1185</v>
      </c>
      <c r="AB23" s="123">
        <v>1198</v>
      </c>
      <c r="AC23" s="47" t="s">
        <v>90</v>
      </c>
      <c r="AD23" s="47" t="s">
        <v>90</v>
      </c>
      <c r="AE23" s="47" t="s">
        <v>90</v>
      </c>
      <c r="AF23" s="122" t="s">
        <v>90</v>
      </c>
      <c r="AG23" s="136">
        <v>36042156</v>
      </c>
      <c r="AH23" s="48">
        <f t="shared" si="8"/>
        <v>1360</v>
      </c>
      <c r="AI23" s="49">
        <f t="shared" si="7"/>
        <v>225.87610031556221</v>
      </c>
      <c r="AJ23" s="102">
        <v>0</v>
      </c>
      <c r="AK23" s="102">
        <v>1</v>
      </c>
      <c r="AL23" s="102">
        <v>1</v>
      </c>
      <c r="AM23" s="102">
        <v>1</v>
      </c>
      <c r="AN23" s="102">
        <v>1</v>
      </c>
      <c r="AO23" s="102">
        <v>0</v>
      </c>
      <c r="AP23" s="123">
        <v>8053903</v>
      </c>
      <c r="AQ23" s="123">
        <f t="shared" si="10"/>
        <v>0</v>
      </c>
      <c r="AR23" s="50"/>
      <c r="AS23" s="51" t="s">
        <v>113</v>
      </c>
      <c r="AT23" s="53"/>
      <c r="AV23" s="55" t="s">
        <v>111</v>
      </c>
      <c r="AW23" s="56" t="s">
        <v>112</v>
      </c>
      <c r="AY23" s="105"/>
    </row>
    <row r="24" spans="1:51" x14ac:dyDescent="0.25">
      <c r="B24" s="39">
        <v>2.5416666666666701</v>
      </c>
      <c r="C24" s="39">
        <v>0.58333333333333404</v>
      </c>
      <c r="D24" s="118">
        <v>5</v>
      </c>
      <c r="E24" s="40">
        <f t="shared" si="0"/>
        <v>3.5211267605633805</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137</v>
      </c>
      <c r="P24" s="119">
        <v>134</v>
      </c>
      <c r="Q24" s="119">
        <v>31881520</v>
      </c>
      <c r="R24" s="45">
        <f t="shared" si="3"/>
        <v>6012</v>
      </c>
      <c r="S24" s="46">
        <f t="shared" si="4"/>
        <v>144.28800000000001</v>
      </c>
      <c r="T24" s="46">
        <f t="shared" si="5"/>
        <v>6.0119999999999996</v>
      </c>
      <c r="U24" s="120">
        <v>5.9</v>
      </c>
      <c r="V24" s="120">
        <f t="shared" si="6"/>
        <v>5.9</v>
      </c>
      <c r="W24" s="121" t="s">
        <v>140</v>
      </c>
      <c r="X24" s="123">
        <v>0</v>
      </c>
      <c r="Y24" s="123">
        <v>543</v>
      </c>
      <c r="Z24" s="123">
        <v>1196</v>
      </c>
      <c r="AA24" s="123">
        <v>1185</v>
      </c>
      <c r="AB24" s="123">
        <v>1199</v>
      </c>
      <c r="AC24" s="47" t="s">
        <v>90</v>
      </c>
      <c r="AD24" s="47" t="s">
        <v>90</v>
      </c>
      <c r="AE24" s="47" t="s">
        <v>90</v>
      </c>
      <c r="AF24" s="122" t="s">
        <v>90</v>
      </c>
      <c r="AG24" s="136">
        <v>36043532</v>
      </c>
      <c r="AH24" s="48">
        <f t="shared" si="8"/>
        <v>1376</v>
      </c>
      <c r="AI24" s="49">
        <f t="shared" si="7"/>
        <v>228.87558216899535</v>
      </c>
      <c r="AJ24" s="102">
        <v>0</v>
      </c>
      <c r="AK24" s="102">
        <v>1</v>
      </c>
      <c r="AL24" s="102">
        <v>1</v>
      </c>
      <c r="AM24" s="102">
        <v>1</v>
      </c>
      <c r="AN24" s="102">
        <v>1</v>
      </c>
      <c r="AO24" s="102">
        <v>0</v>
      </c>
      <c r="AP24" s="123">
        <v>8053903</v>
      </c>
      <c r="AQ24" s="123">
        <f t="shared" si="10"/>
        <v>0</v>
      </c>
      <c r="AR24" s="52">
        <v>1.04</v>
      </c>
      <c r="AS24" s="51" t="s">
        <v>113</v>
      </c>
      <c r="AV24" s="57" t="s">
        <v>29</v>
      </c>
      <c r="AW24" s="57">
        <v>14.7</v>
      </c>
      <c r="AY24" s="105"/>
    </row>
    <row r="25" spans="1:51" x14ac:dyDescent="0.25">
      <c r="B25" s="39">
        <v>2.5833333333333299</v>
      </c>
      <c r="C25" s="39">
        <v>0.625</v>
      </c>
      <c r="D25" s="118">
        <v>9</v>
      </c>
      <c r="E25" s="40">
        <f t="shared" si="0"/>
        <v>6.3380281690140849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126</v>
      </c>
      <c r="P25" s="119">
        <v>138</v>
      </c>
      <c r="Q25" s="119">
        <v>31886912</v>
      </c>
      <c r="R25" s="45">
        <f t="shared" si="3"/>
        <v>5392</v>
      </c>
      <c r="S25" s="46">
        <f t="shared" si="4"/>
        <v>129.40799999999999</v>
      </c>
      <c r="T25" s="46">
        <f t="shared" si="5"/>
        <v>5.3920000000000003</v>
      </c>
      <c r="U25" s="120">
        <v>5.8</v>
      </c>
      <c r="V25" s="120">
        <f t="shared" si="6"/>
        <v>5.8</v>
      </c>
      <c r="W25" s="121" t="s">
        <v>140</v>
      </c>
      <c r="X25" s="123">
        <v>0</v>
      </c>
      <c r="Y25" s="123">
        <v>997</v>
      </c>
      <c r="Z25" s="123">
        <v>1159</v>
      </c>
      <c r="AA25" s="123">
        <v>1185</v>
      </c>
      <c r="AB25" s="123">
        <v>1138</v>
      </c>
      <c r="AC25" s="47" t="s">
        <v>90</v>
      </c>
      <c r="AD25" s="47" t="s">
        <v>90</v>
      </c>
      <c r="AE25" s="47" t="s">
        <v>90</v>
      </c>
      <c r="AF25" s="122" t="s">
        <v>90</v>
      </c>
      <c r="AG25" s="136">
        <v>36044756</v>
      </c>
      <c r="AH25" s="48">
        <f t="shared" si="8"/>
        <v>1224</v>
      </c>
      <c r="AI25" s="49">
        <f t="shared" si="7"/>
        <v>227.00296735905044</v>
      </c>
      <c r="AJ25" s="102">
        <v>0</v>
      </c>
      <c r="AK25" s="102">
        <v>1</v>
      </c>
      <c r="AL25" s="102">
        <v>1</v>
      </c>
      <c r="AM25" s="102">
        <v>1</v>
      </c>
      <c r="AN25" s="102">
        <v>1</v>
      </c>
      <c r="AO25" s="102">
        <v>0</v>
      </c>
      <c r="AP25" s="123">
        <v>8053903</v>
      </c>
      <c r="AQ25" s="123">
        <f t="shared" si="10"/>
        <v>0</v>
      </c>
      <c r="AR25" s="50"/>
      <c r="AS25" s="51" t="s">
        <v>113</v>
      </c>
      <c r="AV25" s="57" t="s">
        <v>74</v>
      </c>
      <c r="AW25" s="57">
        <v>10.36</v>
      </c>
      <c r="AY25" s="105"/>
    </row>
    <row r="26" spans="1:51" x14ac:dyDescent="0.25">
      <c r="B26" s="39">
        <v>2.625</v>
      </c>
      <c r="C26" s="39">
        <v>0.66666666666666696</v>
      </c>
      <c r="D26" s="118">
        <v>8</v>
      </c>
      <c r="E26" s="40">
        <f t="shared" si="0"/>
        <v>5.6338028169014089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125</v>
      </c>
      <c r="P26" s="119">
        <v>129</v>
      </c>
      <c r="Q26" s="119">
        <v>31892375</v>
      </c>
      <c r="R26" s="45">
        <f t="shared" si="3"/>
        <v>5463</v>
      </c>
      <c r="S26" s="46">
        <f t="shared" si="4"/>
        <v>131.11199999999999</v>
      </c>
      <c r="T26" s="46">
        <f t="shared" si="5"/>
        <v>5.4630000000000001</v>
      </c>
      <c r="U26" s="120">
        <v>5.5</v>
      </c>
      <c r="V26" s="120">
        <f t="shared" si="6"/>
        <v>5.5</v>
      </c>
      <c r="W26" s="121" t="s">
        <v>140</v>
      </c>
      <c r="X26" s="123">
        <v>0</v>
      </c>
      <c r="Y26" s="123">
        <v>1042</v>
      </c>
      <c r="Z26" s="123">
        <v>1156</v>
      </c>
      <c r="AA26" s="123">
        <v>1185</v>
      </c>
      <c r="AB26" s="123">
        <v>1139</v>
      </c>
      <c r="AC26" s="47" t="s">
        <v>90</v>
      </c>
      <c r="AD26" s="47" t="s">
        <v>90</v>
      </c>
      <c r="AE26" s="47" t="s">
        <v>90</v>
      </c>
      <c r="AF26" s="122" t="s">
        <v>90</v>
      </c>
      <c r="AG26" s="136">
        <v>36045980</v>
      </c>
      <c r="AH26" s="48">
        <f t="shared" si="8"/>
        <v>1224</v>
      </c>
      <c r="AI26" s="49">
        <f t="shared" si="7"/>
        <v>224.05271828665568</v>
      </c>
      <c r="AJ26" s="102">
        <v>0</v>
      </c>
      <c r="AK26" s="102">
        <v>1</v>
      </c>
      <c r="AL26" s="102">
        <v>1</v>
      </c>
      <c r="AM26" s="102">
        <v>1</v>
      </c>
      <c r="AN26" s="102">
        <v>1</v>
      </c>
      <c r="AO26" s="102">
        <v>0</v>
      </c>
      <c r="AP26" s="123">
        <v>8053903</v>
      </c>
      <c r="AQ26" s="123">
        <f t="shared" si="10"/>
        <v>0</v>
      </c>
      <c r="AR26" s="50"/>
      <c r="AS26" s="51" t="s">
        <v>113</v>
      </c>
      <c r="AV26" s="57" t="s">
        <v>114</v>
      </c>
      <c r="AW26" s="57">
        <v>1.01325</v>
      </c>
      <c r="AY26" s="105"/>
    </row>
    <row r="27" spans="1:51" x14ac:dyDescent="0.25">
      <c r="B27" s="39">
        <v>2.6666666666666701</v>
      </c>
      <c r="C27" s="39">
        <v>0.70833333333333404</v>
      </c>
      <c r="D27" s="118">
        <v>6</v>
      </c>
      <c r="E27" s="40">
        <f t="shared" si="0"/>
        <v>4.2253521126760569</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125</v>
      </c>
      <c r="P27" s="119">
        <v>136</v>
      </c>
      <c r="Q27" s="119">
        <v>31897994</v>
      </c>
      <c r="R27" s="45">
        <f t="shared" si="3"/>
        <v>5619</v>
      </c>
      <c r="S27" s="46">
        <f t="shared" si="4"/>
        <v>134.85599999999999</v>
      </c>
      <c r="T27" s="46">
        <f t="shared" si="5"/>
        <v>5.6189999999999998</v>
      </c>
      <c r="U27" s="120">
        <v>4.8</v>
      </c>
      <c r="V27" s="120">
        <f t="shared" si="6"/>
        <v>4.8</v>
      </c>
      <c r="W27" s="121" t="s">
        <v>140</v>
      </c>
      <c r="X27" s="123">
        <v>0</v>
      </c>
      <c r="Y27" s="123">
        <v>1113</v>
      </c>
      <c r="Z27" s="123">
        <v>1185</v>
      </c>
      <c r="AA27" s="123">
        <v>1185</v>
      </c>
      <c r="AB27" s="123">
        <v>1149</v>
      </c>
      <c r="AC27" s="47" t="s">
        <v>90</v>
      </c>
      <c r="AD27" s="47" t="s">
        <v>90</v>
      </c>
      <c r="AE27" s="47" t="s">
        <v>90</v>
      </c>
      <c r="AF27" s="122" t="s">
        <v>90</v>
      </c>
      <c r="AG27" s="136">
        <v>36047268</v>
      </c>
      <c r="AH27" s="48">
        <f t="shared" si="8"/>
        <v>1288</v>
      </c>
      <c r="AI27" s="49">
        <f t="shared" si="7"/>
        <v>229.22228154475886</v>
      </c>
      <c r="AJ27" s="102">
        <v>0</v>
      </c>
      <c r="AK27" s="102">
        <v>1</v>
      </c>
      <c r="AL27" s="102">
        <v>1</v>
      </c>
      <c r="AM27" s="102">
        <v>1</v>
      </c>
      <c r="AN27" s="102">
        <v>1</v>
      </c>
      <c r="AO27" s="102">
        <v>0</v>
      </c>
      <c r="AP27" s="123">
        <v>8053903</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130</v>
      </c>
      <c r="P28" s="119">
        <v>135</v>
      </c>
      <c r="Q28" s="119">
        <v>31903745</v>
      </c>
      <c r="R28" s="45">
        <f t="shared" si="3"/>
        <v>5751</v>
      </c>
      <c r="S28" s="46">
        <f t="shared" si="4"/>
        <v>138.024</v>
      </c>
      <c r="T28" s="46">
        <f t="shared" si="5"/>
        <v>5.7510000000000003</v>
      </c>
      <c r="U28" s="120">
        <v>4.3</v>
      </c>
      <c r="V28" s="120">
        <f t="shared" si="6"/>
        <v>4.3</v>
      </c>
      <c r="W28" s="121" t="s">
        <v>140</v>
      </c>
      <c r="X28" s="123">
        <v>0</v>
      </c>
      <c r="Y28" s="123">
        <v>1020</v>
      </c>
      <c r="Z28" s="123">
        <v>1196</v>
      </c>
      <c r="AA28" s="123">
        <v>1185</v>
      </c>
      <c r="AB28" s="123">
        <v>1149</v>
      </c>
      <c r="AC28" s="47" t="s">
        <v>90</v>
      </c>
      <c r="AD28" s="47" t="s">
        <v>90</v>
      </c>
      <c r="AE28" s="47" t="s">
        <v>90</v>
      </c>
      <c r="AF28" s="122" t="s">
        <v>90</v>
      </c>
      <c r="AG28" s="136">
        <v>36048580</v>
      </c>
      <c r="AH28" s="48">
        <f t="shared" si="8"/>
        <v>1312</v>
      </c>
      <c r="AI28" s="49">
        <f t="shared" si="7"/>
        <v>228.13423752390887</v>
      </c>
      <c r="AJ28" s="102">
        <v>0</v>
      </c>
      <c r="AK28" s="102">
        <v>1</v>
      </c>
      <c r="AL28" s="102">
        <v>1</v>
      </c>
      <c r="AM28" s="102">
        <v>1</v>
      </c>
      <c r="AN28" s="102">
        <v>1</v>
      </c>
      <c r="AO28" s="102">
        <v>0</v>
      </c>
      <c r="AP28" s="123">
        <v>8053903</v>
      </c>
      <c r="AQ28" s="123">
        <f t="shared" si="10"/>
        <v>0</v>
      </c>
      <c r="AR28" s="52">
        <v>0.92</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131</v>
      </c>
      <c r="P29" s="119">
        <v>131</v>
      </c>
      <c r="Q29" s="119">
        <v>31909154</v>
      </c>
      <c r="R29" s="45">
        <f t="shared" si="3"/>
        <v>5409</v>
      </c>
      <c r="S29" s="46">
        <f t="shared" si="4"/>
        <v>129.816</v>
      </c>
      <c r="T29" s="46">
        <f t="shared" si="5"/>
        <v>5.4089999999999998</v>
      </c>
      <c r="U29" s="120">
        <v>3.9</v>
      </c>
      <c r="V29" s="120">
        <f t="shared" si="6"/>
        <v>3.9</v>
      </c>
      <c r="W29" s="121" t="s">
        <v>140</v>
      </c>
      <c r="X29" s="123">
        <v>0</v>
      </c>
      <c r="Y29" s="123">
        <v>1016</v>
      </c>
      <c r="Z29" s="123">
        <v>1196</v>
      </c>
      <c r="AA29" s="123">
        <v>1185</v>
      </c>
      <c r="AB29" s="123">
        <v>1149</v>
      </c>
      <c r="AC29" s="47" t="s">
        <v>90</v>
      </c>
      <c r="AD29" s="47" t="s">
        <v>90</v>
      </c>
      <c r="AE29" s="47" t="s">
        <v>90</v>
      </c>
      <c r="AF29" s="122" t="s">
        <v>90</v>
      </c>
      <c r="AG29" s="136">
        <v>36049804</v>
      </c>
      <c r="AH29" s="48">
        <f t="shared" si="8"/>
        <v>1224</v>
      </c>
      <c r="AI29" s="49">
        <f t="shared" si="7"/>
        <v>226.28951747088186</v>
      </c>
      <c r="AJ29" s="102">
        <v>0</v>
      </c>
      <c r="AK29" s="102">
        <v>1</v>
      </c>
      <c r="AL29" s="102">
        <v>1</v>
      </c>
      <c r="AM29" s="102">
        <v>1</v>
      </c>
      <c r="AN29" s="102">
        <v>1</v>
      </c>
      <c r="AO29" s="102">
        <v>0</v>
      </c>
      <c r="AP29" s="123">
        <v>8053903</v>
      </c>
      <c r="AQ29" s="123">
        <f t="shared" si="10"/>
        <v>0</v>
      </c>
      <c r="AR29" s="50"/>
      <c r="AS29" s="51" t="s">
        <v>113</v>
      </c>
      <c r="AY29" s="105"/>
    </row>
    <row r="30" spans="1:51" x14ac:dyDescent="0.25">
      <c r="B30" s="39">
        <v>2.7916666666666701</v>
      </c>
      <c r="C30" s="39">
        <v>0.83333333333333703</v>
      </c>
      <c r="D30" s="118">
        <v>6</v>
      </c>
      <c r="E30" s="40">
        <f t="shared" si="0"/>
        <v>4.2253521126760569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128</v>
      </c>
      <c r="P30" s="119">
        <v>125</v>
      </c>
      <c r="Q30" s="119">
        <v>31914432</v>
      </c>
      <c r="R30" s="45">
        <f t="shared" si="3"/>
        <v>5278</v>
      </c>
      <c r="S30" s="46">
        <f t="shared" si="4"/>
        <v>126.672</v>
      </c>
      <c r="T30" s="46">
        <f t="shared" si="5"/>
        <v>5.2779999999999996</v>
      </c>
      <c r="U30" s="120">
        <v>3.7</v>
      </c>
      <c r="V30" s="120">
        <f t="shared" si="6"/>
        <v>3.7</v>
      </c>
      <c r="W30" s="121" t="s">
        <v>140</v>
      </c>
      <c r="X30" s="123">
        <v>0</v>
      </c>
      <c r="Y30" s="123">
        <v>981</v>
      </c>
      <c r="Z30" s="123">
        <v>1196</v>
      </c>
      <c r="AA30" s="123">
        <v>1185</v>
      </c>
      <c r="AB30" s="123">
        <v>1129</v>
      </c>
      <c r="AC30" s="47" t="s">
        <v>90</v>
      </c>
      <c r="AD30" s="47" t="s">
        <v>90</v>
      </c>
      <c r="AE30" s="47" t="s">
        <v>90</v>
      </c>
      <c r="AF30" s="122" t="s">
        <v>90</v>
      </c>
      <c r="AG30" s="136">
        <v>36050984</v>
      </c>
      <c r="AH30" s="48">
        <f t="shared" si="8"/>
        <v>1180</v>
      </c>
      <c r="AI30" s="49">
        <f t="shared" si="7"/>
        <v>223.56953391436153</v>
      </c>
      <c r="AJ30" s="102">
        <v>0</v>
      </c>
      <c r="AK30" s="102">
        <v>1</v>
      </c>
      <c r="AL30" s="102">
        <v>1</v>
      </c>
      <c r="AM30" s="102">
        <v>1</v>
      </c>
      <c r="AN30" s="102">
        <v>1</v>
      </c>
      <c r="AO30" s="102">
        <v>0</v>
      </c>
      <c r="AP30" s="123">
        <v>8053903</v>
      </c>
      <c r="AQ30" s="123">
        <f t="shared" si="10"/>
        <v>0</v>
      </c>
      <c r="AR30" s="50"/>
      <c r="AS30" s="51" t="s">
        <v>113</v>
      </c>
      <c r="AV30" s="191" t="s">
        <v>117</v>
      </c>
      <c r="AW30" s="191"/>
      <c r="AY30" s="105"/>
    </row>
    <row r="31" spans="1:51" x14ac:dyDescent="0.25">
      <c r="B31" s="39">
        <v>2.8333333333333299</v>
      </c>
      <c r="C31" s="39">
        <v>0.875000000000004</v>
      </c>
      <c r="D31" s="118">
        <v>11</v>
      </c>
      <c r="E31" s="40">
        <f t="shared" si="0"/>
        <v>7.746478873239437</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116</v>
      </c>
      <c r="P31" s="119">
        <v>122</v>
      </c>
      <c r="Q31" s="119">
        <v>31919773</v>
      </c>
      <c r="R31" s="45">
        <f t="shared" si="3"/>
        <v>5341</v>
      </c>
      <c r="S31" s="46">
        <f t="shared" si="4"/>
        <v>128.184</v>
      </c>
      <c r="T31" s="46">
        <f t="shared" si="5"/>
        <v>5.3410000000000002</v>
      </c>
      <c r="U31" s="120">
        <v>3.2</v>
      </c>
      <c r="V31" s="120">
        <f t="shared" si="6"/>
        <v>3.2</v>
      </c>
      <c r="W31" s="121" t="s">
        <v>152</v>
      </c>
      <c r="X31" s="123">
        <v>0</v>
      </c>
      <c r="Y31" s="123">
        <v>1029</v>
      </c>
      <c r="Z31" s="123">
        <v>1196</v>
      </c>
      <c r="AA31" s="123">
        <v>0</v>
      </c>
      <c r="AB31" s="123">
        <v>1199</v>
      </c>
      <c r="AC31" s="47" t="s">
        <v>90</v>
      </c>
      <c r="AD31" s="47" t="s">
        <v>90</v>
      </c>
      <c r="AE31" s="47" t="s">
        <v>90</v>
      </c>
      <c r="AF31" s="122" t="s">
        <v>90</v>
      </c>
      <c r="AG31" s="136">
        <v>36052068</v>
      </c>
      <c r="AH31" s="48">
        <f t="shared" si="8"/>
        <v>1084</v>
      </c>
      <c r="AI31" s="49">
        <f t="shared" si="7"/>
        <v>202.95824751919116</v>
      </c>
      <c r="AJ31" s="102">
        <v>0</v>
      </c>
      <c r="AK31" s="102">
        <v>1</v>
      </c>
      <c r="AL31" s="102">
        <v>1</v>
      </c>
      <c r="AM31" s="102">
        <v>0</v>
      </c>
      <c r="AN31" s="102">
        <v>1</v>
      </c>
      <c r="AO31" s="102">
        <v>0</v>
      </c>
      <c r="AP31" s="123">
        <v>8053903</v>
      </c>
      <c r="AQ31" s="123">
        <f t="shared" si="10"/>
        <v>0</v>
      </c>
      <c r="AR31" s="50"/>
      <c r="AS31" s="51" t="s">
        <v>113</v>
      </c>
      <c r="AV31" s="58" t="s">
        <v>29</v>
      </c>
      <c r="AW31" s="58" t="s">
        <v>74</v>
      </c>
      <c r="AY31" s="105"/>
    </row>
    <row r="32" spans="1:51" x14ac:dyDescent="0.25">
      <c r="B32" s="39">
        <v>2.875</v>
      </c>
      <c r="C32" s="39">
        <v>0.91666666666667096</v>
      </c>
      <c r="D32" s="118">
        <v>12</v>
      </c>
      <c r="E32" s="40">
        <f t="shared" si="0"/>
        <v>8.4507042253521139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119</v>
      </c>
      <c r="P32" s="119">
        <v>113</v>
      </c>
      <c r="Q32" s="119">
        <v>31924904</v>
      </c>
      <c r="R32" s="45">
        <f t="shared" si="3"/>
        <v>5131</v>
      </c>
      <c r="S32" s="46">
        <f t="shared" si="4"/>
        <v>123.14400000000001</v>
      </c>
      <c r="T32" s="46">
        <f t="shared" si="5"/>
        <v>5.1310000000000002</v>
      </c>
      <c r="U32" s="120">
        <v>3</v>
      </c>
      <c r="V32" s="120">
        <f t="shared" si="6"/>
        <v>3</v>
      </c>
      <c r="W32" s="121" t="s">
        <v>152</v>
      </c>
      <c r="X32" s="123">
        <v>0</v>
      </c>
      <c r="Y32" s="123">
        <v>986</v>
      </c>
      <c r="Z32" s="123">
        <v>1179</v>
      </c>
      <c r="AA32" s="123">
        <v>0</v>
      </c>
      <c r="AB32" s="123">
        <v>1199</v>
      </c>
      <c r="AC32" s="47" t="s">
        <v>90</v>
      </c>
      <c r="AD32" s="47" t="s">
        <v>90</v>
      </c>
      <c r="AE32" s="47" t="s">
        <v>90</v>
      </c>
      <c r="AF32" s="122" t="s">
        <v>90</v>
      </c>
      <c r="AG32" s="136">
        <v>36053100</v>
      </c>
      <c r="AH32" s="48">
        <f t="shared" si="8"/>
        <v>1032</v>
      </c>
      <c r="AI32" s="49">
        <f t="shared" si="7"/>
        <v>201.13038394075227</v>
      </c>
      <c r="AJ32" s="102">
        <v>0</v>
      </c>
      <c r="AK32" s="102">
        <v>1</v>
      </c>
      <c r="AL32" s="102">
        <v>1</v>
      </c>
      <c r="AM32" s="102">
        <v>0</v>
      </c>
      <c r="AN32" s="102">
        <v>1</v>
      </c>
      <c r="AO32" s="102">
        <v>0</v>
      </c>
      <c r="AP32" s="123">
        <v>8053903</v>
      </c>
      <c r="AQ32" s="123">
        <f t="shared" si="10"/>
        <v>0</v>
      </c>
      <c r="AR32" s="52">
        <v>0.76</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11</v>
      </c>
      <c r="E33" s="40">
        <f t="shared" si="0"/>
        <v>7.746478873239437</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115</v>
      </c>
      <c r="P33" s="119">
        <v>98</v>
      </c>
      <c r="Q33" s="119">
        <v>31929039</v>
      </c>
      <c r="R33" s="45">
        <f t="shared" si="3"/>
        <v>4135</v>
      </c>
      <c r="S33" s="46">
        <f t="shared" si="4"/>
        <v>99.24</v>
      </c>
      <c r="T33" s="46">
        <f t="shared" si="5"/>
        <v>4.1349999999999998</v>
      </c>
      <c r="U33" s="120">
        <v>3.5</v>
      </c>
      <c r="V33" s="120">
        <f t="shared" si="6"/>
        <v>3.5</v>
      </c>
      <c r="W33" s="121" t="s">
        <v>125</v>
      </c>
      <c r="X33" s="123">
        <v>0</v>
      </c>
      <c r="Y33" s="123">
        <v>0</v>
      </c>
      <c r="Z33" s="123">
        <v>977</v>
      </c>
      <c r="AA33" s="123">
        <v>0</v>
      </c>
      <c r="AB33" s="123">
        <v>1199</v>
      </c>
      <c r="AC33" s="47" t="s">
        <v>90</v>
      </c>
      <c r="AD33" s="47" t="s">
        <v>90</v>
      </c>
      <c r="AE33" s="47" t="s">
        <v>90</v>
      </c>
      <c r="AF33" s="122" t="s">
        <v>90</v>
      </c>
      <c r="AG33" s="136">
        <v>36053828</v>
      </c>
      <c r="AH33" s="48">
        <f t="shared" si="8"/>
        <v>728</v>
      </c>
      <c r="AI33" s="49">
        <f t="shared" si="7"/>
        <v>176.05804111245467</v>
      </c>
      <c r="AJ33" s="102">
        <v>0</v>
      </c>
      <c r="AK33" s="102">
        <v>0</v>
      </c>
      <c r="AL33" s="102">
        <v>1</v>
      </c>
      <c r="AM33" s="102">
        <v>0</v>
      </c>
      <c r="AN33" s="102">
        <v>1</v>
      </c>
      <c r="AO33" s="102">
        <v>0.25</v>
      </c>
      <c r="AP33" s="123">
        <v>8054498</v>
      </c>
      <c r="AQ33" s="123">
        <f t="shared" si="10"/>
        <v>595</v>
      </c>
      <c r="AR33" s="50"/>
      <c r="AS33" s="51" t="s">
        <v>113</v>
      </c>
      <c r="AY33" s="105"/>
    </row>
    <row r="34" spans="2:51" x14ac:dyDescent="0.25">
      <c r="B34" s="39">
        <v>2.9583333333333299</v>
      </c>
      <c r="C34" s="39">
        <v>1</v>
      </c>
      <c r="D34" s="118">
        <v>17</v>
      </c>
      <c r="E34" s="40">
        <f t="shared" si="0"/>
        <v>11.971830985915494</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112</v>
      </c>
      <c r="P34" s="119">
        <v>65</v>
      </c>
      <c r="Q34" s="119">
        <v>31932861</v>
      </c>
      <c r="R34" s="45">
        <f t="shared" si="3"/>
        <v>3822</v>
      </c>
      <c r="S34" s="46">
        <f t="shared" si="4"/>
        <v>91.727999999999994</v>
      </c>
      <c r="T34" s="46">
        <f t="shared" si="5"/>
        <v>3.8220000000000001</v>
      </c>
      <c r="U34" s="120">
        <v>4.4000000000000004</v>
      </c>
      <c r="V34" s="120">
        <f t="shared" si="6"/>
        <v>4.4000000000000004</v>
      </c>
      <c r="W34" s="121" t="s">
        <v>217</v>
      </c>
      <c r="X34" s="123">
        <v>0</v>
      </c>
      <c r="Y34" s="123">
        <v>0</v>
      </c>
      <c r="Z34" s="123">
        <v>889</v>
      </c>
      <c r="AA34" s="123">
        <v>0</v>
      </c>
      <c r="AB34" s="123">
        <v>1199</v>
      </c>
      <c r="AC34" s="47" t="s">
        <v>90</v>
      </c>
      <c r="AD34" s="47" t="s">
        <v>90</v>
      </c>
      <c r="AE34" s="47" t="s">
        <v>90</v>
      </c>
      <c r="AF34" s="122" t="s">
        <v>90</v>
      </c>
      <c r="AG34" s="136">
        <v>36054500</v>
      </c>
      <c r="AH34" s="48">
        <f t="shared" si="8"/>
        <v>672</v>
      </c>
      <c r="AI34" s="49">
        <f t="shared" si="7"/>
        <v>175.82417582417582</v>
      </c>
      <c r="AJ34" s="102">
        <v>0</v>
      </c>
      <c r="AK34" s="102">
        <v>0</v>
      </c>
      <c r="AL34" s="102">
        <v>1</v>
      </c>
      <c r="AM34" s="102">
        <v>0</v>
      </c>
      <c r="AN34" s="102">
        <v>1</v>
      </c>
      <c r="AO34" s="102">
        <v>0.4</v>
      </c>
      <c r="AP34" s="123">
        <v>8055240</v>
      </c>
      <c r="AQ34" s="123">
        <f t="shared" si="10"/>
        <v>742</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122.25</v>
      </c>
      <c r="Q35" s="63">
        <f>Q34-Q10</f>
        <v>123959</v>
      </c>
      <c r="R35" s="64">
        <f>SUM(R11:R34)</f>
        <v>123959</v>
      </c>
      <c r="S35" s="124">
        <f>AVERAGE(S11:S34)</f>
        <v>123.95899999999999</v>
      </c>
      <c r="T35" s="124">
        <f>SUM(T11:T34)</f>
        <v>123.95900000000002</v>
      </c>
      <c r="U35" s="98"/>
      <c r="V35" s="98"/>
      <c r="W35" s="56"/>
      <c r="X35" s="90"/>
      <c r="Y35" s="91"/>
      <c r="Z35" s="91"/>
      <c r="AA35" s="91"/>
      <c r="AB35" s="92"/>
      <c r="AC35" s="90"/>
      <c r="AD35" s="91"/>
      <c r="AE35" s="92"/>
      <c r="AF35" s="93"/>
      <c r="AG35" s="65">
        <f>AG34-AG10</f>
        <v>25428</v>
      </c>
      <c r="AH35" s="66">
        <f>SUM(AH11:AH34)</f>
        <v>25428</v>
      </c>
      <c r="AI35" s="67">
        <f>$AH$35/$T35</f>
        <v>205.13234214538676</v>
      </c>
      <c r="AJ35" s="93"/>
      <c r="AK35" s="94"/>
      <c r="AL35" s="94"/>
      <c r="AM35" s="94"/>
      <c r="AN35" s="95"/>
      <c r="AO35" s="68"/>
      <c r="AP35" s="69">
        <f>AP34-AP10</f>
        <v>6461</v>
      </c>
      <c r="AQ35" s="70">
        <f>SUM(AQ11:AQ34)</f>
        <v>6461</v>
      </c>
      <c r="AR35" s="71">
        <f>AVERAGE(AR11:AR34)</f>
        <v>0.93333333333333346</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218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219</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09" t="s">
        <v>220</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0"/>
      <c r="F44" s="110"/>
      <c r="G44" s="110"/>
      <c r="H44" s="110"/>
      <c r="I44" s="111"/>
      <c r="J44" s="111"/>
      <c r="K44" s="111"/>
      <c r="L44" s="111"/>
      <c r="M44" s="111"/>
      <c r="N44" s="111"/>
      <c r="O44" s="111"/>
      <c r="P44" s="111"/>
      <c r="Q44" s="111"/>
      <c r="R44" s="111"/>
      <c r="S44" s="83"/>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227</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09" t="s">
        <v>221</v>
      </c>
      <c r="C47" s="110"/>
      <c r="D47" s="110"/>
      <c r="E47" s="115"/>
      <c r="F47" s="115"/>
      <c r="G47" s="115"/>
      <c r="H47" s="110"/>
      <c r="I47" s="111"/>
      <c r="J47" s="111"/>
      <c r="K47" s="111"/>
      <c r="L47" s="111"/>
      <c r="M47" s="111"/>
      <c r="N47" s="111"/>
      <c r="O47" s="111"/>
      <c r="P47" s="111"/>
      <c r="Q47" s="111"/>
      <c r="R47" s="111"/>
      <c r="S47" s="114"/>
      <c r="T47" s="83"/>
      <c r="U47" s="83"/>
      <c r="V47" s="83"/>
      <c r="W47" s="106"/>
      <c r="X47" s="106"/>
      <c r="Y47" s="106"/>
      <c r="Z47" s="106"/>
      <c r="AA47" s="106"/>
      <c r="AB47" s="106"/>
      <c r="AC47" s="106"/>
      <c r="AD47" s="106"/>
      <c r="AE47" s="106"/>
      <c r="AM47" s="19"/>
      <c r="AN47" s="103"/>
      <c r="AO47" s="103"/>
      <c r="AP47" s="103"/>
      <c r="AQ47" s="103"/>
      <c r="AR47" s="106"/>
      <c r="AV47" s="137"/>
      <c r="AW47" s="137"/>
      <c r="AY47" s="101"/>
    </row>
    <row r="48" spans="2:51" x14ac:dyDescent="0.25">
      <c r="B48" s="116" t="s">
        <v>222</v>
      </c>
      <c r="C48" s="110"/>
      <c r="D48" s="110"/>
      <c r="E48" s="115"/>
      <c r="F48" s="115"/>
      <c r="G48" s="115"/>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198</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2" t="s">
        <v>225</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12" t="s">
        <v>223</v>
      </c>
      <c r="C51" s="110"/>
      <c r="D51" s="110"/>
      <c r="E51" s="110"/>
      <c r="F51" s="110"/>
      <c r="G51" s="110"/>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89" t="s">
        <v>224</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226</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176</v>
      </c>
      <c r="C54" s="110"/>
      <c r="D54" s="110"/>
      <c r="E54" s="110"/>
      <c r="F54" s="110"/>
      <c r="G54" s="110"/>
      <c r="H54" s="110"/>
      <c r="I54" s="125"/>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166</v>
      </c>
      <c r="C55" s="110"/>
      <c r="D55" s="110"/>
      <c r="E55" s="110"/>
      <c r="F55" s="110"/>
      <c r="G55" s="110"/>
      <c r="H55" s="110"/>
      <c r="I55" s="125"/>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156</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212</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85" t="s">
        <v>153</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9" t="s">
        <v>170</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109" t="s">
        <v>228</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216</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0"/>
      <c r="D63" s="110"/>
      <c r="E63" s="115"/>
      <c r="F63" s="115"/>
      <c r="G63" s="115"/>
      <c r="H63" s="110"/>
      <c r="I63" s="111"/>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116"/>
      <c r="C64" s="112"/>
      <c r="D64" s="110"/>
      <c r="E64" s="88"/>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0"/>
      <c r="D65" s="110"/>
      <c r="E65" s="110"/>
      <c r="F65" s="110"/>
      <c r="G65" s="110"/>
      <c r="H65" s="110"/>
      <c r="I65" s="125"/>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2"/>
      <c r="D67" s="110"/>
      <c r="E67" s="110"/>
      <c r="F67" s="110"/>
      <c r="G67" s="110"/>
      <c r="H67" s="110"/>
      <c r="I67" s="110"/>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5"/>
      <c r="C68" s="112"/>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9"/>
      <c r="C69" s="110"/>
      <c r="D69" s="110"/>
      <c r="E69" s="110"/>
      <c r="F69" s="110"/>
      <c r="G69" s="88"/>
      <c r="H69" s="88"/>
      <c r="I69" s="125"/>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17"/>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116"/>
      <c r="C71" s="116"/>
      <c r="D71" s="110"/>
      <c r="E71" s="88"/>
      <c r="F71" s="110"/>
      <c r="G71" s="110"/>
      <c r="H71" s="110"/>
      <c r="I71" s="110"/>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5"/>
      <c r="C72" s="112"/>
      <c r="D72" s="110"/>
      <c r="E72" s="110"/>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2"/>
      <c r="D73" s="110"/>
      <c r="E73" s="88"/>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0"/>
      <c r="D74" s="110"/>
      <c r="E74" s="110"/>
      <c r="F74" s="110"/>
      <c r="G74" s="88"/>
      <c r="H74" s="88"/>
      <c r="I74" s="125"/>
      <c r="J74" s="111"/>
      <c r="K74" s="111"/>
      <c r="L74" s="111"/>
      <c r="M74" s="111"/>
      <c r="N74" s="111"/>
      <c r="O74" s="111"/>
      <c r="P74" s="111"/>
      <c r="Q74" s="111"/>
      <c r="R74" s="111"/>
      <c r="S74" s="114"/>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0"/>
      <c r="D75" s="110"/>
      <c r="E75" s="110"/>
      <c r="F75" s="110"/>
      <c r="G75" s="88"/>
      <c r="H75" s="88"/>
      <c r="I75" s="117"/>
      <c r="J75" s="111"/>
      <c r="K75" s="111"/>
      <c r="L75" s="111"/>
      <c r="M75" s="111"/>
      <c r="N75" s="111"/>
      <c r="O75" s="111"/>
      <c r="P75" s="111"/>
      <c r="Q75" s="111"/>
      <c r="R75" s="111"/>
      <c r="S75" s="114"/>
      <c r="T75" s="114"/>
      <c r="U75" s="114"/>
      <c r="V75" s="114"/>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6"/>
      <c r="D76" s="110"/>
      <c r="E76" s="88"/>
      <c r="F76" s="110"/>
      <c r="G76" s="110"/>
      <c r="H76" s="110"/>
      <c r="I76" s="110"/>
      <c r="J76" s="111"/>
      <c r="K76" s="111"/>
      <c r="L76" s="111"/>
      <c r="M76" s="111"/>
      <c r="N76" s="111"/>
      <c r="O76" s="111"/>
      <c r="P76" s="111"/>
      <c r="Q76" s="111"/>
      <c r="R76" s="111"/>
      <c r="S76" s="111"/>
      <c r="T76" s="114"/>
      <c r="U76" s="114"/>
      <c r="V76" s="114"/>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88"/>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110"/>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09"/>
      <c r="D84" s="110"/>
      <c r="E84" s="110"/>
      <c r="F84" s="110"/>
      <c r="G84" s="110"/>
      <c r="H84" s="110"/>
      <c r="I84" s="110"/>
      <c r="J84" s="111"/>
      <c r="K84" s="111"/>
      <c r="L84" s="111"/>
      <c r="M84" s="111"/>
      <c r="N84" s="111"/>
      <c r="O84" s="111"/>
      <c r="P84" s="111"/>
      <c r="Q84" s="111"/>
      <c r="R84" s="111"/>
      <c r="S84" s="111"/>
      <c r="T84" s="114"/>
      <c r="U84" s="78"/>
      <c r="V84" s="78"/>
      <c r="W84" s="106"/>
      <c r="X84" s="106"/>
      <c r="Y84" s="106"/>
      <c r="Z84" s="86"/>
      <c r="AA84" s="106"/>
      <c r="AB84" s="106"/>
      <c r="AC84" s="106"/>
      <c r="AD84" s="106"/>
      <c r="AE84" s="106"/>
      <c r="AM84" s="107"/>
      <c r="AN84" s="107"/>
      <c r="AO84" s="107"/>
      <c r="AP84" s="107"/>
      <c r="AQ84" s="107"/>
      <c r="AR84" s="107"/>
      <c r="AS84" s="108"/>
      <c r="AV84" s="105"/>
      <c r="AW84" s="101"/>
      <c r="AX84" s="101"/>
      <c r="AY84" s="101"/>
    </row>
    <row r="85" spans="1:51" x14ac:dyDescent="0.25">
      <c r="B85" s="89"/>
      <c r="C85" s="109"/>
      <c r="D85" s="88"/>
      <c r="E85" s="110"/>
      <c r="F85" s="110"/>
      <c r="G85" s="110"/>
      <c r="H85" s="110"/>
      <c r="I85" s="88"/>
      <c r="J85" s="111"/>
      <c r="K85" s="111"/>
      <c r="L85" s="111"/>
      <c r="M85" s="111"/>
      <c r="N85" s="111"/>
      <c r="O85" s="111"/>
      <c r="P85" s="111"/>
      <c r="Q85" s="111"/>
      <c r="R85" s="111"/>
      <c r="S85" s="86"/>
      <c r="T85" s="86"/>
      <c r="U85" s="86"/>
      <c r="V85" s="86"/>
      <c r="W85" s="86"/>
      <c r="X85" s="86"/>
      <c r="Y85" s="86"/>
      <c r="Z85" s="79"/>
      <c r="AA85" s="86"/>
      <c r="AB85" s="86"/>
      <c r="AC85" s="86"/>
      <c r="AD85" s="86"/>
      <c r="AE85" s="86"/>
      <c r="AF85" s="86"/>
      <c r="AG85" s="86"/>
      <c r="AH85" s="86"/>
      <c r="AI85" s="86"/>
      <c r="AJ85" s="86"/>
      <c r="AK85" s="86"/>
      <c r="AL85" s="86"/>
      <c r="AM85" s="86"/>
      <c r="AN85" s="86"/>
      <c r="AO85" s="86"/>
      <c r="AP85" s="86"/>
      <c r="AQ85" s="86"/>
      <c r="AR85" s="86"/>
      <c r="AS85" s="86"/>
      <c r="AT85" s="86"/>
      <c r="AU85" s="86"/>
      <c r="AV85" s="105"/>
      <c r="AW85" s="101"/>
      <c r="AX85" s="101"/>
      <c r="AY85" s="101"/>
    </row>
    <row r="86" spans="1:51" x14ac:dyDescent="0.25">
      <c r="B86" s="89"/>
      <c r="C86" s="116"/>
      <c r="D86" s="88"/>
      <c r="E86" s="110"/>
      <c r="F86" s="110"/>
      <c r="G86" s="110"/>
      <c r="H86" s="110"/>
      <c r="I86" s="88"/>
      <c r="J86" s="86"/>
      <c r="K86" s="86"/>
      <c r="L86" s="86"/>
      <c r="M86" s="86"/>
      <c r="N86" s="86"/>
      <c r="O86" s="86"/>
      <c r="P86" s="86"/>
      <c r="Q86" s="86"/>
      <c r="R86" s="86"/>
      <c r="S86" s="86"/>
      <c r="T86" s="86"/>
      <c r="U86" s="86"/>
      <c r="V86" s="86"/>
      <c r="W86" s="79"/>
      <c r="X86" s="79"/>
      <c r="Y86" s="79"/>
      <c r="Z86" s="106"/>
      <c r="AA86" s="79"/>
      <c r="AB86" s="79"/>
      <c r="AC86" s="79"/>
      <c r="AD86" s="79"/>
      <c r="AE86" s="79"/>
      <c r="AF86" s="79"/>
      <c r="AG86" s="79"/>
      <c r="AH86" s="79"/>
      <c r="AI86" s="79"/>
      <c r="AJ86" s="79"/>
      <c r="AK86" s="79"/>
      <c r="AL86" s="79"/>
      <c r="AM86" s="79"/>
      <c r="AN86" s="79"/>
      <c r="AO86" s="79"/>
      <c r="AP86" s="79"/>
      <c r="AQ86" s="79"/>
      <c r="AR86" s="79"/>
      <c r="AS86" s="79"/>
      <c r="AT86" s="79"/>
      <c r="AU86" s="79"/>
      <c r="AV86" s="105"/>
      <c r="AW86" s="101"/>
      <c r="AX86" s="101"/>
      <c r="AY86" s="101"/>
    </row>
    <row r="87" spans="1:51" x14ac:dyDescent="0.25">
      <c r="B87" s="89"/>
      <c r="C87" s="116"/>
      <c r="D87" s="110"/>
      <c r="E87" s="88"/>
      <c r="F87" s="110"/>
      <c r="G87" s="110"/>
      <c r="H87" s="110"/>
      <c r="I87" s="110"/>
      <c r="J87" s="86"/>
      <c r="K87" s="86"/>
      <c r="L87" s="86"/>
      <c r="M87" s="86"/>
      <c r="N87" s="86"/>
      <c r="O87" s="86"/>
      <c r="P87" s="86"/>
      <c r="Q87" s="86"/>
      <c r="R87" s="86"/>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89"/>
      <c r="C88" s="112"/>
      <c r="D88" s="110"/>
      <c r="E88" s="88"/>
      <c r="F88" s="88"/>
      <c r="G88" s="110"/>
      <c r="H88" s="110"/>
      <c r="I88" s="110"/>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89"/>
      <c r="C89" s="112"/>
      <c r="D89" s="110"/>
      <c r="E89" s="110"/>
      <c r="F89" s="88"/>
      <c r="G89" s="88"/>
      <c r="H89" s="88"/>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126"/>
      <c r="C90" s="86"/>
      <c r="D90" s="110"/>
      <c r="E90" s="110"/>
      <c r="F90" s="110"/>
      <c r="G90" s="88"/>
      <c r="H90" s="88"/>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6"/>
      <c r="C91" s="116"/>
      <c r="D91" s="86"/>
      <c r="E91" s="110"/>
      <c r="F91" s="110"/>
      <c r="G91" s="110"/>
      <c r="H91" s="110"/>
      <c r="I91" s="86"/>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9"/>
      <c r="C92" s="132"/>
      <c r="D92" s="79"/>
      <c r="E92" s="127"/>
      <c r="F92" s="127"/>
      <c r="G92" s="127"/>
      <c r="H92" s="127"/>
      <c r="I92" s="79"/>
      <c r="J92" s="128"/>
      <c r="K92" s="128"/>
      <c r="L92" s="128"/>
      <c r="M92" s="128"/>
      <c r="N92" s="128"/>
      <c r="O92" s="128"/>
      <c r="P92" s="128"/>
      <c r="Q92" s="128"/>
      <c r="R92" s="128"/>
      <c r="S92" s="128"/>
      <c r="T92" s="133"/>
      <c r="U92" s="134"/>
      <c r="V92" s="134"/>
      <c r="W92" s="106"/>
      <c r="X92" s="106"/>
      <c r="Y92" s="106"/>
      <c r="Z92" s="106"/>
      <c r="AA92" s="106"/>
      <c r="AB92" s="106"/>
      <c r="AC92" s="106"/>
      <c r="AD92" s="106"/>
      <c r="AE92" s="106"/>
      <c r="AM92" s="107"/>
      <c r="AN92" s="107"/>
      <c r="AO92" s="107"/>
      <c r="AP92" s="107"/>
      <c r="AQ92" s="107"/>
      <c r="AR92" s="107"/>
      <c r="AS92" s="108"/>
      <c r="AU92" s="101"/>
      <c r="AV92" s="105"/>
      <c r="AW92" s="101"/>
      <c r="AX92" s="101"/>
      <c r="AY92" s="131"/>
    </row>
    <row r="93" spans="1:51" s="131" customFormat="1" x14ac:dyDescent="0.25">
      <c r="B93" s="129"/>
      <c r="C93" s="135"/>
      <c r="D93" s="127"/>
      <c r="E93" s="79"/>
      <c r="F93" s="127"/>
      <c r="G93" s="127"/>
      <c r="H93" s="127"/>
      <c r="I93" s="127"/>
      <c r="J93" s="128"/>
      <c r="K93" s="128"/>
      <c r="L93" s="128"/>
      <c r="M93" s="128"/>
      <c r="N93" s="128"/>
      <c r="O93" s="128"/>
      <c r="P93" s="128"/>
      <c r="Q93" s="128"/>
      <c r="R93" s="128"/>
      <c r="S93" s="128"/>
      <c r="T93" s="133"/>
      <c r="U93" s="134"/>
      <c r="V93" s="134"/>
      <c r="W93" s="106"/>
      <c r="X93" s="106"/>
      <c r="Y93" s="106"/>
      <c r="Z93" s="106"/>
      <c r="AA93" s="106"/>
      <c r="AB93" s="106"/>
      <c r="AC93" s="106"/>
      <c r="AD93" s="106"/>
      <c r="AE93" s="106"/>
      <c r="AM93" s="107"/>
      <c r="AN93" s="107"/>
      <c r="AO93" s="107"/>
      <c r="AP93" s="107"/>
      <c r="AQ93" s="107"/>
      <c r="AR93" s="107"/>
      <c r="AS93" s="108"/>
      <c r="AT93" s="19"/>
      <c r="AV93" s="105"/>
      <c r="AY93" s="101"/>
    </row>
    <row r="94" spans="1:51" x14ac:dyDescent="0.25">
      <c r="A94" s="106"/>
      <c r="B94" s="129"/>
      <c r="C94" s="130"/>
      <c r="D94" s="127"/>
      <c r="E94" s="79"/>
      <c r="F94" s="79"/>
      <c r="G94" s="127"/>
      <c r="H94" s="127"/>
      <c r="I94" s="107"/>
      <c r="J94" s="107"/>
      <c r="K94" s="107"/>
      <c r="L94" s="107"/>
      <c r="M94" s="107"/>
      <c r="N94" s="107"/>
      <c r="O94" s="108"/>
      <c r="P94" s="103"/>
      <c r="R94" s="105"/>
      <c r="AS94" s="101"/>
      <c r="AT94" s="101"/>
      <c r="AU94" s="101"/>
      <c r="AV94" s="101"/>
      <c r="AW94" s="101"/>
      <c r="AX94" s="101"/>
      <c r="AY94" s="101"/>
    </row>
    <row r="95" spans="1:51" x14ac:dyDescent="0.25">
      <c r="A95" s="106"/>
      <c r="B95" s="129"/>
      <c r="C95" s="131"/>
      <c r="D95" s="131"/>
      <c r="E95" s="131"/>
      <c r="F95" s="131"/>
      <c r="G95" s="79"/>
      <c r="H95" s="79"/>
      <c r="I95" s="107"/>
      <c r="J95" s="107"/>
      <c r="K95" s="107"/>
      <c r="L95" s="107"/>
      <c r="M95" s="107"/>
      <c r="N95" s="107"/>
      <c r="O95" s="108"/>
      <c r="P95" s="103"/>
      <c r="R95" s="103"/>
      <c r="AS95" s="101"/>
      <c r="AT95" s="101"/>
      <c r="AU95" s="101"/>
      <c r="AV95" s="101"/>
      <c r="AW95" s="101"/>
      <c r="AX95" s="101"/>
      <c r="AY95" s="101"/>
    </row>
    <row r="96" spans="1:51" x14ac:dyDescent="0.25">
      <c r="A96" s="106"/>
      <c r="B96" s="79"/>
      <c r="C96" s="131"/>
      <c r="D96" s="131"/>
      <c r="E96" s="131"/>
      <c r="F96" s="131"/>
      <c r="G96" s="79"/>
      <c r="H96" s="79"/>
      <c r="I96" s="107"/>
      <c r="J96" s="107"/>
      <c r="K96" s="107"/>
      <c r="L96" s="107"/>
      <c r="M96" s="107"/>
      <c r="N96" s="107"/>
      <c r="O96" s="108"/>
      <c r="P96" s="103"/>
      <c r="R96" s="103"/>
      <c r="AS96" s="101"/>
      <c r="AT96" s="101"/>
      <c r="AU96" s="101"/>
      <c r="AV96" s="101"/>
      <c r="AW96" s="101"/>
      <c r="AX96" s="101"/>
      <c r="AY96" s="101"/>
    </row>
    <row r="97" spans="1:51" x14ac:dyDescent="0.25">
      <c r="A97" s="106"/>
      <c r="B97" s="79"/>
      <c r="C97" s="131"/>
      <c r="D97" s="131"/>
      <c r="E97" s="131"/>
      <c r="F97" s="131"/>
      <c r="G97" s="131"/>
      <c r="H97" s="131"/>
      <c r="I97" s="107"/>
      <c r="J97" s="107"/>
      <c r="K97" s="107"/>
      <c r="L97" s="107"/>
      <c r="M97" s="107"/>
      <c r="N97" s="107"/>
      <c r="O97" s="108"/>
      <c r="P97" s="103"/>
      <c r="R97" s="103"/>
      <c r="AS97" s="101"/>
      <c r="AT97" s="101"/>
      <c r="AU97" s="101"/>
      <c r="AV97" s="101"/>
      <c r="AW97" s="101"/>
      <c r="AX97" s="101"/>
      <c r="AY97" s="101"/>
    </row>
    <row r="98" spans="1:51" x14ac:dyDescent="0.25">
      <c r="A98" s="106"/>
      <c r="B98" s="129"/>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C100" s="131"/>
      <c r="D100" s="131"/>
      <c r="E100" s="131"/>
      <c r="F100" s="131"/>
      <c r="G100" s="131"/>
      <c r="H100" s="131"/>
      <c r="I100" s="107"/>
      <c r="J100" s="107"/>
      <c r="K100" s="107"/>
      <c r="L100" s="107"/>
      <c r="M100" s="107"/>
      <c r="N100" s="107"/>
      <c r="O100" s="108"/>
      <c r="P100" s="103"/>
      <c r="R100" s="79"/>
      <c r="AS100" s="101"/>
      <c r="AT100" s="101"/>
      <c r="AU100" s="101"/>
      <c r="AV100" s="101"/>
      <c r="AW100" s="101"/>
      <c r="AX100" s="101"/>
      <c r="AY100" s="101"/>
    </row>
    <row r="101" spans="1:51" x14ac:dyDescent="0.25">
      <c r="A101" s="106"/>
      <c r="I101" s="107"/>
      <c r="J101" s="107"/>
      <c r="K101" s="107"/>
      <c r="L101" s="107"/>
      <c r="M101" s="107"/>
      <c r="N101" s="107"/>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R122" s="103"/>
      <c r="S122" s="103"/>
      <c r="AS122" s="101"/>
      <c r="AT122" s="101"/>
      <c r="AU122" s="101"/>
      <c r="AV122" s="101"/>
      <c r="AW122" s="101"/>
      <c r="AX122" s="101"/>
      <c r="AY122" s="101"/>
    </row>
    <row r="123" spans="15:51" x14ac:dyDescent="0.25">
      <c r="O123" s="11"/>
      <c r="P123" s="103"/>
      <c r="Q123" s="103"/>
      <c r="R123" s="103"/>
      <c r="S123" s="103"/>
      <c r="T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T125" s="103"/>
      <c r="AS125" s="101"/>
      <c r="AT125" s="101"/>
      <c r="AU125" s="101"/>
      <c r="AV125" s="101"/>
      <c r="AW125" s="101"/>
      <c r="AX125" s="101"/>
      <c r="AY125" s="101"/>
    </row>
    <row r="126" spans="15:51" x14ac:dyDescent="0.25">
      <c r="O126" s="103"/>
      <c r="Q126" s="103"/>
      <c r="R126" s="103"/>
      <c r="S126" s="103"/>
      <c r="AS126" s="101"/>
      <c r="AT126" s="101"/>
      <c r="AU126" s="101"/>
      <c r="AV126" s="101"/>
      <c r="AW126" s="101"/>
      <c r="AX126" s="101"/>
      <c r="AY126" s="101"/>
    </row>
    <row r="127" spans="15:51" x14ac:dyDescent="0.25">
      <c r="O127" s="11"/>
      <c r="P127" s="103"/>
      <c r="Q127" s="103"/>
      <c r="R127" s="103"/>
      <c r="S127" s="103"/>
      <c r="T127" s="103"/>
      <c r="AS127" s="101"/>
      <c r="AT127" s="101"/>
      <c r="AU127" s="101"/>
      <c r="AV127" s="101"/>
      <c r="AW127" s="101"/>
      <c r="AX127" s="101"/>
      <c r="AY127" s="101"/>
    </row>
    <row r="128" spans="15:51" x14ac:dyDescent="0.25">
      <c r="O128" s="11"/>
      <c r="P128" s="103"/>
      <c r="Q128" s="103"/>
      <c r="R128" s="103"/>
      <c r="S128" s="103"/>
      <c r="T128" s="103"/>
      <c r="U128" s="103"/>
      <c r="AS128" s="101"/>
      <c r="AT128" s="101"/>
      <c r="AU128" s="101"/>
      <c r="AV128" s="101"/>
      <c r="AW128" s="101"/>
      <c r="AX128" s="101"/>
      <c r="AY128" s="101"/>
    </row>
    <row r="129" spans="15:51" x14ac:dyDescent="0.25">
      <c r="O129" s="11"/>
      <c r="P129" s="103"/>
      <c r="T129" s="103"/>
      <c r="U129" s="103"/>
      <c r="AS129" s="101"/>
      <c r="AT129" s="101"/>
      <c r="AU129" s="101"/>
      <c r="AV129" s="101"/>
      <c r="AW129" s="101"/>
      <c r="AX129" s="101"/>
    </row>
    <row r="140" spans="15:51" x14ac:dyDescent="0.25">
      <c r="AY140" s="101"/>
    </row>
    <row r="141" spans="15:51" x14ac:dyDescent="0.25">
      <c r="AS141" s="101"/>
      <c r="AT141" s="101"/>
      <c r="AU141" s="101"/>
      <c r="AV141" s="101"/>
      <c r="AW141" s="101"/>
      <c r="AX141" s="101"/>
    </row>
  </sheetData>
  <protectedRanges>
    <protectedRange sqref="N85:R85 B98 S87:T93 B90:B95 S83:T84 N88:R93 T75:T82 T48:T55 T59:T66" name="Range2_12_5_1_1"/>
    <protectedRange sqref="N10 L10 L6 D6 D8 AD8 AF8 O8:U8 AJ8:AR8 AF10 AR11:AR34 L24:N31 N12:N23 N32:N34 N11:P11 O12:P34 E11:E34 R11:V34 G11:G34 AC17:AF34 X11:AF16" name="Range1_16_3_1_1"/>
    <protectedRange sqref="I90 J88:M93 J85:M85 I93"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4:H94 F93 E92" name="Range2_2_2_9_2_1_1"/>
    <protectedRange sqref="D90 D93:D94" name="Range2_1_1_1_1_1_9_2_1_1"/>
    <protectedRange sqref="AG11:AG34" name="Range1_18_1_1_1"/>
    <protectedRange sqref="C91 C93" name="Range2_4_1_1_1"/>
    <protectedRange sqref="AS16:AS34" name="Range1_1_1_1"/>
    <protectedRange sqref="P3:U5" name="Range1_16_1_1_1_1"/>
    <protectedRange sqref="C94 C92 C89" name="Range2_1_3_1_1"/>
    <protectedRange sqref="H11:H34" name="Range1_1_1_1_1_1_1"/>
    <protectedRange sqref="B96:B97 J86:R87 D91:D92 I91:I92 Z84:Z85 S85:Y86 AA85:AU86 E93:E94 G95:H96 F94" name="Range2_2_1_10_1_1_1_2"/>
    <protectedRange sqref="C90" name="Range2_2_1_10_2_1_1_1"/>
    <protectedRange sqref="N83:R84 G91:H91 D87 F90 E89" name="Range2_12_1_6_1_1"/>
    <protectedRange sqref="D82:D83 I87:I89 I83:M84 G92:H93 G85:H87 E90:E91 F91:F92 F84:F86 E83:E85" name="Range2_2_12_1_7_1_1"/>
    <protectedRange sqref="D88:D89" name="Range2_1_1_1_1_11_1_2_1_1"/>
    <protectedRange sqref="E86 G88:H88 F87" name="Range2_2_2_9_1_1_1_1"/>
    <protectedRange sqref="D84" name="Range2_1_1_1_1_1_9_1_1_1_1"/>
    <protectedRange sqref="C88 C83" name="Range2_1_1_2_1_1"/>
    <protectedRange sqref="C87" name="Range2_1_2_2_1_1"/>
    <protectedRange sqref="C86" name="Range2_3_2_1_1"/>
    <protectedRange sqref="F82:F83 E82 G84:H84" name="Range2_2_12_1_1_1_1_1"/>
    <protectedRange sqref="C82" name="Range2_1_4_2_1_1_1"/>
    <protectedRange sqref="C84:C85" name="Range2_5_1_1_1"/>
    <protectedRange sqref="E87:E88 F88:F89 G89:H90 I85:I86" name="Range2_2_1_1_1_1"/>
    <protectedRange sqref="D85:D86" name="Range2_1_1_1_1_1_1_1_1"/>
    <protectedRange sqref="AS11:AS15" name="Range1_4_1_1_1_1"/>
    <protectedRange sqref="J11:J15 J26:J34" name="Range1_1_2_1_10_1_1_1_1"/>
    <protectedRange sqref="R100"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72:T74" name="Range2_12_5_1_1_3"/>
    <protectedRange sqref="T68:T71" name="Range2_12_5_1_1_2_2"/>
    <protectedRange sqref="T67" name="Range2_12_5_1_1_2_1_1"/>
    <protectedRange sqref="S67" name="Range2_12_4_1_1_1_4_2_2_1_1"/>
    <protectedRange sqref="B87:B89" name="Range2_12_5_1_1_2"/>
    <protectedRange sqref="B86" name="Range2_12_5_1_1_2_1_4_1_1_1_2_1_1_1_1_1_1_1"/>
    <protectedRange sqref="F81 G83:H83" name="Range2_2_12_1_1_1_1_1_1"/>
    <protectedRange sqref="D81:E81" name="Range2_2_12_1_7_1_1_2_1"/>
    <protectedRange sqref="C81" name="Range2_1_1_2_1_1_1"/>
    <protectedRange sqref="B84:B85" name="Range2_12_5_1_1_2_1"/>
    <protectedRange sqref="B83" name="Range2_12_5_1_1_2_1_2_1"/>
    <protectedRange sqref="B82" name="Range2_12_5_1_1_2_1_2_2"/>
    <protectedRange sqref="S79:S82" name="Range2_12_5_1_1_5"/>
    <protectedRange sqref="N79:R82" name="Range2_12_1_6_1_1_1"/>
    <protectedRange sqref="J79:M82" name="Range2_2_12_1_7_1_1_2"/>
    <protectedRange sqref="S76:S78" name="Range2_12_2_1_1_1_2_1_1_1"/>
    <protectedRange sqref="Q77:R78" name="Range2_12_1_4_1_1_1_1_1_1_1_1_1_1_1_1_1_1_1"/>
    <protectedRange sqref="N77:P78" name="Range2_12_1_2_1_1_1_1_1_1_1_1_1_1_1_1_1_1_1_1"/>
    <protectedRange sqref="J77:M78" name="Range2_2_12_1_4_1_1_1_1_1_1_1_1_1_1_1_1_1_1_1_1"/>
    <protectedRange sqref="Q76:R76" name="Range2_12_1_6_1_1_1_2_3_1_1_3_1_1_1_1_1_1_1"/>
    <protectedRange sqref="N76:P76" name="Range2_12_1_2_3_1_1_1_2_3_1_1_3_1_1_1_1_1_1_1"/>
    <protectedRange sqref="J76:M76" name="Range2_2_12_1_4_3_1_1_1_3_3_1_1_3_1_1_1_1_1_1_1"/>
    <protectedRange sqref="S74:S75" name="Range2_12_4_1_1_1_4_2_2_2_1"/>
    <protectedRange sqref="Q74:R75" name="Range2_12_1_6_1_1_1_2_3_2_1_1_3_2"/>
    <protectedRange sqref="N74:P75" name="Range2_12_1_2_3_1_1_1_2_3_2_1_1_3_2"/>
    <protectedRange sqref="K74:M75" name="Range2_2_12_1_4_3_1_1_1_3_3_2_1_1_3_2"/>
    <protectedRange sqref="J74:J75" name="Range2_2_12_1_4_3_1_1_1_3_2_1_2_2_2"/>
    <protectedRange sqref="I74" name="Range2_2_12_1_4_3_1_1_1_3_3_1_1_3_1_1_1_1_1_1_2_2"/>
    <protectedRange sqref="I76:I82" name="Range2_2_12_1_7_1_1_2_2_1_1"/>
    <protectedRange sqref="I75" name="Range2_2_12_1_4_3_1_1_1_3_3_1_1_3_1_1_1_1_1_1_2_1_1"/>
    <protectedRange sqref="G82:H82" name="Range2_2_12_1_3_1_2_1_1_1_2_1_1_1_1_1_1_2_1_1_1_1_1_1_1_1_1"/>
    <protectedRange sqref="F80 G79:H81" name="Range2_2_12_1_3_3_1_1_1_2_1_1_1_1_1_1_1_1_1_1_1_1_1_1_1_1"/>
    <protectedRange sqref="G76:H76" name="Range2_2_12_1_3_1_2_1_1_1_2_1_1_1_1_1_1_2_1_1_1_1_1_2_1"/>
    <protectedRange sqref="F76:F79" name="Range2_2_12_1_3_1_2_1_1_1_3_1_1_1_1_1_3_1_1_1_1_1_1_1_1_1"/>
    <protectedRange sqref="G77:H78" name="Range2_2_12_1_3_1_2_1_1_1_1_2_1_1_1_1_1_1_1_1_1_1_1"/>
    <protectedRange sqref="D76:E77" name="Range2_2_12_1_3_1_2_1_1_1_3_1_1_1_1_1_1_1_2_1_1_1_1_1_1_1"/>
    <protectedRange sqref="B80" name="Range2_12_5_1_1_2_1_4_1_1_1_2_1_1_1_1_1_1_1_1_1_2_1_1_1_1_1"/>
    <protectedRange sqref="B81" name="Range2_12_5_1_1_2_1_2_2_1_1_1_1_1"/>
    <protectedRange sqref="D80:E80" name="Range2_2_12_1_7_1_1_2_1_1"/>
    <protectedRange sqref="C80" name="Range2_1_1_2_1_1_1_1"/>
    <protectedRange sqref="D79" name="Range2_2_12_1_7_1_1_2_1_1_1_1_1_1"/>
    <protectedRange sqref="E79" name="Range2_2_12_1_1_1_1_1_1_1_1_1_1_1_1"/>
    <protectedRange sqref="C79" name="Range2_1_4_2_1_1_1_1_1_1_1_1_1"/>
    <protectedRange sqref="D78:E78" name="Range2_2_12_1_3_1_2_1_1_1_3_1_1_1_1_1_1_1_2_1_1_1_1_1_1_1_1"/>
    <protectedRange sqref="B79" name="Range2_12_5_1_1_2_1_2_2_1_1_1_1"/>
    <protectedRange sqref="S68:S73" name="Range2_12_5_1_1_5_1"/>
    <protectedRange sqref="N70:R73" name="Range2_12_1_6_1_1_1_1"/>
    <protectedRange sqref="J72:M73 L70:M71" name="Range2_2_12_1_7_1_1_2_2"/>
    <protectedRange sqref="I72:I73" name="Range2_2_12_1_7_1_1_2_2_1_1_1"/>
    <protectedRange sqref="B78" name="Range2_12_5_1_1_2_1_2_2_1_1_1_1_2_1_1_1"/>
    <protectedRange sqref="B77" name="Range2_12_5_1_1_2_1_2_2_1_1_1_1_2_1_1_1_2"/>
    <protectedRange sqref="B76" name="Range2_12_5_1_1_2_1_2_2_1_1_1_1_2_1_1_1_2_1_1"/>
    <protectedRange sqref="G52:H53" name="Range2_2_12_1_3_1_1_1_1_1_4_1_1_2"/>
    <protectedRange sqref="E52:F53" name="Range2_2_12_1_7_1_1_3_1_1_2"/>
    <protectedRange sqref="S52:S55 S59:S66" name="Range2_12_5_1_1_2_3_1_1"/>
    <protectedRange sqref="Q52:R55" name="Range2_12_1_6_1_1_1_1_2_1_2"/>
    <protectedRange sqref="N52:P55" name="Range2_12_1_2_3_1_1_1_1_2_1_2"/>
    <protectedRange sqref="I52:M53 L54:M55" name="Range2_2_12_1_4_3_1_1_1_1_2_1_2"/>
    <protectedRange sqref="D52:D53" name="Range2_2_12_1_3_1_2_1_1_1_2_1_2_1_2"/>
    <protectedRange sqref="Q59:R62" name="Range2_12_1_6_1_1_1_1_2_1_1_1"/>
    <protectedRange sqref="N59:P62" name="Range2_12_1_2_3_1_1_1_1_2_1_1_1"/>
    <protectedRange sqref="L59:M62" name="Range2_2_12_1_4_3_1_1_1_1_2_1_1_1"/>
    <protectedRange sqref="B75" name="Range2_12_5_1_1_2_1_2_2_1_1_1_1_2_1_1_1_2_1_1_1_2"/>
    <protectedRange sqref="N63:R69" name="Range2_12_1_6_1_1_1_1_1"/>
    <protectedRange sqref="J65:M66 L67:M69 L63:M64" name="Range2_2_12_1_7_1_1_2_2_1"/>
    <protectedRange sqref="G65:H66" name="Range2_2_12_1_3_1_2_1_1_1_2_1_1_1_1_1_1_2_1_1_1_1"/>
    <protectedRange sqref="I65:I66" name="Range2_2_12_1_4_3_1_1_1_2_1_2_1_1_3_1_1_1_1_1_1_1_1"/>
    <protectedRange sqref="D65:E66" name="Range2_2_12_1_3_1_2_1_1_1_2_1_1_1_1_3_1_1_1_1_1_1_1"/>
    <protectedRange sqref="F65:F66" name="Range2_2_12_1_3_1_2_1_1_1_3_1_1_1_1_1_3_1_1_1_1_1_1_1"/>
    <protectedRange sqref="G75:H75" name="Range2_2_12_1_3_1_2_1_1_1_1_2_1_1_1_1_1_1_2_1_1_2"/>
    <protectedRange sqref="F75" name="Range2_2_12_1_3_1_2_1_1_1_1_2_1_1_1_1_1_1_1_1_1_1_1_2"/>
    <protectedRange sqref="D75:E75" name="Range2_2_12_1_3_1_2_1_1_1_2_1_1_1_1_3_1_1_1_1_1_1_1_1_1_1_2"/>
    <protectedRange sqref="G74:H74" name="Range2_2_12_1_3_1_2_1_1_1_1_2_1_1_1_1_1_1_2_1_1_1_1"/>
    <protectedRange sqref="F74" name="Range2_2_12_1_3_1_2_1_1_1_1_2_1_1_1_1_1_1_1_1_1_1_1_1_1"/>
    <protectedRange sqref="D74:E74" name="Range2_2_12_1_3_1_2_1_1_1_2_1_1_1_1_3_1_1_1_1_1_1_1_1_1_1_1_1"/>
    <protectedRange sqref="D73" name="Range2_2_12_1_7_1_1_1_1"/>
    <protectedRange sqref="E73:F73" name="Range2_2_12_1_1_1_1_1_2_1"/>
    <protectedRange sqref="C73" name="Range2_1_4_2_1_1_1_1_1"/>
    <protectedRange sqref="G73:H73" name="Range2_2_12_1_3_1_2_1_1_1_2_1_1_1_1_1_1_2_1_1_1_1_1_1_1_1_1_1_1"/>
    <protectedRange sqref="F72:H72" name="Range2_2_12_1_3_3_1_1_1_2_1_1_1_1_1_1_1_1_1_1_1_1_1_1_1_1_1_2"/>
    <protectedRange sqref="D72:E72" name="Range2_2_12_1_7_1_1_2_1_1_1_2"/>
    <protectedRange sqref="C72" name="Range2_1_1_2_1_1_1_1_1_2"/>
    <protectedRange sqref="B73" name="Range2_12_5_1_1_2_1_4_1_1_1_2_1_1_1_1_1_1_1_1_1_2_1_1_1_1_2_1_1_1_2_1_1_1_2_2_2_1"/>
    <protectedRange sqref="B74" name="Range2_12_5_1_1_2_1_2_2_1_1_1_1_2_1_1_1_2_1_1_1_2_2_2_1"/>
    <protectedRange sqref="J71:K71" name="Range2_2_12_1_4_3_1_1_1_3_3_1_1_3_1_1_1_1_1_1_1_1"/>
    <protectedRange sqref="K69:K70" name="Range2_2_12_1_4_3_1_1_1_3_3_2_1_1_3_2_1"/>
    <protectedRange sqref="J69:J70" name="Range2_2_12_1_4_3_1_1_1_3_2_1_2_2_2_1"/>
    <protectedRange sqref="I69" name="Range2_2_12_1_4_3_1_1_1_3_3_1_1_3_1_1_1_1_1_1_2_2_2"/>
    <protectedRange sqref="I71" name="Range2_2_12_1_7_1_1_2_2_1_1_2"/>
    <protectedRange sqref="I70" name="Range2_2_12_1_4_3_1_1_1_3_3_1_1_3_1_1_1_1_1_1_2_1_1_1"/>
    <protectedRange sqref="G71:H71" name="Range2_2_12_1_3_1_2_1_1_1_2_1_1_1_1_1_1_2_1_1_1_1_1_2_1_1"/>
    <protectedRange sqref="F71" name="Range2_2_12_1_3_1_2_1_1_1_3_1_1_1_1_1_3_1_1_1_1_1_1_1_1_1_2"/>
    <protectedRange sqref="D71:E71" name="Range2_2_12_1_3_1_2_1_1_1_3_1_1_1_1_1_1_1_2_1_1_1_1_1_1_1_2"/>
    <protectedRange sqref="J67:K68" name="Range2_2_12_1_7_1_1_2_2_2"/>
    <protectedRange sqref="I67:I68" name="Range2_2_12_1_7_1_1_2_2_1_1_1_2"/>
    <protectedRange sqref="G70:H70" name="Range2_2_12_1_3_1_2_1_1_1_1_2_1_1_1_1_1_1_2_1_1_2_1"/>
    <protectedRange sqref="F70" name="Range2_2_12_1_3_1_2_1_1_1_1_2_1_1_1_1_1_1_1_1_1_1_1_2_1"/>
    <protectedRange sqref="D70:E70" name="Range2_2_12_1_3_1_2_1_1_1_2_1_1_1_1_3_1_1_1_1_1_1_1_1_1_1_2_1"/>
    <protectedRange sqref="G69:H69" name="Range2_2_12_1_3_1_2_1_1_1_1_2_1_1_1_1_1_1_2_1_1_1_1_1"/>
    <protectedRange sqref="F69" name="Range2_2_12_1_3_1_2_1_1_1_1_2_1_1_1_1_1_1_1_1_1_1_1_1_1_1"/>
    <protectedRange sqref="D69:E69" name="Range2_2_12_1_3_1_2_1_1_1_2_1_1_1_1_3_1_1_1_1_1_1_1_1_1_1_1_1_1"/>
    <protectedRange sqref="D68" name="Range2_2_12_1_7_1_1_1_1_1"/>
    <protectedRange sqref="E68:F68" name="Range2_2_12_1_1_1_1_1_2_1_1"/>
    <protectedRange sqref="C68" name="Range2_1_4_2_1_1_1_1_1_1"/>
    <protectedRange sqref="G68:H68" name="Range2_2_12_1_3_1_2_1_1_1_2_1_1_1_1_1_1_2_1_1_1_1_1_1_1_1_1_1_1_1"/>
    <protectedRange sqref="F67:H67" name="Range2_2_12_1_3_3_1_1_1_2_1_1_1_1_1_1_1_1_1_1_1_1_1_1_1_1_1_2_1"/>
    <protectedRange sqref="D67:E67" name="Range2_2_12_1_7_1_1_2_1_1_1_2_1"/>
    <protectedRange sqref="C67" name="Range2_1_1_2_1_1_1_1_1_2_1"/>
    <protectedRange sqref="B69" name="Range2_12_5_1_1_2_1_4_1_1_1_2_1_1_1_1_1_1_1_1_1_2_1_1_1_1_2_1_1_1_2_1_1_1_2_2_2_1_1"/>
    <protectedRange sqref="B70" name="Range2_12_5_1_1_2_1_2_2_1_1_1_1_2_1_1_1_2_1_1_1_2_2_2_1_1"/>
    <protectedRange sqref="B66" name="Range2_12_5_1_1_2_1_4_1_1_1_2_1_1_1_1_1_1_1_1_1_2_1_1_1_1_2_1_1_1_2_1_1_1_2_2_2_1_1_1"/>
    <protectedRange sqref="B67" name="Range2_12_5_1_1_2_1_2_2_1_1_1_1_2_1_1_1_2_1_1_1_2_2_2_1_1_1"/>
    <protectedRange sqref="S42:S44" name="Range2_12_3_1_1_1_1_2"/>
    <protectedRange sqref="N42:R44" name="Range2_12_1_3_1_1_1_1_2"/>
    <protectedRange sqref="E42:M44" name="Range2_2_12_1_6_1_1_1_1_2"/>
    <protectedRange sqref="D42:D44" name="Range2_1_1_1_1_11_1_1_1_1_1_1_2"/>
    <protectedRange sqref="S45:S50" name="Range2_12_5_1_1_2_3_1"/>
    <protectedRange sqref="S51" name="Range2_12_4_1_1_1_4_2_2_1_1_1"/>
    <protectedRange sqref="G45:H50" name="Range2_2_12_1_3_1_1_1_1_1_4_1_1_1"/>
    <protectedRange sqref="E45:F50" name="Range2_2_12_1_7_1_1_3_1_1_1"/>
    <protectedRange sqref="Q45:R50" name="Range2_12_1_6_1_1_1_1_2_1_1"/>
    <protectedRange sqref="N45:P50" name="Range2_12_1_2_3_1_1_1_1_2_1_1"/>
    <protectedRange sqref="I45:M50" name="Range2_2_12_1_4_3_1_1_1_1_2_1_1"/>
    <protectedRange sqref="D45:D50" name="Range2_2_12_1_3_1_2_1_1_1_2_1_2_1_1"/>
    <protectedRange sqref="E51:H51" name="Range2_2_12_1_3_1_2_1_1_1_1_2_1_1_1_1_1_1_1"/>
    <protectedRange sqref="D51" name="Range2_2_12_1_3_1_2_1_1_1_2_1_2_3_1_1_1_1_2"/>
    <protectedRange sqref="Q51:R51" name="Range2_12_1_6_1_1_1_2_3_2_1_1_1_1_1"/>
    <protectedRange sqref="N51:P51" name="Range2_12_1_2_3_1_1_1_2_3_2_1_1_1_1_1"/>
    <protectedRange sqref="K51:M51" name="Range2_2_12_1_4_3_1_1_1_3_3_2_1_1_1_1_1"/>
    <protectedRange sqref="J51" name="Range2_2_12_1_4_3_1_1_1_3_2_1_2_1_1_1"/>
    <protectedRange sqref="I51" name="Range2_2_12_1_4_2_1_1_1_4_1_2_1_1_1_2_1_1_1"/>
    <protectedRange sqref="C42:C44" name="Range2_1_2_1_1_1_1_1_1_2"/>
    <protectedRange sqref="Q11:Q34" name="Range1_16_3_1_1_1"/>
    <protectedRange sqref="T56:T58" name="Range2_12_5_1_1_1"/>
    <protectedRange sqref="S56:S58" name="Range2_12_5_1_1_2_3_1_1_1"/>
    <protectedRange sqref="Q56:R58" name="Range2_12_1_6_1_1_1_1_2_1_1_1_1"/>
    <protectedRange sqref="N56:P58" name="Range2_12_1_2_3_1_1_1_1_2_1_1_1_1"/>
    <protectedRange sqref="L56:M58" name="Range2_2_12_1_4_3_1_1_1_1_2_1_1_1_1"/>
    <protectedRange sqref="J54:K55" name="Range2_2_12_1_7_1_1_2_2_3"/>
    <protectedRange sqref="G54:H55" name="Range2_2_12_1_3_1_2_1_1_1_2_1_1_1_1_1_1_2_1_1_1"/>
    <protectedRange sqref="I54:I55" name="Range2_2_12_1_4_3_1_1_1_2_1_2_1_1_3_1_1_1_1_1_1_1"/>
    <protectedRange sqref="D54:E55" name="Range2_2_12_1_3_1_2_1_1_1_2_1_1_1_1_3_1_1_1_1_1_1"/>
    <protectedRange sqref="F54:F55" name="Range2_2_12_1_3_1_2_1_1_1_3_1_1_1_1_1_3_1_1_1_1_1_1"/>
    <protectedRange sqref="AG10" name="Range1_18_1_1_1_1"/>
    <protectedRange sqref="Q10" name="Range1_17_1_1_1_2"/>
    <protectedRange sqref="F11:F34" name="Range1_16_3_1_1_2"/>
    <protectedRange sqref="W11:W31" name="Range1_16_3_1_1_4"/>
    <protectedRange sqref="X17:AB34" name="Range1_16_3_1_1_6"/>
    <protectedRange sqref="G56:H63" name="Range2_2_12_1_3_1_1_1_1_1_4_1_1_1_1_2"/>
    <protectedRange sqref="E56:F63" name="Range2_2_12_1_7_1_1_3_1_1_1_1_2"/>
    <protectedRange sqref="I56:K63" name="Range2_2_12_1_4_3_1_1_1_1_2_1_1_1_2"/>
    <protectedRange sqref="D56:D63" name="Range2_2_12_1_3_1_2_1_1_1_2_1_2_1_1_1_2"/>
    <protectedRange sqref="J64:K64" name="Range2_2_12_1_7_1_1_2_2_1_2"/>
    <protectedRange sqref="I64" name="Range2_2_12_1_7_1_1_2_2_1_1_1_1_1"/>
    <protectedRange sqref="G64:H64" name="Range2_2_12_1_3_3_1_1_1_2_1_1_1_1_1_1_1_1_1_1_1_1_1_1_1_1_1_1_1"/>
    <protectedRange sqref="F64" name="Range2_2_12_1_3_1_2_1_1_1_3_1_1_1_1_1_3_1_1_1_1_1_1_1_1_1_1_1"/>
    <protectedRange sqref="D64" name="Range2_2_12_1_7_1_1_2_1_1_1_1_1_1_1_1"/>
    <protectedRange sqref="E64" name="Range2_2_12_1_1_1_1_1_1_1_1_1_1_1_1_1_1"/>
    <protectedRange sqref="C64" name="Range2_1_4_2_1_1_1_1_1_1_1_1_1_1_1"/>
    <protectedRange sqref="B62" name="Range2_12_5_1_1_2_1_4_1_1_1_2_1_1_1_1_1_1_1_1_1_2_1_1_1_1_2_1_1_1_2_1_1_1_2_2_2_1_1_1_1_1"/>
    <protectedRange sqref="B63" name="Range2_12_5_1_1_2_1_2_2_1_1_1_1_2_1_1_1_2_1_1_1_2_2_2_1_1_1_1_1"/>
    <protectedRange sqref="B41" name="Range2_12_5_1_1_1_1_1_2_2"/>
    <protectedRange sqref="B42" name="Range2_12_5_1_1_1_2_2_1_1_1_1_1_1_1_1_1_1_1_2_1_1_1_2_1"/>
    <protectedRange sqref="B47 B53" name="Range2_12_5_1_1_1_2_2_1_1_1_1_1_1_1_1_1_1_1_2_1_1_1_2_1_1"/>
    <protectedRange sqref="B48" name="Range2_12_5_1_1_1_2_2_1_1_1_1_1_1_1_1_1_1_1_2_1_1_1_2_1_1_1"/>
    <protectedRange sqref="B49" name="Range2_12_5_1_1_1_2_2_1_1_1_1_1_1_1_1_1_1_1_2_1_1_1_2_1_2"/>
    <protectedRange sqref="B45" name="Range2_12_5_1_1_1_2_2_1_1_1_1"/>
    <protectedRange sqref="B46" name="Range2_12_5_1_1_1_2_2_1_1_1_1_1_1_1_1_1_1_1_2_1_1_1_1_1_1"/>
    <protectedRange sqref="B52" name="Range2_12_5_1_1_2_1_4_1_1_1_2_1_1_1_1_1_1_1_1_1_2_1_1_1_1_2_1_1_1_2_1_1_1_2_2_2_1_1_1_1_1_1"/>
    <protectedRange sqref="B43" name="Range2_12_5_1_1_1_1_1_2_1_1_1"/>
    <protectedRange sqref="B44" name="Range2_12_5_1_1_1_2_1_1_1_1_1_1"/>
    <protectedRange sqref="B54 B60" name="Range2_12_5_1_1_1_2_2_1_1_1_1_1_1_1_1_1_1_1_2_1_1_1_2_1_1_2"/>
    <protectedRange sqref="B55" name="Range2_12_5_1_1_1_2_2_1_1_1_1_1_1_1_1_1_1_1_2_1_1_1_2_1_1_2_1"/>
    <protectedRange sqref="W32:W34" name="Range1_16_3_1_1_4_1"/>
    <protectedRange sqref="B56" name="Range2_12_5_1_1_1_2_2_1_1_1_1_1_1_1_1_1_1_1_2_1_1_1_3"/>
    <protectedRange sqref="B59" name="Range2_12_5_1_1_2_1_4_1_1_1_2_1_1_1_1_1_1_1_1_1_2_1_1_1_1_2_1_1_1_2_1_1_1_2_2_2_1_1_1_1_1_1_1_1_1_1"/>
    <protectedRange sqref="B61" name="Range2_12_5_1_1_2_1_2_2_1_1_1_1_2_1_1_1_2_1_1_1_2_2_2_1_1_1_1_1_1"/>
    <protectedRange sqref="B57" name="Range2_12_5_1_1_1_2_2_1_1_1_1_1_1_1_1_1_1_1_2_1_1_1_3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835" priority="17" operator="containsText" text="N/A">
      <formula>NOT(ISERROR(SEARCH("N/A",X11)))</formula>
    </cfRule>
    <cfRule type="cellIs" dxfId="834" priority="35" operator="equal">
      <formula>0</formula>
    </cfRule>
  </conditionalFormatting>
  <conditionalFormatting sqref="AC17:AE34 X11:AE16">
    <cfRule type="cellIs" dxfId="833" priority="34" operator="greaterThanOrEqual">
      <formula>1185</formula>
    </cfRule>
  </conditionalFormatting>
  <conditionalFormatting sqref="AC17:AE34 X11:AE16">
    <cfRule type="cellIs" dxfId="832" priority="33" operator="between">
      <formula>0.1</formula>
      <formula>1184</formula>
    </cfRule>
  </conditionalFormatting>
  <conditionalFormatting sqref="X8 AJ16:AJ34 AJ11:AO15 AO12:AO34 AK16:AK17 AL16:AN23">
    <cfRule type="cellIs" dxfId="831" priority="32" operator="equal">
      <formula>0</formula>
    </cfRule>
  </conditionalFormatting>
  <conditionalFormatting sqref="X8 AJ16:AJ34 AJ11:AO15 AO12:AO34 AK16:AK17 AL16:AN23">
    <cfRule type="cellIs" dxfId="830" priority="31" operator="greaterThan">
      <formula>1179</formula>
    </cfRule>
  </conditionalFormatting>
  <conditionalFormatting sqref="X8 AJ16:AJ34 AJ11:AO15 AO12:AO34 AK16:AK17 AL16:AN23">
    <cfRule type="cellIs" dxfId="829" priority="30" operator="greaterThan">
      <formula>99</formula>
    </cfRule>
  </conditionalFormatting>
  <conditionalFormatting sqref="X8 AJ16:AJ34 AJ11:AO15 AO12:AO34 AK16:AK17 AL16:AN23">
    <cfRule type="cellIs" dxfId="828" priority="29" operator="greaterThan">
      <formula>0.99</formula>
    </cfRule>
  </conditionalFormatting>
  <conditionalFormatting sqref="AB8">
    <cfRule type="cellIs" dxfId="827" priority="28" operator="equal">
      <formula>0</formula>
    </cfRule>
  </conditionalFormatting>
  <conditionalFormatting sqref="AB8">
    <cfRule type="cellIs" dxfId="826" priority="27" operator="greaterThan">
      <formula>1179</formula>
    </cfRule>
  </conditionalFormatting>
  <conditionalFormatting sqref="AB8">
    <cfRule type="cellIs" dxfId="825" priority="26" operator="greaterThan">
      <formula>99</formula>
    </cfRule>
  </conditionalFormatting>
  <conditionalFormatting sqref="AB8">
    <cfRule type="cellIs" dxfId="824" priority="25" operator="greaterThan">
      <formula>0.99</formula>
    </cfRule>
  </conditionalFormatting>
  <conditionalFormatting sqref="AQ11:AQ34">
    <cfRule type="cellIs" dxfId="823" priority="24" operator="equal">
      <formula>0</formula>
    </cfRule>
  </conditionalFormatting>
  <conditionalFormatting sqref="AQ11:AQ34">
    <cfRule type="cellIs" dxfId="822" priority="23" operator="greaterThan">
      <formula>1179</formula>
    </cfRule>
  </conditionalFormatting>
  <conditionalFormatting sqref="AQ11:AQ34">
    <cfRule type="cellIs" dxfId="821" priority="22" operator="greaterThan">
      <formula>99</formula>
    </cfRule>
  </conditionalFormatting>
  <conditionalFormatting sqref="AQ11:AQ34">
    <cfRule type="cellIs" dxfId="820" priority="21" operator="greaterThan">
      <formula>0.99</formula>
    </cfRule>
  </conditionalFormatting>
  <conditionalFormatting sqref="AI11:AI34">
    <cfRule type="cellIs" dxfId="819" priority="20" operator="greaterThan">
      <formula>$AI$8</formula>
    </cfRule>
  </conditionalFormatting>
  <conditionalFormatting sqref="AH11:AH34">
    <cfRule type="cellIs" dxfId="818" priority="18" operator="greaterThan">
      <formula>$AH$8</formula>
    </cfRule>
    <cfRule type="cellIs" dxfId="817" priority="19" operator="greaterThan">
      <formula>$AH$8</formula>
    </cfRule>
  </conditionalFormatting>
  <conditionalFormatting sqref="AP11:AP34">
    <cfRule type="cellIs" dxfId="816" priority="16" operator="equal">
      <formula>0</formula>
    </cfRule>
  </conditionalFormatting>
  <conditionalFormatting sqref="AP11:AP34">
    <cfRule type="cellIs" dxfId="815" priority="15" operator="greaterThan">
      <formula>1179</formula>
    </cfRule>
  </conditionalFormatting>
  <conditionalFormatting sqref="AP11:AP34">
    <cfRule type="cellIs" dxfId="814" priority="14" operator="greaterThan">
      <formula>99</formula>
    </cfRule>
  </conditionalFormatting>
  <conditionalFormatting sqref="AP11:AP34">
    <cfRule type="cellIs" dxfId="813" priority="13" operator="greaterThan">
      <formula>0.99</formula>
    </cfRule>
  </conditionalFormatting>
  <conditionalFormatting sqref="X17:AB34">
    <cfRule type="containsText" dxfId="812" priority="9" operator="containsText" text="N/A">
      <formula>NOT(ISERROR(SEARCH("N/A",X17)))</formula>
    </cfRule>
    <cfRule type="cellIs" dxfId="811" priority="12" operator="equal">
      <formula>0</formula>
    </cfRule>
  </conditionalFormatting>
  <conditionalFormatting sqref="X17:AB34">
    <cfRule type="cellIs" dxfId="810" priority="11" operator="greaterThanOrEqual">
      <formula>1185</formula>
    </cfRule>
  </conditionalFormatting>
  <conditionalFormatting sqref="X17:AB34">
    <cfRule type="cellIs" dxfId="809" priority="10" operator="between">
      <formula>0.1</formula>
      <formula>1184</formula>
    </cfRule>
  </conditionalFormatting>
  <conditionalFormatting sqref="AK33:AK34 AL24:AN34">
    <cfRule type="cellIs" dxfId="808" priority="8" operator="equal">
      <formula>0</formula>
    </cfRule>
  </conditionalFormatting>
  <conditionalFormatting sqref="AK33:AK34 AL24:AN34">
    <cfRule type="cellIs" dxfId="807" priority="7" operator="greaterThan">
      <formula>1179</formula>
    </cfRule>
  </conditionalFormatting>
  <conditionalFormatting sqref="AK33:AK34 AL24:AN34">
    <cfRule type="cellIs" dxfId="806" priority="6" operator="greaterThan">
      <formula>99</formula>
    </cfRule>
  </conditionalFormatting>
  <conditionalFormatting sqref="AK33:AK34 AL24:AN34">
    <cfRule type="cellIs" dxfId="805" priority="5" operator="greaterThan">
      <formula>0.99</formula>
    </cfRule>
  </conditionalFormatting>
  <conditionalFormatting sqref="AK18:AK32">
    <cfRule type="cellIs" dxfId="804" priority="4" operator="equal">
      <formula>0</formula>
    </cfRule>
  </conditionalFormatting>
  <conditionalFormatting sqref="AK18:AK32">
    <cfRule type="cellIs" dxfId="803" priority="3" operator="greaterThan">
      <formula>1179</formula>
    </cfRule>
  </conditionalFormatting>
  <conditionalFormatting sqref="AK18:AK32">
    <cfRule type="cellIs" dxfId="802" priority="2" operator="greaterThan">
      <formula>99</formula>
    </cfRule>
  </conditionalFormatting>
  <conditionalFormatting sqref="AK18:AK32">
    <cfRule type="cellIs" dxfId="80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42"/>
  <sheetViews>
    <sheetView showGridLines="0" zoomScaleNormal="100" workbookViewId="0">
      <selection activeCell="B55" sqref="B55"/>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231</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128</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42102</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24904</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7'!$Q$34</f>
        <v>31932861</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7'!$AG$34</f>
        <v>36054500</v>
      </c>
      <c r="AH10" s="190"/>
      <c r="AI10" s="206"/>
      <c r="AJ10" s="154" t="s">
        <v>84</v>
      </c>
      <c r="AK10" s="154" t="s">
        <v>84</v>
      </c>
      <c r="AL10" s="154" t="s">
        <v>84</v>
      </c>
      <c r="AM10" s="154" t="s">
        <v>84</v>
      </c>
      <c r="AN10" s="154" t="s">
        <v>84</v>
      </c>
      <c r="AO10" s="154" t="s">
        <v>84</v>
      </c>
      <c r="AP10" s="145">
        <f>'APR 7'!AP34</f>
        <v>8055240</v>
      </c>
      <c r="AQ10" s="208"/>
      <c r="AR10" s="155" t="s">
        <v>85</v>
      </c>
      <c r="AS10" s="190"/>
      <c r="AV10" s="38" t="s">
        <v>86</v>
      </c>
      <c r="AW10" s="38" t="s">
        <v>87</v>
      </c>
      <c r="AY10" s="80"/>
    </row>
    <row r="11" spans="2:51" x14ac:dyDescent="0.25">
      <c r="B11" s="39">
        <v>2</v>
      </c>
      <c r="C11" s="39">
        <v>4.1666666666666664E-2</v>
      </c>
      <c r="D11" s="118">
        <v>14</v>
      </c>
      <c r="E11" s="40">
        <f>D11/1.42</f>
        <v>9.8591549295774659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124</v>
      </c>
      <c r="P11" s="119">
        <v>85</v>
      </c>
      <c r="Q11" s="119">
        <v>31936499</v>
      </c>
      <c r="R11" s="45">
        <f>Q11-Q10</f>
        <v>3638</v>
      </c>
      <c r="S11" s="46">
        <f>R11*24/1000</f>
        <v>87.311999999999998</v>
      </c>
      <c r="T11" s="46">
        <f>R11/1000</f>
        <v>3.6379999999999999</v>
      </c>
      <c r="U11" s="120">
        <v>5.8</v>
      </c>
      <c r="V11" s="120">
        <f>U11</f>
        <v>5.8</v>
      </c>
      <c r="W11" s="121" t="s">
        <v>125</v>
      </c>
      <c r="X11" s="123">
        <v>0</v>
      </c>
      <c r="Y11" s="123">
        <v>0</v>
      </c>
      <c r="Z11" s="123">
        <v>893</v>
      </c>
      <c r="AA11" s="123">
        <v>0</v>
      </c>
      <c r="AB11" s="123">
        <v>1199</v>
      </c>
      <c r="AC11" s="47" t="s">
        <v>90</v>
      </c>
      <c r="AD11" s="47" t="s">
        <v>90</v>
      </c>
      <c r="AE11" s="47" t="s">
        <v>90</v>
      </c>
      <c r="AF11" s="122" t="s">
        <v>90</v>
      </c>
      <c r="AG11" s="136">
        <v>36055176</v>
      </c>
      <c r="AH11" s="48">
        <f>IF(ISBLANK(AG11),"-",AG11-AG10)</f>
        <v>676</v>
      </c>
      <c r="AI11" s="49">
        <f>AH11/T11</f>
        <v>185.81638262781749</v>
      </c>
      <c r="AJ11" s="102">
        <v>0</v>
      </c>
      <c r="AK11" s="102">
        <v>0</v>
      </c>
      <c r="AL11" s="102">
        <v>1</v>
      </c>
      <c r="AM11" s="102">
        <v>0</v>
      </c>
      <c r="AN11" s="102">
        <v>1</v>
      </c>
      <c r="AO11" s="102">
        <v>0.4</v>
      </c>
      <c r="AP11" s="123">
        <v>8056673</v>
      </c>
      <c r="AQ11" s="123">
        <f>AP11-AP10</f>
        <v>1433</v>
      </c>
      <c r="AR11" s="50"/>
      <c r="AS11" s="51" t="s">
        <v>113</v>
      </c>
      <c r="AV11" s="38" t="s">
        <v>88</v>
      </c>
      <c r="AW11" s="38" t="s">
        <v>91</v>
      </c>
      <c r="AY11" s="80" t="s">
        <v>126</v>
      </c>
    </row>
    <row r="12" spans="2:51" x14ac:dyDescent="0.25">
      <c r="B12" s="39">
        <v>2.0416666666666701</v>
      </c>
      <c r="C12" s="39">
        <v>8.3333333333333329E-2</v>
      </c>
      <c r="D12" s="118">
        <v>16</v>
      </c>
      <c r="E12" s="40">
        <f t="shared" ref="E12:E34" si="0">D12/1.42</f>
        <v>11.267605633802818</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122</v>
      </c>
      <c r="P12" s="119">
        <v>82</v>
      </c>
      <c r="Q12" s="119">
        <v>31939770</v>
      </c>
      <c r="R12" s="45">
        <f t="shared" ref="R12:R34" si="3">Q12-Q11</f>
        <v>3271</v>
      </c>
      <c r="S12" s="46">
        <f t="shared" ref="S12:S34" si="4">R12*24/1000</f>
        <v>78.504000000000005</v>
      </c>
      <c r="T12" s="46">
        <f t="shared" ref="T12:T34" si="5">R12/1000</f>
        <v>3.2709999999999999</v>
      </c>
      <c r="U12" s="120">
        <v>7.3</v>
      </c>
      <c r="V12" s="120">
        <f t="shared" ref="V12:V34" si="6">U12</f>
        <v>7.3</v>
      </c>
      <c r="W12" s="121" t="s">
        <v>125</v>
      </c>
      <c r="X12" s="123">
        <v>0</v>
      </c>
      <c r="Y12" s="123">
        <v>0</v>
      </c>
      <c r="Z12" s="123">
        <v>914</v>
      </c>
      <c r="AA12" s="123">
        <v>0</v>
      </c>
      <c r="AB12" s="123">
        <v>1110</v>
      </c>
      <c r="AC12" s="47" t="s">
        <v>90</v>
      </c>
      <c r="AD12" s="47" t="s">
        <v>90</v>
      </c>
      <c r="AE12" s="47" t="s">
        <v>90</v>
      </c>
      <c r="AF12" s="122" t="s">
        <v>90</v>
      </c>
      <c r="AG12" s="136">
        <v>36055732</v>
      </c>
      <c r="AH12" s="48">
        <f>IF(ISBLANK(AG12),"-",AG12-AG11)</f>
        <v>556</v>
      </c>
      <c r="AI12" s="49">
        <f t="shared" ref="AI12:AI34" si="7">AH12/T12</f>
        <v>169.97859981656987</v>
      </c>
      <c r="AJ12" s="102">
        <v>0</v>
      </c>
      <c r="AK12" s="102">
        <v>0</v>
      </c>
      <c r="AL12" s="102">
        <v>1</v>
      </c>
      <c r="AM12" s="102">
        <v>0</v>
      </c>
      <c r="AN12" s="102">
        <v>1</v>
      </c>
      <c r="AO12" s="102">
        <v>0.4</v>
      </c>
      <c r="AP12" s="123">
        <v>8058113</v>
      </c>
      <c r="AQ12" s="123">
        <f>AP12-AP11</f>
        <v>1440</v>
      </c>
      <c r="AR12" s="52">
        <v>0.82</v>
      </c>
      <c r="AS12" s="51" t="s">
        <v>113</v>
      </c>
      <c r="AV12" s="38" t="s">
        <v>92</v>
      </c>
      <c r="AW12" s="38" t="s">
        <v>93</v>
      </c>
      <c r="AY12" s="80" t="s">
        <v>128</v>
      </c>
    </row>
    <row r="13" spans="2:51" x14ac:dyDescent="0.25">
      <c r="B13" s="39">
        <v>2.0833333333333299</v>
      </c>
      <c r="C13" s="39">
        <v>0.125</v>
      </c>
      <c r="D13" s="118">
        <v>17</v>
      </c>
      <c r="E13" s="40">
        <f t="shared" si="0"/>
        <v>11.971830985915494</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116</v>
      </c>
      <c r="P13" s="119">
        <v>80</v>
      </c>
      <c r="Q13" s="119">
        <v>31943721</v>
      </c>
      <c r="R13" s="45">
        <f t="shared" si="3"/>
        <v>3951</v>
      </c>
      <c r="S13" s="46">
        <f t="shared" si="4"/>
        <v>94.823999999999998</v>
      </c>
      <c r="T13" s="46">
        <f t="shared" si="5"/>
        <v>3.9510000000000001</v>
      </c>
      <c r="U13" s="120">
        <v>9.1</v>
      </c>
      <c r="V13" s="120">
        <f t="shared" si="6"/>
        <v>9.1</v>
      </c>
      <c r="W13" s="121" t="s">
        <v>125</v>
      </c>
      <c r="X13" s="123">
        <v>0</v>
      </c>
      <c r="Y13" s="123">
        <v>0</v>
      </c>
      <c r="Z13" s="123">
        <v>886</v>
      </c>
      <c r="AA13" s="123">
        <v>0</v>
      </c>
      <c r="AB13" s="123">
        <v>1109</v>
      </c>
      <c r="AC13" s="47" t="s">
        <v>90</v>
      </c>
      <c r="AD13" s="47" t="s">
        <v>90</v>
      </c>
      <c r="AE13" s="47" t="s">
        <v>90</v>
      </c>
      <c r="AF13" s="122" t="s">
        <v>90</v>
      </c>
      <c r="AG13" s="136">
        <v>36056396</v>
      </c>
      <c r="AH13" s="48">
        <f>IF(ISBLANK(AG13),"-",AG13-AG12)</f>
        <v>664</v>
      </c>
      <c r="AI13" s="49">
        <f t="shared" si="7"/>
        <v>168.05871931156668</v>
      </c>
      <c r="AJ13" s="102">
        <v>0</v>
      </c>
      <c r="AK13" s="102">
        <v>0</v>
      </c>
      <c r="AL13" s="102">
        <v>1</v>
      </c>
      <c r="AM13" s="102">
        <v>0</v>
      </c>
      <c r="AN13" s="102">
        <v>1</v>
      </c>
      <c r="AO13" s="102">
        <v>0.4</v>
      </c>
      <c r="AP13" s="123">
        <v>8059800</v>
      </c>
      <c r="AQ13" s="123">
        <f>AP13-AP12</f>
        <v>1687</v>
      </c>
      <c r="AR13" s="50"/>
      <c r="AS13" s="51" t="s">
        <v>113</v>
      </c>
      <c r="AV13" s="38" t="s">
        <v>94</v>
      </c>
      <c r="AW13" s="38" t="s">
        <v>95</v>
      </c>
      <c r="AY13" s="80" t="s">
        <v>127</v>
      </c>
    </row>
    <row r="14" spans="2:51" x14ac:dyDescent="0.25">
      <c r="B14" s="39">
        <v>2.125</v>
      </c>
      <c r="C14" s="39">
        <v>0.16666666666666666</v>
      </c>
      <c r="D14" s="118">
        <v>23</v>
      </c>
      <c r="E14" s="40">
        <f t="shared" si="0"/>
        <v>16.197183098591552</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85</v>
      </c>
      <c r="P14" s="119">
        <v>82</v>
      </c>
      <c r="Q14" s="119">
        <v>31946803</v>
      </c>
      <c r="R14" s="45">
        <f t="shared" si="3"/>
        <v>3082</v>
      </c>
      <c r="S14" s="46">
        <f t="shared" si="4"/>
        <v>73.968000000000004</v>
      </c>
      <c r="T14" s="46">
        <f t="shared" si="5"/>
        <v>3.0819999999999999</v>
      </c>
      <c r="U14" s="120">
        <v>9.5</v>
      </c>
      <c r="V14" s="120">
        <f t="shared" si="6"/>
        <v>9.5</v>
      </c>
      <c r="W14" s="121" t="s">
        <v>125</v>
      </c>
      <c r="X14" s="123">
        <v>0</v>
      </c>
      <c r="Y14" s="123">
        <v>0</v>
      </c>
      <c r="Z14" s="123">
        <v>833</v>
      </c>
      <c r="AA14" s="123">
        <v>0</v>
      </c>
      <c r="AB14" s="123">
        <v>1110</v>
      </c>
      <c r="AC14" s="47" t="s">
        <v>90</v>
      </c>
      <c r="AD14" s="47" t="s">
        <v>90</v>
      </c>
      <c r="AE14" s="47" t="s">
        <v>90</v>
      </c>
      <c r="AF14" s="122" t="s">
        <v>90</v>
      </c>
      <c r="AG14" s="136">
        <v>36056876</v>
      </c>
      <c r="AH14" s="48">
        <f t="shared" ref="AH14:AH34" si="8">IF(ISBLANK(AG14),"-",AG14-AG13)</f>
        <v>480</v>
      </c>
      <c r="AI14" s="49">
        <f t="shared" si="7"/>
        <v>155.74302401038287</v>
      </c>
      <c r="AJ14" s="102">
        <v>0</v>
      </c>
      <c r="AK14" s="102">
        <v>0</v>
      </c>
      <c r="AL14" s="102">
        <v>1</v>
      </c>
      <c r="AM14" s="102">
        <v>0</v>
      </c>
      <c r="AN14" s="102">
        <v>1</v>
      </c>
      <c r="AO14" s="102">
        <v>0.4</v>
      </c>
      <c r="AP14" s="123">
        <v>8060077</v>
      </c>
      <c r="AQ14" s="123">
        <f>AP14-AP13</f>
        <v>277</v>
      </c>
      <c r="AR14" s="50"/>
      <c r="AS14" s="51" t="s">
        <v>113</v>
      </c>
      <c r="AT14" s="53"/>
      <c r="AV14" s="38" t="s">
        <v>96</v>
      </c>
      <c r="AW14" s="38" t="s">
        <v>97</v>
      </c>
      <c r="AY14" s="80" t="s">
        <v>130</v>
      </c>
    </row>
    <row r="15" spans="2:51" x14ac:dyDescent="0.25">
      <c r="B15" s="39">
        <v>2.1666666666666701</v>
      </c>
      <c r="C15" s="39">
        <v>0.20833333333333301</v>
      </c>
      <c r="D15" s="118">
        <v>27</v>
      </c>
      <c r="E15" s="40">
        <f t="shared" si="0"/>
        <v>19.014084507042256</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97</v>
      </c>
      <c r="P15" s="119">
        <v>91</v>
      </c>
      <c r="Q15" s="119">
        <v>31950496</v>
      </c>
      <c r="R15" s="45">
        <f t="shared" si="3"/>
        <v>3693</v>
      </c>
      <c r="S15" s="46">
        <f t="shared" si="4"/>
        <v>88.632000000000005</v>
      </c>
      <c r="T15" s="46">
        <f t="shared" si="5"/>
        <v>3.6930000000000001</v>
      </c>
      <c r="U15" s="120">
        <v>9.5</v>
      </c>
      <c r="V15" s="120">
        <f t="shared" si="6"/>
        <v>9.5</v>
      </c>
      <c r="W15" s="121" t="s">
        <v>125</v>
      </c>
      <c r="X15" s="123">
        <v>0</v>
      </c>
      <c r="Y15" s="123">
        <v>0</v>
      </c>
      <c r="Z15" s="123">
        <v>818</v>
      </c>
      <c r="AA15" s="123">
        <v>0</v>
      </c>
      <c r="AB15" s="123">
        <v>1110</v>
      </c>
      <c r="AC15" s="47" t="s">
        <v>90</v>
      </c>
      <c r="AD15" s="47" t="s">
        <v>90</v>
      </c>
      <c r="AE15" s="47" t="s">
        <v>90</v>
      </c>
      <c r="AF15" s="122" t="s">
        <v>90</v>
      </c>
      <c r="AG15" s="136">
        <v>36057412</v>
      </c>
      <c r="AH15" s="48">
        <f t="shared" si="8"/>
        <v>536</v>
      </c>
      <c r="AI15" s="49">
        <f t="shared" si="7"/>
        <v>145.13945301922556</v>
      </c>
      <c r="AJ15" s="102">
        <v>0</v>
      </c>
      <c r="AK15" s="102">
        <v>0</v>
      </c>
      <c r="AL15" s="102">
        <v>1</v>
      </c>
      <c r="AM15" s="102">
        <v>0</v>
      </c>
      <c r="AN15" s="102">
        <v>1</v>
      </c>
      <c r="AO15" s="102">
        <v>0</v>
      </c>
      <c r="AP15" s="123">
        <v>8060077</v>
      </c>
      <c r="AQ15" s="123">
        <f>AP15-AP14</f>
        <v>0</v>
      </c>
      <c r="AR15" s="50"/>
      <c r="AS15" s="51" t="s">
        <v>113</v>
      </c>
      <c r="AV15" s="38" t="s">
        <v>98</v>
      </c>
      <c r="AW15" s="38" t="s">
        <v>99</v>
      </c>
      <c r="AY15" s="80" t="s">
        <v>131</v>
      </c>
    </row>
    <row r="16" spans="2:51" x14ac:dyDescent="0.25">
      <c r="B16" s="39">
        <v>2.2083333333333299</v>
      </c>
      <c r="C16" s="39">
        <v>0.25</v>
      </c>
      <c r="D16" s="118">
        <v>19</v>
      </c>
      <c r="E16" s="40">
        <f t="shared" si="0"/>
        <v>13.380281690140846</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120</v>
      </c>
      <c r="P16" s="119">
        <v>116</v>
      </c>
      <c r="Q16" s="119">
        <v>31954827</v>
      </c>
      <c r="R16" s="45">
        <f t="shared" si="3"/>
        <v>4331</v>
      </c>
      <c r="S16" s="46">
        <f t="shared" si="4"/>
        <v>103.944</v>
      </c>
      <c r="T16" s="46">
        <f t="shared" si="5"/>
        <v>4.3310000000000004</v>
      </c>
      <c r="U16" s="120">
        <v>9.5</v>
      </c>
      <c r="V16" s="120">
        <f t="shared" si="6"/>
        <v>9.5</v>
      </c>
      <c r="W16" s="121" t="s">
        <v>125</v>
      </c>
      <c r="X16" s="123">
        <v>0</v>
      </c>
      <c r="Y16" s="123">
        <v>0</v>
      </c>
      <c r="Z16" s="123">
        <v>1047</v>
      </c>
      <c r="AA16" s="123">
        <v>0</v>
      </c>
      <c r="AB16" s="123">
        <v>1109</v>
      </c>
      <c r="AC16" s="47" t="s">
        <v>90</v>
      </c>
      <c r="AD16" s="47" t="s">
        <v>90</v>
      </c>
      <c r="AE16" s="47" t="s">
        <v>90</v>
      </c>
      <c r="AF16" s="122" t="s">
        <v>90</v>
      </c>
      <c r="AG16" s="136">
        <v>36058012</v>
      </c>
      <c r="AH16" s="48">
        <f t="shared" si="8"/>
        <v>600</v>
      </c>
      <c r="AI16" s="49">
        <f t="shared" si="7"/>
        <v>138.53613484183791</v>
      </c>
      <c r="AJ16" s="102">
        <v>0</v>
      </c>
      <c r="AK16" s="102">
        <v>0</v>
      </c>
      <c r="AL16" s="102">
        <v>1</v>
      </c>
      <c r="AM16" s="102">
        <v>0</v>
      </c>
      <c r="AN16" s="102">
        <v>1</v>
      </c>
      <c r="AO16" s="102">
        <v>0</v>
      </c>
      <c r="AP16" s="123">
        <v>8060077</v>
      </c>
      <c r="AQ16" s="123">
        <f t="shared" ref="AQ16:AQ34" si="10">AP16-AP15</f>
        <v>0</v>
      </c>
      <c r="AR16" s="52">
        <v>1.28</v>
      </c>
      <c r="AS16" s="51" t="s">
        <v>101</v>
      </c>
      <c r="AV16" s="38" t="s">
        <v>102</v>
      </c>
      <c r="AW16" s="38" t="s">
        <v>103</v>
      </c>
      <c r="AY16" s="80" t="s">
        <v>231</v>
      </c>
    </row>
    <row r="17" spans="1:51" x14ac:dyDescent="0.25">
      <c r="B17" s="39">
        <v>2.25</v>
      </c>
      <c r="C17" s="39">
        <v>0.29166666666666702</v>
      </c>
      <c r="D17" s="118">
        <v>13</v>
      </c>
      <c r="E17" s="40">
        <f t="shared" si="0"/>
        <v>9.1549295774647899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130</v>
      </c>
      <c r="P17" s="119">
        <v>127</v>
      </c>
      <c r="Q17" s="119">
        <v>31959894</v>
      </c>
      <c r="R17" s="45">
        <f t="shared" si="3"/>
        <v>5067</v>
      </c>
      <c r="S17" s="46">
        <f t="shared" si="4"/>
        <v>121.608</v>
      </c>
      <c r="T17" s="46">
        <f t="shared" si="5"/>
        <v>5.0670000000000002</v>
      </c>
      <c r="U17" s="120">
        <v>9.5</v>
      </c>
      <c r="V17" s="120">
        <f t="shared" si="6"/>
        <v>9.5</v>
      </c>
      <c r="W17" s="121" t="s">
        <v>147</v>
      </c>
      <c r="X17" s="123">
        <v>0</v>
      </c>
      <c r="Y17" s="123">
        <v>0</v>
      </c>
      <c r="Z17" s="123">
        <v>1195</v>
      </c>
      <c r="AA17" s="123">
        <v>1185</v>
      </c>
      <c r="AB17" s="123">
        <v>1198</v>
      </c>
      <c r="AC17" s="47" t="s">
        <v>90</v>
      </c>
      <c r="AD17" s="47" t="s">
        <v>90</v>
      </c>
      <c r="AE17" s="47" t="s">
        <v>90</v>
      </c>
      <c r="AF17" s="122" t="s">
        <v>90</v>
      </c>
      <c r="AG17" s="136">
        <v>36059144</v>
      </c>
      <c r="AH17" s="48">
        <f t="shared" si="8"/>
        <v>1132</v>
      </c>
      <c r="AI17" s="49">
        <f t="shared" si="7"/>
        <v>223.40635484507598</v>
      </c>
      <c r="AJ17" s="102">
        <v>0</v>
      </c>
      <c r="AK17" s="102">
        <v>0</v>
      </c>
      <c r="AL17" s="102">
        <v>1</v>
      </c>
      <c r="AM17" s="102">
        <v>1</v>
      </c>
      <c r="AN17" s="102">
        <v>1</v>
      </c>
      <c r="AO17" s="102">
        <v>0</v>
      </c>
      <c r="AP17" s="123">
        <v>8060077</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130</v>
      </c>
      <c r="P18" s="119">
        <v>129</v>
      </c>
      <c r="Q18" s="119">
        <v>31965700</v>
      </c>
      <c r="R18" s="45">
        <f t="shared" si="3"/>
        <v>5806</v>
      </c>
      <c r="S18" s="46">
        <f t="shared" si="4"/>
        <v>139.34399999999999</v>
      </c>
      <c r="T18" s="46">
        <f t="shared" si="5"/>
        <v>5.806</v>
      </c>
      <c r="U18" s="120">
        <v>9.5</v>
      </c>
      <c r="V18" s="120">
        <f t="shared" si="6"/>
        <v>9.5</v>
      </c>
      <c r="W18" s="121" t="s">
        <v>147</v>
      </c>
      <c r="X18" s="123">
        <v>0</v>
      </c>
      <c r="Y18" s="123">
        <v>0</v>
      </c>
      <c r="Z18" s="123">
        <v>1195</v>
      </c>
      <c r="AA18" s="123">
        <v>1185</v>
      </c>
      <c r="AB18" s="123">
        <v>1198</v>
      </c>
      <c r="AC18" s="47" t="s">
        <v>90</v>
      </c>
      <c r="AD18" s="47" t="s">
        <v>90</v>
      </c>
      <c r="AE18" s="47" t="s">
        <v>90</v>
      </c>
      <c r="AF18" s="122" t="s">
        <v>90</v>
      </c>
      <c r="AG18" s="136">
        <v>36060492</v>
      </c>
      <c r="AH18" s="48">
        <f t="shared" si="8"/>
        <v>1348</v>
      </c>
      <c r="AI18" s="49">
        <f t="shared" si="7"/>
        <v>232.17361350327246</v>
      </c>
      <c r="AJ18" s="102">
        <v>0</v>
      </c>
      <c r="AK18" s="102">
        <v>0</v>
      </c>
      <c r="AL18" s="102">
        <v>1</v>
      </c>
      <c r="AM18" s="102">
        <v>1</v>
      </c>
      <c r="AN18" s="102">
        <v>1</v>
      </c>
      <c r="AO18" s="102">
        <v>0</v>
      </c>
      <c r="AP18" s="123">
        <v>8060077</v>
      </c>
      <c r="AQ18" s="123">
        <f t="shared" si="10"/>
        <v>0</v>
      </c>
      <c r="AR18" s="50"/>
      <c r="AS18" s="51" t="s">
        <v>101</v>
      </c>
      <c r="AV18" s="38" t="s">
        <v>106</v>
      </c>
      <c r="AW18" s="38" t="s">
        <v>107</v>
      </c>
      <c r="AY18" s="105"/>
    </row>
    <row r="19" spans="1:51" x14ac:dyDescent="0.25">
      <c r="B19" s="39">
        <v>2.3333333333333299</v>
      </c>
      <c r="C19" s="39">
        <v>0.375</v>
      </c>
      <c r="D19" s="118">
        <v>10</v>
      </c>
      <c r="E19" s="40">
        <f t="shared" si="0"/>
        <v>7.042253521126761</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128</v>
      </c>
      <c r="P19" s="119">
        <v>126</v>
      </c>
      <c r="Q19" s="119">
        <v>31970861</v>
      </c>
      <c r="R19" s="45">
        <f t="shared" si="3"/>
        <v>5161</v>
      </c>
      <c r="S19" s="46">
        <f t="shared" si="4"/>
        <v>123.864</v>
      </c>
      <c r="T19" s="46">
        <f t="shared" si="5"/>
        <v>5.1609999999999996</v>
      </c>
      <c r="U19" s="120">
        <v>9.5</v>
      </c>
      <c r="V19" s="120">
        <f t="shared" si="6"/>
        <v>9.5</v>
      </c>
      <c r="W19" s="121" t="s">
        <v>147</v>
      </c>
      <c r="X19" s="123">
        <v>0</v>
      </c>
      <c r="Y19" s="123">
        <v>0</v>
      </c>
      <c r="Z19" s="123">
        <v>1195</v>
      </c>
      <c r="AA19" s="123">
        <v>1185</v>
      </c>
      <c r="AB19" s="123">
        <v>1198</v>
      </c>
      <c r="AC19" s="47" t="s">
        <v>90</v>
      </c>
      <c r="AD19" s="47" t="s">
        <v>90</v>
      </c>
      <c r="AE19" s="47" t="s">
        <v>90</v>
      </c>
      <c r="AF19" s="122" t="s">
        <v>90</v>
      </c>
      <c r="AG19" s="136">
        <v>36061692</v>
      </c>
      <c r="AH19" s="48">
        <f t="shared" si="8"/>
        <v>1200</v>
      </c>
      <c r="AI19" s="49">
        <f t="shared" si="7"/>
        <v>232.51307886068594</v>
      </c>
      <c r="AJ19" s="102">
        <v>0</v>
      </c>
      <c r="AK19" s="102">
        <v>0</v>
      </c>
      <c r="AL19" s="102">
        <v>1</v>
      </c>
      <c r="AM19" s="102">
        <v>1</v>
      </c>
      <c r="AN19" s="102">
        <v>1</v>
      </c>
      <c r="AO19" s="102">
        <v>0</v>
      </c>
      <c r="AP19" s="123">
        <v>8060077</v>
      </c>
      <c r="AQ19" s="123">
        <f t="shared" si="10"/>
        <v>0</v>
      </c>
      <c r="AR19" s="50"/>
      <c r="AS19" s="51" t="s">
        <v>101</v>
      </c>
      <c r="AV19" s="38" t="s">
        <v>108</v>
      </c>
      <c r="AW19" s="38" t="s">
        <v>109</v>
      </c>
      <c r="AY19" s="105"/>
    </row>
    <row r="20" spans="1:51" x14ac:dyDescent="0.25">
      <c r="B20" s="39">
        <v>2.375</v>
      </c>
      <c r="C20" s="39">
        <v>0.41666666666666669</v>
      </c>
      <c r="D20" s="118">
        <v>9</v>
      </c>
      <c r="E20" s="40">
        <f t="shared" si="0"/>
        <v>6.3380281690140849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137</v>
      </c>
      <c r="P20" s="119">
        <v>156</v>
      </c>
      <c r="Q20" s="119">
        <v>31976048</v>
      </c>
      <c r="R20" s="45">
        <f t="shared" si="3"/>
        <v>5187</v>
      </c>
      <c r="S20" s="46">
        <f t="shared" si="4"/>
        <v>124.488</v>
      </c>
      <c r="T20" s="46">
        <f t="shared" si="5"/>
        <v>5.1870000000000003</v>
      </c>
      <c r="U20" s="120">
        <v>9.4</v>
      </c>
      <c r="V20" s="120">
        <f t="shared" si="6"/>
        <v>9.4</v>
      </c>
      <c r="W20" s="121" t="s">
        <v>233</v>
      </c>
      <c r="X20" s="123">
        <v>0</v>
      </c>
      <c r="Y20" s="123">
        <v>1135</v>
      </c>
      <c r="Z20" s="123">
        <v>1195</v>
      </c>
      <c r="AA20" s="123">
        <v>1185</v>
      </c>
      <c r="AB20" s="123">
        <v>1198</v>
      </c>
      <c r="AC20" s="47" t="s">
        <v>90</v>
      </c>
      <c r="AD20" s="47" t="s">
        <v>90</v>
      </c>
      <c r="AE20" s="47" t="s">
        <v>90</v>
      </c>
      <c r="AF20" s="122" t="s">
        <v>90</v>
      </c>
      <c r="AG20" s="136">
        <v>36062804</v>
      </c>
      <c r="AH20" s="48">
        <f>IF(ISBLANK(AG20),"-",AG20-AG19)</f>
        <v>1112</v>
      </c>
      <c r="AI20" s="49">
        <f t="shared" si="7"/>
        <v>214.38210911895121</v>
      </c>
      <c r="AJ20" s="102">
        <v>0</v>
      </c>
      <c r="AK20" s="102">
        <v>1</v>
      </c>
      <c r="AL20" s="102">
        <v>1</v>
      </c>
      <c r="AM20" s="102">
        <v>1</v>
      </c>
      <c r="AN20" s="102">
        <v>1</v>
      </c>
      <c r="AO20" s="102">
        <v>0</v>
      </c>
      <c r="AP20" s="123">
        <v>8060077</v>
      </c>
      <c r="AQ20" s="123">
        <f t="shared" si="10"/>
        <v>0</v>
      </c>
      <c r="AR20" s="52">
        <v>0.65</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140</v>
      </c>
      <c r="P21" s="119">
        <v>152</v>
      </c>
      <c r="Q21" s="119">
        <v>31982685</v>
      </c>
      <c r="R21" s="45">
        <f>Q21-Q20</f>
        <v>6637</v>
      </c>
      <c r="S21" s="46">
        <f t="shared" si="4"/>
        <v>159.28800000000001</v>
      </c>
      <c r="T21" s="46">
        <f t="shared" si="5"/>
        <v>6.6369999999999996</v>
      </c>
      <c r="U21" s="120">
        <v>8.6999999999999993</v>
      </c>
      <c r="V21" s="120">
        <f t="shared" si="6"/>
        <v>8.6999999999999993</v>
      </c>
      <c r="W21" s="121" t="s">
        <v>233</v>
      </c>
      <c r="X21" s="123">
        <v>0</v>
      </c>
      <c r="Y21" s="123">
        <v>1046</v>
      </c>
      <c r="Z21" s="123">
        <v>1196</v>
      </c>
      <c r="AA21" s="123">
        <v>1185</v>
      </c>
      <c r="AB21" s="123">
        <v>1198</v>
      </c>
      <c r="AC21" s="47" t="s">
        <v>90</v>
      </c>
      <c r="AD21" s="47" t="s">
        <v>90</v>
      </c>
      <c r="AE21" s="47" t="s">
        <v>90</v>
      </c>
      <c r="AF21" s="122" t="s">
        <v>90</v>
      </c>
      <c r="AG21" s="136">
        <v>36064260</v>
      </c>
      <c r="AH21" s="48">
        <f t="shared" si="8"/>
        <v>1456</v>
      </c>
      <c r="AI21" s="49">
        <f t="shared" si="7"/>
        <v>219.37622419767968</v>
      </c>
      <c r="AJ21" s="102">
        <v>0</v>
      </c>
      <c r="AK21" s="102">
        <v>1</v>
      </c>
      <c r="AL21" s="102">
        <v>1</v>
      </c>
      <c r="AM21" s="102">
        <v>1</v>
      </c>
      <c r="AN21" s="102">
        <v>1</v>
      </c>
      <c r="AO21" s="102">
        <v>0</v>
      </c>
      <c r="AP21" s="123">
        <v>8060077</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138</v>
      </c>
      <c r="P22" s="119">
        <v>131</v>
      </c>
      <c r="Q22" s="119">
        <v>31989517</v>
      </c>
      <c r="R22" s="45">
        <f t="shared" si="3"/>
        <v>6832</v>
      </c>
      <c r="S22" s="46">
        <f t="shared" si="4"/>
        <v>163.96799999999999</v>
      </c>
      <c r="T22" s="46">
        <f t="shared" si="5"/>
        <v>6.8319999999999999</v>
      </c>
      <c r="U22" s="120">
        <v>8.3000000000000007</v>
      </c>
      <c r="V22" s="120">
        <f t="shared" si="6"/>
        <v>8.3000000000000007</v>
      </c>
      <c r="W22" s="121" t="s">
        <v>233</v>
      </c>
      <c r="X22" s="123">
        <v>0</v>
      </c>
      <c r="Y22" s="123">
        <v>1025</v>
      </c>
      <c r="Z22" s="123">
        <v>1196</v>
      </c>
      <c r="AA22" s="123">
        <v>1185</v>
      </c>
      <c r="AB22" s="123">
        <v>1198</v>
      </c>
      <c r="AC22" s="47" t="s">
        <v>90</v>
      </c>
      <c r="AD22" s="47" t="s">
        <v>90</v>
      </c>
      <c r="AE22" s="47" t="s">
        <v>90</v>
      </c>
      <c r="AF22" s="122" t="s">
        <v>90</v>
      </c>
      <c r="AG22" s="136">
        <v>36065780</v>
      </c>
      <c r="AH22" s="48">
        <f t="shared" si="8"/>
        <v>1520</v>
      </c>
      <c r="AI22" s="49">
        <f t="shared" si="7"/>
        <v>222.48243559718969</v>
      </c>
      <c r="AJ22" s="102">
        <v>0</v>
      </c>
      <c r="AK22" s="102">
        <v>1</v>
      </c>
      <c r="AL22" s="102">
        <v>1</v>
      </c>
      <c r="AM22" s="102">
        <v>1</v>
      </c>
      <c r="AN22" s="102">
        <v>1</v>
      </c>
      <c r="AO22" s="102">
        <v>0</v>
      </c>
      <c r="AP22" s="123">
        <v>8060077</v>
      </c>
      <c r="AQ22" s="123">
        <f t="shared" si="10"/>
        <v>0</v>
      </c>
      <c r="AR22" s="50"/>
      <c r="AS22" s="51" t="s">
        <v>101</v>
      </c>
      <c r="AV22" s="54" t="s">
        <v>110</v>
      </c>
      <c r="AY22" s="105"/>
    </row>
    <row r="23" spans="1:51" x14ac:dyDescent="0.25">
      <c r="A23" s="101" t="s">
        <v>129</v>
      </c>
      <c r="B23" s="39">
        <v>2.5</v>
      </c>
      <c r="C23" s="39">
        <v>0.54166666666666696</v>
      </c>
      <c r="D23" s="118">
        <v>6</v>
      </c>
      <c r="E23" s="40">
        <f t="shared" si="0"/>
        <v>4.2253521126760569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125</v>
      </c>
      <c r="P23" s="119">
        <v>143</v>
      </c>
      <c r="Q23" s="119">
        <v>31994423</v>
      </c>
      <c r="R23" s="45">
        <f t="shared" si="3"/>
        <v>4906</v>
      </c>
      <c r="S23" s="46">
        <f t="shared" si="4"/>
        <v>117.744</v>
      </c>
      <c r="T23" s="46">
        <f t="shared" si="5"/>
        <v>4.9059999999999997</v>
      </c>
      <c r="U23" s="120">
        <v>7.7</v>
      </c>
      <c r="V23" s="120">
        <f t="shared" si="6"/>
        <v>7.7</v>
      </c>
      <c r="W23" s="121" t="s">
        <v>233</v>
      </c>
      <c r="X23" s="123">
        <v>0</v>
      </c>
      <c r="Y23" s="123">
        <v>1017</v>
      </c>
      <c r="Z23" s="123">
        <v>1196</v>
      </c>
      <c r="AA23" s="123">
        <v>1185</v>
      </c>
      <c r="AB23" s="123">
        <v>1198</v>
      </c>
      <c r="AC23" s="47" t="s">
        <v>90</v>
      </c>
      <c r="AD23" s="47" t="s">
        <v>90</v>
      </c>
      <c r="AE23" s="47" t="s">
        <v>90</v>
      </c>
      <c r="AF23" s="122" t="s">
        <v>90</v>
      </c>
      <c r="AG23" s="136">
        <v>36066904</v>
      </c>
      <c r="AH23" s="48">
        <f t="shared" si="8"/>
        <v>1124</v>
      </c>
      <c r="AI23" s="49">
        <f t="shared" si="7"/>
        <v>229.10721565430086</v>
      </c>
      <c r="AJ23" s="102">
        <v>0</v>
      </c>
      <c r="AK23" s="102">
        <v>1</v>
      </c>
      <c r="AL23" s="102">
        <v>1</v>
      </c>
      <c r="AM23" s="102">
        <v>1</v>
      </c>
      <c r="AN23" s="102">
        <v>1</v>
      </c>
      <c r="AO23" s="102">
        <v>0</v>
      </c>
      <c r="AP23" s="123">
        <v>8060077</v>
      </c>
      <c r="AQ23" s="123">
        <f t="shared" si="10"/>
        <v>0</v>
      </c>
      <c r="AR23" s="50"/>
      <c r="AS23" s="51" t="s">
        <v>113</v>
      </c>
      <c r="AT23" s="53"/>
      <c r="AV23" s="55" t="s">
        <v>111</v>
      </c>
      <c r="AW23" s="56" t="s">
        <v>112</v>
      </c>
      <c r="AY23" s="105"/>
    </row>
    <row r="24" spans="1:51" x14ac:dyDescent="0.25">
      <c r="B24" s="39">
        <v>2.5416666666666701</v>
      </c>
      <c r="C24" s="39">
        <v>0.58333333333333404</v>
      </c>
      <c r="D24" s="118">
        <v>6</v>
      </c>
      <c r="E24" s="40">
        <f t="shared" si="0"/>
        <v>4.2253521126760569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133</v>
      </c>
      <c r="P24" s="119">
        <v>140</v>
      </c>
      <c r="Q24" s="119">
        <v>32000735</v>
      </c>
      <c r="R24" s="45">
        <f t="shared" si="3"/>
        <v>6312</v>
      </c>
      <c r="S24" s="46">
        <f t="shared" si="4"/>
        <v>151.488</v>
      </c>
      <c r="T24" s="46">
        <f t="shared" si="5"/>
        <v>6.3120000000000003</v>
      </c>
      <c r="U24" s="120">
        <v>7.5</v>
      </c>
      <c r="V24" s="120">
        <f t="shared" si="6"/>
        <v>7.5</v>
      </c>
      <c r="W24" s="121" t="s">
        <v>233</v>
      </c>
      <c r="X24" s="123">
        <v>0</v>
      </c>
      <c r="Y24" s="123">
        <v>1003</v>
      </c>
      <c r="Z24" s="123">
        <v>1196</v>
      </c>
      <c r="AA24" s="123">
        <v>1185</v>
      </c>
      <c r="AB24" s="123">
        <v>1199</v>
      </c>
      <c r="AC24" s="47" t="s">
        <v>90</v>
      </c>
      <c r="AD24" s="47" t="s">
        <v>90</v>
      </c>
      <c r="AE24" s="47" t="s">
        <v>90</v>
      </c>
      <c r="AF24" s="122" t="s">
        <v>90</v>
      </c>
      <c r="AG24" s="136">
        <v>36068336</v>
      </c>
      <c r="AH24" s="48">
        <f t="shared" si="8"/>
        <v>1432</v>
      </c>
      <c r="AI24" s="49">
        <f t="shared" si="7"/>
        <v>226.86945500633712</v>
      </c>
      <c r="AJ24" s="102">
        <v>0</v>
      </c>
      <c r="AK24" s="102">
        <v>1</v>
      </c>
      <c r="AL24" s="102">
        <v>1</v>
      </c>
      <c r="AM24" s="102">
        <v>1</v>
      </c>
      <c r="AN24" s="102">
        <v>1</v>
      </c>
      <c r="AO24" s="102">
        <v>0</v>
      </c>
      <c r="AP24" s="123">
        <v>8060077</v>
      </c>
      <c r="AQ24" s="123">
        <f t="shared" si="10"/>
        <v>0</v>
      </c>
      <c r="AR24" s="52">
        <v>0.44</v>
      </c>
      <c r="AS24" s="51" t="s">
        <v>113</v>
      </c>
      <c r="AV24" s="57" t="s">
        <v>29</v>
      </c>
      <c r="AW24" s="57">
        <v>14.7</v>
      </c>
      <c r="AY24" s="105"/>
    </row>
    <row r="25" spans="1:51" x14ac:dyDescent="0.25">
      <c r="B25" s="39">
        <v>2.5833333333333299</v>
      </c>
      <c r="C25" s="39">
        <v>0.625</v>
      </c>
      <c r="D25" s="118">
        <v>6</v>
      </c>
      <c r="E25" s="40">
        <f t="shared" si="0"/>
        <v>4.2253521126760569</v>
      </c>
      <c r="F25" s="104">
        <v>81</v>
      </c>
      <c r="G25" s="40">
        <f t="shared" si="1"/>
        <v>57.04225352112676</v>
      </c>
      <c r="H25" s="41" t="s">
        <v>88</v>
      </c>
      <c r="I25" s="41">
        <f t="shared" si="2"/>
        <v>55.633802816901408</v>
      </c>
      <c r="J25" s="42">
        <f t="shared" si="9"/>
        <v>57.04225352112676</v>
      </c>
      <c r="K25" s="41">
        <f t="shared" si="12"/>
        <v>61.267605633802816</v>
      </c>
      <c r="L25" s="43">
        <v>18</v>
      </c>
      <c r="M25" s="44" t="s">
        <v>100</v>
      </c>
      <c r="N25" s="44">
        <v>16.899999999999999</v>
      </c>
      <c r="O25" s="119">
        <v>135</v>
      </c>
      <c r="P25" s="119">
        <v>134</v>
      </c>
      <c r="Q25" s="119">
        <v>32006218</v>
      </c>
      <c r="R25" s="45">
        <f t="shared" si="3"/>
        <v>5483</v>
      </c>
      <c r="S25" s="46">
        <f t="shared" si="4"/>
        <v>131.59200000000001</v>
      </c>
      <c r="T25" s="46">
        <f t="shared" si="5"/>
        <v>5.4829999999999997</v>
      </c>
      <c r="U25" s="120">
        <v>7.2</v>
      </c>
      <c r="V25" s="120">
        <f t="shared" si="6"/>
        <v>7.2</v>
      </c>
      <c r="W25" s="121" t="s">
        <v>233</v>
      </c>
      <c r="X25" s="123">
        <v>0</v>
      </c>
      <c r="Y25" s="123">
        <v>984</v>
      </c>
      <c r="Z25" s="123">
        <v>1195</v>
      </c>
      <c r="AA25" s="123">
        <v>1185</v>
      </c>
      <c r="AB25" s="123">
        <v>1199</v>
      </c>
      <c r="AC25" s="47" t="s">
        <v>90</v>
      </c>
      <c r="AD25" s="47" t="s">
        <v>90</v>
      </c>
      <c r="AE25" s="47" t="s">
        <v>90</v>
      </c>
      <c r="AF25" s="122" t="s">
        <v>90</v>
      </c>
      <c r="AG25" s="136">
        <v>36069612</v>
      </c>
      <c r="AH25" s="48">
        <f t="shared" si="8"/>
        <v>1276</v>
      </c>
      <c r="AI25" s="49">
        <f t="shared" si="7"/>
        <v>232.719314244027</v>
      </c>
      <c r="AJ25" s="102">
        <v>0</v>
      </c>
      <c r="AK25" s="102">
        <v>1</v>
      </c>
      <c r="AL25" s="102">
        <v>1</v>
      </c>
      <c r="AM25" s="102">
        <v>1</v>
      </c>
      <c r="AN25" s="102">
        <v>1</v>
      </c>
      <c r="AO25" s="102">
        <v>0</v>
      </c>
      <c r="AP25" s="123">
        <v>8060077</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131</v>
      </c>
      <c r="P26" s="119">
        <v>137</v>
      </c>
      <c r="Q26" s="119">
        <v>32011892</v>
      </c>
      <c r="R26" s="45">
        <f t="shared" si="3"/>
        <v>5674</v>
      </c>
      <c r="S26" s="46">
        <f t="shared" si="4"/>
        <v>136.17599999999999</v>
      </c>
      <c r="T26" s="46">
        <f t="shared" si="5"/>
        <v>5.6740000000000004</v>
      </c>
      <c r="U26" s="120">
        <v>7.1</v>
      </c>
      <c r="V26" s="120">
        <f t="shared" si="6"/>
        <v>7.1</v>
      </c>
      <c r="W26" s="121" t="s">
        <v>233</v>
      </c>
      <c r="X26" s="123">
        <v>0</v>
      </c>
      <c r="Y26" s="123">
        <v>996</v>
      </c>
      <c r="Z26" s="123">
        <v>1196</v>
      </c>
      <c r="AA26" s="123">
        <v>1185</v>
      </c>
      <c r="AB26" s="123">
        <v>1169</v>
      </c>
      <c r="AC26" s="47" t="s">
        <v>90</v>
      </c>
      <c r="AD26" s="47" t="s">
        <v>90</v>
      </c>
      <c r="AE26" s="47" t="s">
        <v>90</v>
      </c>
      <c r="AF26" s="122" t="s">
        <v>90</v>
      </c>
      <c r="AG26" s="136">
        <v>36070932</v>
      </c>
      <c r="AH26" s="48">
        <f t="shared" si="8"/>
        <v>1320</v>
      </c>
      <c r="AI26" s="49">
        <f t="shared" si="7"/>
        <v>232.64011279520619</v>
      </c>
      <c r="AJ26" s="102">
        <v>0</v>
      </c>
      <c r="AK26" s="102">
        <v>1</v>
      </c>
      <c r="AL26" s="102">
        <v>1</v>
      </c>
      <c r="AM26" s="102">
        <v>1</v>
      </c>
      <c r="AN26" s="102">
        <v>1</v>
      </c>
      <c r="AO26" s="102">
        <v>0</v>
      </c>
      <c r="AP26" s="123">
        <v>8060077</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136</v>
      </c>
      <c r="Q27" s="119">
        <v>32017653</v>
      </c>
      <c r="R27" s="45">
        <f t="shared" si="3"/>
        <v>5761</v>
      </c>
      <c r="S27" s="46">
        <f t="shared" si="4"/>
        <v>138.26400000000001</v>
      </c>
      <c r="T27" s="46">
        <f t="shared" si="5"/>
        <v>5.7610000000000001</v>
      </c>
      <c r="U27" s="120">
        <v>6.6</v>
      </c>
      <c r="V27" s="120">
        <f t="shared" si="6"/>
        <v>6.6</v>
      </c>
      <c r="W27" s="121" t="s">
        <v>233</v>
      </c>
      <c r="X27" s="123">
        <v>0</v>
      </c>
      <c r="Y27" s="123">
        <v>1066</v>
      </c>
      <c r="Z27" s="123">
        <v>1195</v>
      </c>
      <c r="AA27" s="123">
        <v>1185</v>
      </c>
      <c r="AB27" s="123">
        <v>1180</v>
      </c>
      <c r="AC27" s="47" t="s">
        <v>90</v>
      </c>
      <c r="AD27" s="47" t="s">
        <v>90</v>
      </c>
      <c r="AE27" s="47" t="s">
        <v>90</v>
      </c>
      <c r="AF27" s="122" t="s">
        <v>90</v>
      </c>
      <c r="AG27" s="136">
        <v>36072268</v>
      </c>
      <c r="AH27" s="48">
        <f t="shared" si="8"/>
        <v>1336</v>
      </c>
      <c r="AI27" s="49">
        <f t="shared" si="7"/>
        <v>231.90418330151016</v>
      </c>
      <c r="AJ27" s="102">
        <v>0</v>
      </c>
      <c r="AK27" s="102">
        <v>1</v>
      </c>
      <c r="AL27" s="102">
        <v>1</v>
      </c>
      <c r="AM27" s="102">
        <v>1</v>
      </c>
      <c r="AN27" s="102">
        <v>1</v>
      </c>
      <c r="AO27" s="102">
        <v>0</v>
      </c>
      <c r="AP27" s="123">
        <v>8060077</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133</v>
      </c>
      <c r="P28" s="119">
        <v>137</v>
      </c>
      <c r="Q28" s="119">
        <v>32023376</v>
      </c>
      <c r="R28" s="45">
        <f t="shared" si="3"/>
        <v>5723</v>
      </c>
      <c r="S28" s="46">
        <f t="shared" si="4"/>
        <v>137.352</v>
      </c>
      <c r="T28" s="46">
        <f t="shared" si="5"/>
        <v>5.7229999999999999</v>
      </c>
      <c r="U28" s="120">
        <v>6.2</v>
      </c>
      <c r="V28" s="120">
        <f t="shared" si="6"/>
        <v>6.2</v>
      </c>
      <c r="W28" s="121" t="s">
        <v>233</v>
      </c>
      <c r="X28" s="123">
        <v>0</v>
      </c>
      <c r="Y28" s="123">
        <v>1002</v>
      </c>
      <c r="Z28" s="123">
        <v>1195</v>
      </c>
      <c r="AA28" s="123">
        <v>1185</v>
      </c>
      <c r="AB28" s="123">
        <v>1181</v>
      </c>
      <c r="AC28" s="47" t="s">
        <v>90</v>
      </c>
      <c r="AD28" s="47" t="s">
        <v>90</v>
      </c>
      <c r="AE28" s="47" t="s">
        <v>90</v>
      </c>
      <c r="AF28" s="122" t="s">
        <v>90</v>
      </c>
      <c r="AG28" s="136">
        <v>36073584</v>
      </c>
      <c r="AH28" s="48">
        <f t="shared" si="8"/>
        <v>1316</v>
      </c>
      <c r="AI28" s="49">
        <f t="shared" si="7"/>
        <v>229.94932727590424</v>
      </c>
      <c r="AJ28" s="102">
        <v>0</v>
      </c>
      <c r="AK28" s="102">
        <v>1</v>
      </c>
      <c r="AL28" s="102">
        <v>1</v>
      </c>
      <c r="AM28" s="102">
        <v>1</v>
      </c>
      <c r="AN28" s="102">
        <v>1</v>
      </c>
      <c r="AO28" s="102">
        <v>0</v>
      </c>
      <c r="AP28" s="123">
        <v>8060077</v>
      </c>
      <c r="AQ28" s="123">
        <f t="shared" si="10"/>
        <v>0</v>
      </c>
      <c r="AR28" s="52">
        <v>0.4</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134</v>
      </c>
      <c r="P29" s="119">
        <v>134</v>
      </c>
      <c r="Q29" s="119">
        <v>32029201</v>
      </c>
      <c r="R29" s="45">
        <f t="shared" si="3"/>
        <v>5825</v>
      </c>
      <c r="S29" s="46">
        <f t="shared" si="4"/>
        <v>139.80000000000001</v>
      </c>
      <c r="T29" s="46">
        <f t="shared" si="5"/>
        <v>5.8250000000000002</v>
      </c>
      <c r="U29" s="120">
        <v>5.9</v>
      </c>
      <c r="V29" s="120">
        <f t="shared" si="6"/>
        <v>5.9</v>
      </c>
      <c r="W29" s="121" t="s">
        <v>240</v>
      </c>
      <c r="X29" s="123">
        <v>0</v>
      </c>
      <c r="Y29" s="123">
        <v>980</v>
      </c>
      <c r="Z29" s="123">
        <v>1195</v>
      </c>
      <c r="AA29" s="123">
        <v>1185</v>
      </c>
      <c r="AB29" s="123">
        <v>1159</v>
      </c>
      <c r="AC29" s="47" t="s">
        <v>90</v>
      </c>
      <c r="AD29" s="47" t="s">
        <v>90</v>
      </c>
      <c r="AE29" s="47" t="s">
        <v>90</v>
      </c>
      <c r="AF29" s="122" t="s">
        <v>90</v>
      </c>
      <c r="AG29" s="136">
        <v>36074908</v>
      </c>
      <c r="AH29" s="48">
        <f t="shared" si="8"/>
        <v>1324</v>
      </c>
      <c r="AI29" s="49">
        <f t="shared" si="7"/>
        <v>227.29613733905578</v>
      </c>
      <c r="AJ29" s="102">
        <v>0</v>
      </c>
      <c r="AK29" s="102">
        <v>1</v>
      </c>
      <c r="AL29" s="102">
        <v>1</v>
      </c>
      <c r="AM29" s="102">
        <v>1</v>
      </c>
      <c r="AN29" s="102">
        <v>1</v>
      </c>
      <c r="AO29" s="102">
        <v>0</v>
      </c>
      <c r="AP29" s="123">
        <v>8060077</v>
      </c>
      <c r="AQ29" s="123">
        <f t="shared" si="10"/>
        <v>0</v>
      </c>
      <c r="AR29" s="50"/>
      <c r="AS29" s="51" t="s">
        <v>113</v>
      </c>
      <c r="AY29" s="105"/>
    </row>
    <row r="30" spans="1:51" x14ac:dyDescent="0.25">
      <c r="B30" s="39">
        <v>2.7916666666666701</v>
      </c>
      <c r="C30" s="39">
        <v>0.83333333333333703</v>
      </c>
      <c r="D30" s="118">
        <v>12</v>
      </c>
      <c r="E30" s="40">
        <f t="shared" si="0"/>
        <v>8.4507042253521139</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115</v>
      </c>
      <c r="P30" s="119">
        <v>127</v>
      </c>
      <c r="Q30" s="119">
        <v>32034453</v>
      </c>
      <c r="R30" s="45">
        <f t="shared" si="3"/>
        <v>5252</v>
      </c>
      <c r="S30" s="46">
        <f t="shared" si="4"/>
        <v>126.048</v>
      </c>
      <c r="T30" s="46">
        <f t="shared" si="5"/>
        <v>5.2519999999999998</v>
      </c>
      <c r="U30" s="120">
        <v>5.3</v>
      </c>
      <c r="V30" s="120">
        <f t="shared" si="6"/>
        <v>5.3</v>
      </c>
      <c r="W30" s="121" t="s">
        <v>240</v>
      </c>
      <c r="X30" s="123">
        <v>0</v>
      </c>
      <c r="Y30" s="123">
        <v>1001</v>
      </c>
      <c r="Z30" s="123">
        <v>1196</v>
      </c>
      <c r="AA30" s="123">
        <v>0</v>
      </c>
      <c r="AB30" s="123">
        <v>1199</v>
      </c>
      <c r="AC30" s="47" t="s">
        <v>90</v>
      </c>
      <c r="AD30" s="47" t="s">
        <v>90</v>
      </c>
      <c r="AE30" s="47" t="s">
        <v>90</v>
      </c>
      <c r="AF30" s="122" t="s">
        <v>90</v>
      </c>
      <c r="AG30" s="136">
        <v>36075972</v>
      </c>
      <c r="AH30" s="48">
        <f t="shared" si="8"/>
        <v>1064</v>
      </c>
      <c r="AI30" s="49">
        <f t="shared" si="7"/>
        <v>202.5894897182026</v>
      </c>
      <c r="AJ30" s="102">
        <v>0</v>
      </c>
      <c r="AK30" s="102">
        <v>1</v>
      </c>
      <c r="AL30" s="102">
        <v>1</v>
      </c>
      <c r="AM30" s="102">
        <v>0</v>
      </c>
      <c r="AN30" s="102">
        <v>1</v>
      </c>
      <c r="AO30" s="102">
        <v>0</v>
      </c>
      <c r="AP30" s="123">
        <v>8060077</v>
      </c>
      <c r="AQ30" s="123">
        <f t="shared" si="10"/>
        <v>0</v>
      </c>
      <c r="AR30" s="50"/>
      <c r="AS30" s="51" t="s">
        <v>113</v>
      </c>
      <c r="AV30" s="191" t="s">
        <v>117</v>
      </c>
      <c r="AW30" s="191"/>
      <c r="AY30" s="105"/>
    </row>
    <row r="31" spans="1:51" x14ac:dyDescent="0.25">
      <c r="B31" s="39">
        <v>2.8333333333333299</v>
      </c>
      <c r="C31" s="39">
        <v>0.875000000000004</v>
      </c>
      <c r="D31" s="118">
        <v>12</v>
      </c>
      <c r="E31" s="40">
        <f t="shared" si="0"/>
        <v>8.4507042253521139</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115</v>
      </c>
      <c r="P31" s="119">
        <v>123</v>
      </c>
      <c r="Q31" s="119">
        <v>32039482</v>
      </c>
      <c r="R31" s="45">
        <f t="shared" si="3"/>
        <v>5029</v>
      </c>
      <c r="S31" s="46">
        <f t="shared" si="4"/>
        <v>120.696</v>
      </c>
      <c r="T31" s="46">
        <f t="shared" si="5"/>
        <v>5.0289999999999999</v>
      </c>
      <c r="U31" s="120">
        <v>4.7</v>
      </c>
      <c r="V31" s="120">
        <f t="shared" si="6"/>
        <v>4.7</v>
      </c>
      <c r="W31" s="121" t="s">
        <v>240</v>
      </c>
      <c r="X31" s="123">
        <v>0</v>
      </c>
      <c r="Y31" s="123">
        <v>1024</v>
      </c>
      <c r="Z31" s="123">
        <v>1196</v>
      </c>
      <c r="AA31" s="123">
        <v>0</v>
      </c>
      <c r="AB31" s="123">
        <v>1199</v>
      </c>
      <c r="AC31" s="47" t="s">
        <v>90</v>
      </c>
      <c r="AD31" s="47" t="s">
        <v>90</v>
      </c>
      <c r="AE31" s="47" t="s">
        <v>90</v>
      </c>
      <c r="AF31" s="122" t="s">
        <v>90</v>
      </c>
      <c r="AG31" s="136">
        <v>36076976</v>
      </c>
      <c r="AH31" s="48">
        <f t="shared" si="8"/>
        <v>1004</v>
      </c>
      <c r="AI31" s="49">
        <f t="shared" si="7"/>
        <v>199.64207595943529</v>
      </c>
      <c r="AJ31" s="102">
        <v>0</v>
      </c>
      <c r="AK31" s="102">
        <v>1</v>
      </c>
      <c r="AL31" s="102">
        <v>1</v>
      </c>
      <c r="AM31" s="102">
        <v>0</v>
      </c>
      <c r="AN31" s="102">
        <v>1</v>
      </c>
      <c r="AO31" s="102">
        <v>0</v>
      </c>
      <c r="AP31" s="123">
        <v>8060077</v>
      </c>
      <c r="AQ31" s="123">
        <f t="shared" si="10"/>
        <v>0</v>
      </c>
      <c r="AR31" s="50"/>
      <c r="AS31" s="51" t="s">
        <v>113</v>
      </c>
      <c r="AV31" s="58" t="s">
        <v>29</v>
      </c>
      <c r="AW31" s="58" t="s">
        <v>74</v>
      </c>
      <c r="AY31" s="105"/>
    </row>
    <row r="32" spans="1:51" x14ac:dyDescent="0.25">
      <c r="B32" s="39">
        <v>2.875</v>
      </c>
      <c r="C32" s="39">
        <v>0.91666666666667096</v>
      </c>
      <c r="D32" s="118">
        <v>16</v>
      </c>
      <c r="E32" s="40">
        <f t="shared" si="0"/>
        <v>11.267605633802818</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116</v>
      </c>
      <c r="P32" s="119">
        <v>118</v>
      </c>
      <c r="Q32" s="119">
        <v>32044743</v>
      </c>
      <c r="R32" s="45">
        <f t="shared" si="3"/>
        <v>5261</v>
      </c>
      <c r="S32" s="46">
        <f t="shared" si="4"/>
        <v>126.264</v>
      </c>
      <c r="T32" s="46">
        <f t="shared" si="5"/>
        <v>5.2610000000000001</v>
      </c>
      <c r="U32" s="120">
        <v>4.4000000000000004</v>
      </c>
      <c r="V32" s="120">
        <f t="shared" si="6"/>
        <v>4.4000000000000004</v>
      </c>
      <c r="W32" s="121" t="s">
        <v>240</v>
      </c>
      <c r="X32" s="123">
        <v>0</v>
      </c>
      <c r="Y32" s="123">
        <v>969</v>
      </c>
      <c r="Z32" s="123">
        <v>1165</v>
      </c>
      <c r="AA32" s="123">
        <v>0</v>
      </c>
      <c r="AB32" s="123">
        <v>1169</v>
      </c>
      <c r="AC32" s="47" t="s">
        <v>90</v>
      </c>
      <c r="AD32" s="47" t="s">
        <v>90</v>
      </c>
      <c r="AE32" s="47" t="s">
        <v>90</v>
      </c>
      <c r="AF32" s="122" t="s">
        <v>90</v>
      </c>
      <c r="AG32" s="136">
        <v>36078028</v>
      </c>
      <c r="AH32" s="48">
        <f t="shared" si="8"/>
        <v>1052</v>
      </c>
      <c r="AI32" s="49">
        <f t="shared" si="7"/>
        <v>199.96198441360957</v>
      </c>
      <c r="AJ32" s="102">
        <v>0</v>
      </c>
      <c r="AK32" s="102">
        <v>1</v>
      </c>
      <c r="AL32" s="102">
        <v>1</v>
      </c>
      <c r="AM32" s="102">
        <v>0</v>
      </c>
      <c r="AN32" s="102">
        <v>1</v>
      </c>
      <c r="AO32" s="102">
        <v>0</v>
      </c>
      <c r="AP32" s="123">
        <v>8060077</v>
      </c>
      <c r="AQ32" s="123">
        <f t="shared" si="10"/>
        <v>0</v>
      </c>
      <c r="AR32" s="52">
        <v>0.71</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11</v>
      </c>
      <c r="E33" s="40">
        <f t="shared" si="0"/>
        <v>7.746478873239437</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112</v>
      </c>
      <c r="P33" s="119">
        <v>95</v>
      </c>
      <c r="Q33" s="119">
        <v>32048903</v>
      </c>
      <c r="R33" s="45">
        <f t="shared" si="3"/>
        <v>4160</v>
      </c>
      <c r="S33" s="46">
        <f t="shared" si="4"/>
        <v>99.84</v>
      </c>
      <c r="T33" s="46">
        <f t="shared" si="5"/>
        <v>4.16</v>
      </c>
      <c r="U33" s="120">
        <v>4.9000000000000004</v>
      </c>
      <c r="V33" s="120">
        <f t="shared" si="6"/>
        <v>4.9000000000000004</v>
      </c>
      <c r="W33" s="121" t="s">
        <v>125</v>
      </c>
      <c r="X33" s="123">
        <v>0</v>
      </c>
      <c r="Y33" s="123">
        <v>0</v>
      </c>
      <c r="Z33" s="123">
        <v>1072</v>
      </c>
      <c r="AA33" s="123">
        <v>0</v>
      </c>
      <c r="AB33" s="123">
        <v>1099</v>
      </c>
      <c r="AC33" s="47" t="s">
        <v>90</v>
      </c>
      <c r="AD33" s="47" t="s">
        <v>90</v>
      </c>
      <c r="AE33" s="47" t="s">
        <v>90</v>
      </c>
      <c r="AF33" s="122" t="s">
        <v>90</v>
      </c>
      <c r="AG33" s="136">
        <v>36078750</v>
      </c>
      <c r="AH33" s="48">
        <f t="shared" si="8"/>
        <v>722</v>
      </c>
      <c r="AI33" s="49">
        <f t="shared" si="7"/>
        <v>173.55769230769229</v>
      </c>
      <c r="AJ33" s="102">
        <v>0</v>
      </c>
      <c r="AK33" s="102">
        <v>0</v>
      </c>
      <c r="AL33" s="102">
        <v>1</v>
      </c>
      <c r="AM33" s="102">
        <v>0</v>
      </c>
      <c r="AN33" s="102">
        <v>1</v>
      </c>
      <c r="AO33" s="102">
        <v>0.25</v>
      </c>
      <c r="AP33" s="123">
        <v>8060583</v>
      </c>
      <c r="AQ33" s="123">
        <f t="shared" si="10"/>
        <v>506</v>
      </c>
      <c r="AR33" s="50"/>
      <c r="AS33" s="51" t="s">
        <v>113</v>
      </c>
      <c r="AY33" s="105"/>
    </row>
    <row r="34" spans="2:51" x14ac:dyDescent="0.25">
      <c r="B34" s="39">
        <v>2.9583333333333299</v>
      </c>
      <c r="C34" s="39">
        <v>1</v>
      </c>
      <c r="D34" s="118">
        <v>15</v>
      </c>
      <c r="E34" s="40">
        <f t="shared" si="0"/>
        <v>10.563380281690142</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110</v>
      </c>
      <c r="P34" s="119">
        <v>90</v>
      </c>
      <c r="Q34" s="119">
        <v>32052791</v>
      </c>
      <c r="R34" s="45">
        <f t="shared" si="3"/>
        <v>3888</v>
      </c>
      <c r="S34" s="46">
        <f t="shared" si="4"/>
        <v>93.311999999999998</v>
      </c>
      <c r="T34" s="46">
        <f t="shared" si="5"/>
        <v>3.8879999999999999</v>
      </c>
      <c r="U34" s="120">
        <v>5.5</v>
      </c>
      <c r="V34" s="120">
        <f t="shared" si="6"/>
        <v>5.5</v>
      </c>
      <c r="W34" s="121" t="s">
        <v>125</v>
      </c>
      <c r="X34" s="123">
        <v>0</v>
      </c>
      <c r="Y34" s="123">
        <v>0</v>
      </c>
      <c r="Z34" s="123">
        <v>1011</v>
      </c>
      <c r="AA34" s="123">
        <v>0</v>
      </c>
      <c r="AB34" s="123">
        <v>1048</v>
      </c>
      <c r="AC34" s="47" t="s">
        <v>90</v>
      </c>
      <c r="AD34" s="47" t="s">
        <v>90</v>
      </c>
      <c r="AE34" s="47" t="s">
        <v>90</v>
      </c>
      <c r="AF34" s="122" t="s">
        <v>90</v>
      </c>
      <c r="AG34" s="136">
        <v>36079404</v>
      </c>
      <c r="AH34" s="48">
        <f t="shared" si="8"/>
        <v>654</v>
      </c>
      <c r="AI34" s="49">
        <f t="shared" si="7"/>
        <v>168.20987654320987</v>
      </c>
      <c r="AJ34" s="102">
        <v>0</v>
      </c>
      <c r="AK34" s="102">
        <v>0</v>
      </c>
      <c r="AL34" s="102">
        <v>1</v>
      </c>
      <c r="AM34" s="102">
        <v>0</v>
      </c>
      <c r="AN34" s="102">
        <v>1</v>
      </c>
      <c r="AO34" s="102">
        <v>0.25</v>
      </c>
      <c r="AP34" s="123">
        <v>8061204</v>
      </c>
      <c r="AQ34" s="123">
        <f t="shared" si="10"/>
        <v>621</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119.625</v>
      </c>
      <c r="Q35" s="63">
        <f>Q34-Q10</f>
        <v>119930</v>
      </c>
      <c r="R35" s="64">
        <f>SUM(R11:R34)</f>
        <v>119930</v>
      </c>
      <c r="S35" s="124">
        <f>AVERAGE(S11:S34)</f>
        <v>119.93000000000002</v>
      </c>
      <c r="T35" s="124">
        <f>SUM(T11:T34)</f>
        <v>119.92999999999999</v>
      </c>
      <c r="U35" s="98"/>
      <c r="V35" s="98"/>
      <c r="W35" s="56"/>
      <c r="X35" s="90"/>
      <c r="Y35" s="91"/>
      <c r="Z35" s="91"/>
      <c r="AA35" s="91"/>
      <c r="AB35" s="92"/>
      <c r="AC35" s="90"/>
      <c r="AD35" s="91"/>
      <c r="AE35" s="92"/>
      <c r="AF35" s="93"/>
      <c r="AG35" s="65">
        <f>AG34-AG10</f>
        <v>24904</v>
      </c>
      <c r="AH35" s="66">
        <f>SUM(AH11:AH34)</f>
        <v>24904</v>
      </c>
      <c r="AI35" s="67">
        <f>$AH$35/$T35</f>
        <v>207.6544651046444</v>
      </c>
      <c r="AJ35" s="93"/>
      <c r="AK35" s="94"/>
      <c r="AL35" s="94"/>
      <c r="AM35" s="94"/>
      <c r="AN35" s="95"/>
      <c r="AO35" s="68"/>
      <c r="AP35" s="69">
        <f>AP34-AP10</f>
        <v>5964</v>
      </c>
      <c r="AQ35" s="70">
        <f>SUM(AQ11:AQ34)</f>
        <v>5964</v>
      </c>
      <c r="AR35" s="71">
        <f>AVERAGE(AR11:AR34)</f>
        <v>0.71666666666666667</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158</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109" t="s">
        <v>229</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85" t="s">
        <v>230</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124</v>
      </c>
      <c r="C43" s="110"/>
      <c r="D43" s="110"/>
      <c r="E43" s="110"/>
      <c r="F43" s="110"/>
      <c r="G43" s="110"/>
      <c r="H43" s="110"/>
      <c r="I43" s="111"/>
      <c r="J43" s="111"/>
      <c r="K43" s="111"/>
      <c r="L43" s="111"/>
      <c r="M43" s="111"/>
      <c r="N43" s="111"/>
      <c r="O43" s="111"/>
      <c r="P43" s="111"/>
      <c r="Q43" s="111"/>
      <c r="R43" s="111"/>
      <c r="S43" s="83"/>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116" t="s">
        <v>136</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85" t="s">
        <v>142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109" t="s">
        <v>232</v>
      </c>
      <c r="C46" s="110"/>
      <c r="D46" s="110"/>
      <c r="E46" s="115"/>
      <c r="F46" s="115"/>
      <c r="G46" s="115"/>
      <c r="H46" s="110"/>
      <c r="I46" s="111"/>
      <c r="J46" s="111"/>
      <c r="K46" s="111"/>
      <c r="L46" s="111"/>
      <c r="M46" s="111"/>
      <c r="N46" s="111"/>
      <c r="O46" s="111"/>
      <c r="P46" s="111"/>
      <c r="Q46" s="111"/>
      <c r="R46" s="111"/>
      <c r="S46" s="114"/>
      <c r="T46" s="83"/>
      <c r="U46" s="83"/>
      <c r="V46" s="83"/>
      <c r="W46" s="106"/>
      <c r="X46" s="106"/>
      <c r="Y46" s="106"/>
      <c r="Z46" s="106"/>
      <c r="AA46" s="106"/>
      <c r="AB46" s="106"/>
      <c r="AC46" s="106"/>
      <c r="AD46" s="106"/>
      <c r="AE46" s="106"/>
      <c r="AM46" s="19"/>
      <c r="AN46" s="103"/>
      <c r="AO46" s="103"/>
      <c r="AP46" s="103"/>
      <c r="AQ46" s="103"/>
      <c r="AR46" s="106"/>
      <c r="AV46" s="137"/>
      <c r="AW46" s="137"/>
      <c r="AY46" s="101"/>
    </row>
    <row r="47" spans="2:51" x14ac:dyDescent="0.25">
      <c r="B47" s="170" t="s">
        <v>239</v>
      </c>
      <c r="C47" s="110"/>
      <c r="D47" s="110"/>
      <c r="E47" s="115"/>
      <c r="F47" s="115"/>
      <c r="G47" s="115"/>
      <c r="H47" s="110"/>
      <c r="I47" s="111"/>
      <c r="J47" s="111"/>
      <c r="K47" s="111"/>
      <c r="L47" s="111"/>
      <c r="M47" s="111"/>
      <c r="N47" s="111"/>
      <c r="O47" s="111"/>
      <c r="P47" s="111"/>
      <c r="Q47" s="111"/>
      <c r="R47" s="111"/>
      <c r="S47" s="114"/>
      <c r="T47" s="83"/>
      <c r="U47" s="83"/>
      <c r="V47" s="83"/>
      <c r="W47" s="106"/>
      <c r="X47" s="106"/>
      <c r="Y47" s="106"/>
      <c r="Z47" s="106"/>
      <c r="AA47" s="106"/>
      <c r="AB47" s="106"/>
      <c r="AC47" s="106"/>
      <c r="AD47" s="106"/>
      <c r="AE47" s="106"/>
      <c r="AM47" s="19"/>
      <c r="AN47" s="103"/>
      <c r="AO47" s="103"/>
      <c r="AP47" s="103"/>
      <c r="AQ47" s="103"/>
      <c r="AR47" s="106"/>
      <c r="AV47" s="137"/>
      <c r="AW47" s="137"/>
      <c r="AY47" s="101"/>
    </row>
    <row r="48" spans="2:51" x14ac:dyDescent="0.25">
      <c r="B48" s="85" t="s">
        <v>236</v>
      </c>
      <c r="C48" s="110"/>
      <c r="D48" s="110"/>
      <c r="E48" s="115"/>
      <c r="F48" s="115"/>
      <c r="G48" s="115"/>
      <c r="H48" s="110"/>
      <c r="I48" s="111"/>
      <c r="J48" s="111"/>
      <c r="K48" s="111"/>
      <c r="L48" s="111"/>
      <c r="M48" s="111"/>
      <c r="N48" s="111"/>
      <c r="O48" s="111"/>
      <c r="P48" s="111"/>
      <c r="Q48" s="111"/>
      <c r="R48" s="111"/>
      <c r="S48" s="114"/>
      <c r="T48" s="83"/>
      <c r="U48" s="83"/>
      <c r="V48" s="83"/>
      <c r="W48" s="106"/>
      <c r="X48" s="106"/>
      <c r="Y48" s="106"/>
      <c r="Z48" s="106"/>
      <c r="AA48" s="106"/>
      <c r="AB48" s="106"/>
      <c r="AC48" s="106"/>
      <c r="AD48" s="106"/>
      <c r="AE48" s="106"/>
      <c r="AM48" s="19"/>
      <c r="AN48" s="103"/>
      <c r="AO48" s="103"/>
      <c r="AP48" s="103"/>
      <c r="AQ48" s="103"/>
      <c r="AR48" s="106"/>
      <c r="AV48" s="137"/>
      <c r="AW48" s="137"/>
      <c r="AY48" s="101"/>
    </row>
    <row r="49" spans="2:51" x14ac:dyDescent="0.25">
      <c r="B49" s="109" t="s">
        <v>237</v>
      </c>
      <c r="C49" s="110"/>
      <c r="D49" s="110"/>
      <c r="E49" s="115"/>
      <c r="F49" s="115"/>
      <c r="G49" s="115"/>
      <c r="H49" s="110"/>
      <c r="I49" s="111"/>
      <c r="J49" s="111"/>
      <c r="K49" s="111"/>
      <c r="L49" s="111"/>
      <c r="M49" s="111"/>
      <c r="N49" s="111"/>
      <c r="O49" s="111"/>
      <c r="P49" s="111"/>
      <c r="Q49" s="111"/>
      <c r="R49" s="111"/>
      <c r="S49" s="114"/>
      <c r="T49" s="83"/>
      <c r="U49" s="83"/>
      <c r="V49" s="83"/>
      <c r="W49" s="106"/>
      <c r="X49" s="106"/>
      <c r="Y49" s="106"/>
      <c r="Z49" s="106"/>
      <c r="AA49" s="106"/>
      <c r="AB49" s="106"/>
      <c r="AC49" s="106"/>
      <c r="AD49" s="106"/>
      <c r="AE49" s="106"/>
      <c r="AM49" s="19"/>
      <c r="AN49" s="103"/>
      <c r="AO49" s="103"/>
      <c r="AP49" s="103"/>
      <c r="AQ49" s="103"/>
      <c r="AR49" s="106"/>
      <c r="AV49" s="137"/>
      <c r="AW49" s="137"/>
      <c r="AY49" s="101"/>
    </row>
    <row r="50" spans="2:51" x14ac:dyDescent="0.25">
      <c r="B50" s="109" t="s">
        <v>234</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188</v>
      </c>
      <c r="C51" s="110"/>
      <c r="D51" s="110"/>
      <c r="E51" s="115"/>
      <c r="F51" s="115"/>
      <c r="G51" s="115"/>
      <c r="H51" s="110"/>
      <c r="I51" s="111"/>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16" t="s">
        <v>235</v>
      </c>
      <c r="C52" s="110"/>
      <c r="D52" s="110"/>
      <c r="E52" s="115"/>
      <c r="F52" s="115"/>
      <c r="G52" s="115"/>
      <c r="H52" s="110"/>
      <c r="I52" s="111"/>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16" t="s">
        <v>198</v>
      </c>
      <c r="C53" s="110"/>
      <c r="D53" s="110"/>
      <c r="E53" s="110"/>
      <c r="F53" s="110"/>
      <c r="G53" s="110"/>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09" t="s">
        <v>238</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166</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6" t="s">
        <v>156</v>
      </c>
      <c r="C56" s="110"/>
      <c r="D56" s="110"/>
      <c r="E56" s="110"/>
      <c r="F56" s="110"/>
      <c r="G56" s="110"/>
      <c r="H56" s="110"/>
      <c r="I56" s="125"/>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12" t="s">
        <v>149</v>
      </c>
      <c r="C57" s="110"/>
      <c r="D57" s="110"/>
      <c r="E57" s="110"/>
      <c r="F57" s="110"/>
      <c r="G57" s="110"/>
      <c r="H57" s="110"/>
      <c r="I57" s="125"/>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09" t="s">
        <v>241</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116" t="s">
        <v>157</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5" t="s">
        <v>153</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89" t="s">
        <v>170</v>
      </c>
      <c r="C61" s="110"/>
      <c r="D61" s="110"/>
      <c r="E61" s="115"/>
      <c r="F61" s="115"/>
      <c r="G61" s="115"/>
      <c r="H61" s="110"/>
      <c r="I61" s="111"/>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154</v>
      </c>
      <c r="C62" s="110"/>
      <c r="D62" s="110"/>
      <c r="E62" s="115"/>
      <c r="F62" s="115"/>
      <c r="G62" s="115"/>
      <c r="H62" s="110"/>
      <c r="I62" s="111"/>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0"/>
      <c r="D63" s="110"/>
      <c r="E63" s="115"/>
      <c r="F63" s="115"/>
      <c r="G63" s="115"/>
      <c r="H63" s="110"/>
      <c r="I63" s="111"/>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0"/>
      <c r="D64" s="110"/>
      <c r="E64" s="115"/>
      <c r="F64" s="115"/>
      <c r="G64" s="115"/>
      <c r="H64" s="110"/>
      <c r="I64" s="111"/>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116"/>
      <c r="C65" s="112"/>
      <c r="D65" s="110"/>
      <c r="E65" s="88"/>
      <c r="F65" s="110"/>
      <c r="G65" s="110"/>
      <c r="H65" s="110"/>
      <c r="I65" s="110"/>
      <c r="J65" s="111"/>
      <c r="K65" s="111"/>
      <c r="L65" s="111"/>
      <c r="M65" s="111"/>
      <c r="N65" s="111"/>
      <c r="O65" s="111"/>
      <c r="P65" s="111"/>
      <c r="Q65" s="111"/>
      <c r="R65" s="111"/>
      <c r="S65" s="114"/>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5"/>
      <c r="C66" s="110"/>
      <c r="D66" s="110"/>
      <c r="E66" s="110"/>
      <c r="F66" s="110"/>
      <c r="G66" s="110"/>
      <c r="H66" s="110"/>
      <c r="I66" s="125"/>
      <c r="J66" s="111"/>
      <c r="K66" s="111"/>
      <c r="L66" s="111"/>
      <c r="M66" s="111"/>
      <c r="N66" s="111"/>
      <c r="O66" s="111"/>
      <c r="P66" s="111"/>
      <c r="Q66" s="111"/>
      <c r="R66" s="111"/>
      <c r="S66" s="114"/>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110"/>
      <c r="H67" s="110"/>
      <c r="I67" s="125"/>
      <c r="J67" s="111"/>
      <c r="K67" s="111"/>
      <c r="L67" s="111"/>
      <c r="M67" s="111"/>
      <c r="N67" s="111"/>
      <c r="O67" s="111"/>
      <c r="P67" s="111"/>
      <c r="Q67" s="111"/>
      <c r="R67" s="111"/>
      <c r="S67" s="114"/>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89"/>
      <c r="C68" s="112"/>
      <c r="D68" s="110"/>
      <c r="E68" s="110"/>
      <c r="F68" s="110"/>
      <c r="G68" s="110"/>
      <c r="H68" s="110"/>
      <c r="I68" s="110"/>
      <c r="J68" s="111"/>
      <c r="K68" s="111"/>
      <c r="L68" s="111"/>
      <c r="M68" s="111"/>
      <c r="N68" s="111"/>
      <c r="O68" s="111"/>
      <c r="P68" s="111"/>
      <c r="Q68" s="111"/>
      <c r="R68" s="111"/>
      <c r="S68" s="114"/>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88"/>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0"/>
      <c r="D70" s="110"/>
      <c r="E70" s="110"/>
      <c r="F70" s="110"/>
      <c r="G70" s="88"/>
      <c r="H70" s="88"/>
      <c r="I70" s="125"/>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17"/>
      <c r="J71" s="111"/>
      <c r="K71" s="111"/>
      <c r="L71" s="111"/>
      <c r="M71" s="111"/>
      <c r="N71" s="111"/>
      <c r="O71" s="111"/>
      <c r="P71" s="111"/>
      <c r="Q71" s="111"/>
      <c r="R71" s="111"/>
      <c r="S71" s="111"/>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116"/>
      <c r="C72" s="116"/>
      <c r="D72" s="110"/>
      <c r="E72" s="88"/>
      <c r="F72" s="110"/>
      <c r="G72" s="110"/>
      <c r="H72" s="110"/>
      <c r="I72" s="110"/>
      <c r="J72" s="111"/>
      <c r="K72" s="111"/>
      <c r="L72" s="111"/>
      <c r="M72" s="111"/>
      <c r="N72" s="111"/>
      <c r="O72" s="111"/>
      <c r="P72" s="111"/>
      <c r="Q72" s="111"/>
      <c r="R72" s="111"/>
      <c r="S72" s="111"/>
      <c r="T72" s="113"/>
      <c r="U72" s="113"/>
      <c r="V72" s="113"/>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5"/>
      <c r="C73" s="112"/>
      <c r="D73" s="110"/>
      <c r="E73" s="110"/>
      <c r="F73" s="110"/>
      <c r="G73" s="110"/>
      <c r="H73" s="110"/>
      <c r="I73" s="110"/>
      <c r="J73" s="111"/>
      <c r="K73" s="111"/>
      <c r="L73" s="111"/>
      <c r="M73" s="111"/>
      <c r="N73" s="111"/>
      <c r="O73" s="111"/>
      <c r="P73" s="111"/>
      <c r="Q73" s="111"/>
      <c r="R73" s="111"/>
      <c r="S73" s="111"/>
      <c r="T73" s="113"/>
      <c r="U73" s="113"/>
      <c r="V73" s="113"/>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2"/>
      <c r="D74" s="110"/>
      <c r="E74" s="88"/>
      <c r="F74" s="110"/>
      <c r="G74" s="110"/>
      <c r="H74" s="110"/>
      <c r="I74" s="110"/>
      <c r="J74" s="111"/>
      <c r="K74" s="111"/>
      <c r="L74" s="111"/>
      <c r="M74" s="111"/>
      <c r="N74" s="111"/>
      <c r="O74" s="111"/>
      <c r="P74" s="111"/>
      <c r="Q74" s="111"/>
      <c r="R74" s="111"/>
      <c r="S74" s="111"/>
      <c r="T74" s="113"/>
      <c r="U74" s="113"/>
      <c r="V74" s="113"/>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0"/>
      <c r="D75" s="110"/>
      <c r="E75" s="110"/>
      <c r="F75" s="110"/>
      <c r="G75" s="88"/>
      <c r="H75" s="88"/>
      <c r="I75" s="125"/>
      <c r="J75" s="111"/>
      <c r="K75" s="111"/>
      <c r="L75" s="111"/>
      <c r="M75" s="111"/>
      <c r="N75" s="111"/>
      <c r="O75" s="111"/>
      <c r="P75" s="111"/>
      <c r="Q75" s="111"/>
      <c r="R75" s="111"/>
      <c r="S75" s="114"/>
      <c r="T75" s="113"/>
      <c r="U75" s="113"/>
      <c r="V75" s="113"/>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0"/>
      <c r="D76" s="110"/>
      <c r="E76" s="110"/>
      <c r="F76" s="110"/>
      <c r="G76" s="88"/>
      <c r="H76" s="88"/>
      <c r="I76" s="117"/>
      <c r="J76" s="111"/>
      <c r="K76" s="111"/>
      <c r="L76" s="111"/>
      <c r="M76" s="111"/>
      <c r="N76" s="111"/>
      <c r="O76" s="111"/>
      <c r="P76" s="111"/>
      <c r="Q76" s="111"/>
      <c r="R76" s="111"/>
      <c r="S76" s="114"/>
      <c r="T76" s="114"/>
      <c r="U76" s="114"/>
      <c r="V76" s="114"/>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6"/>
      <c r="D77" s="110"/>
      <c r="E77" s="88"/>
      <c r="F77" s="110"/>
      <c r="G77" s="110"/>
      <c r="H77" s="110"/>
      <c r="I77" s="110"/>
      <c r="J77" s="111"/>
      <c r="K77" s="111"/>
      <c r="L77" s="111"/>
      <c r="M77" s="111"/>
      <c r="N77" s="111"/>
      <c r="O77" s="111"/>
      <c r="P77" s="111"/>
      <c r="Q77" s="111"/>
      <c r="R77" s="111"/>
      <c r="S77" s="111"/>
      <c r="T77" s="114"/>
      <c r="U77" s="114"/>
      <c r="V77" s="114"/>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6"/>
      <c r="D78" s="110"/>
      <c r="E78" s="88"/>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6"/>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88"/>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12"/>
      <c r="D81" s="110"/>
      <c r="E81" s="110"/>
      <c r="F81" s="110"/>
      <c r="G81" s="110"/>
      <c r="H81" s="110"/>
      <c r="I81" s="110"/>
      <c r="J81" s="111"/>
      <c r="K81" s="111"/>
      <c r="L81" s="111"/>
      <c r="M81" s="111"/>
      <c r="N81" s="111"/>
      <c r="O81" s="111"/>
      <c r="P81" s="111"/>
      <c r="Q81" s="111"/>
      <c r="R81" s="111"/>
      <c r="S81" s="111"/>
      <c r="T81" s="114"/>
      <c r="U81" s="78"/>
      <c r="V81" s="78"/>
      <c r="W81" s="106"/>
      <c r="X81" s="106"/>
      <c r="Y81" s="106"/>
      <c r="Z81" s="106"/>
      <c r="AA81" s="106"/>
      <c r="AB81" s="106"/>
      <c r="AC81" s="106"/>
      <c r="AD81" s="106"/>
      <c r="AE81" s="106"/>
      <c r="AM81" s="107"/>
      <c r="AN81" s="107"/>
      <c r="AO81" s="107"/>
      <c r="AP81" s="107"/>
      <c r="AQ81" s="107"/>
      <c r="AR81" s="107"/>
      <c r="AS81" s="108"/>
      <c r="AV81" s="105"/>
      <c r="AW81" s="101"/>
      <c r="AX81" s="101"/>
      <c r="AY81" s="101"/>
    </row>
    <row r="82" spans="1:51" x14ac:dyDescent="0.25">
      <c r="B82" s="89"/>
      <c r="C82" s="112"/>
      <c r="D82" s="110"/>
      <c r="E82" s="110"/>
      <c r="F82" s="110"/>
      <c r="G82" s="110"/>
      <c r="H82" s="110"/>
      <c r="I82" s="110"/>
      <c r="J82" s="111"/>
      <c r="K82" s="111"/>
      <c r="L82" s="111"/>
      <c r="M82" s="111"/>
      <c r="N82" s="111"/>
      <c r="O82" s="111"/>
      <c r="P82" s="111"/>
      <c r="Q82" s="111"/>
      <c r="R82" s="111"/>
      <c r="S82" s="111"/>
      <c r="T82" s="114"/>
      <c r="U82" s="78"/>
      <c r="V82" s="78"/>
      <c r="W82" s="106"/>
      <c r="X82" s="106"/>
      <c r="Y82" s="106"/>
      <c r="Z82" s="106"/>
      <c r="AA82" s="106"/>
      <c r="AB82" s="106"/>
      <c r="AC82" s="106"/>
      <c r="AD82" s="106"/>
      <c r="AE82" s="106"/>
      <c r="AM82" s="107"/>
      <c r="AN82" s="107"/>
      <c r="AO82" s="107"/>
      <c r="AP82" s="107"/>
      <c r="AQ82" s="107"/>
      <c r="AR82" s="107"/>
      <c r="AS82" s="108"/>
      <c r="AV82" s="105"/>
      <c r="AW82" s="101"/>
      <c r="AX82" s="101"/>
      <c r="AY82" s="101"/>
    </row>
    <row r="83" spans="1:51" x14ac:dyDescent="0.25">
      <c r="B83" s="89"/>
      <c r="C83" s="112"/>
      <c r="D83" s="110"/>
      <c r="E83" s="88"/>
      <c r="F83" s="110"/>
      <c r="G83" s="110"/>
      <c r="H83" s="110"/>
      <c r="I83" s="110"/>
      <c r="J83" s="111"/>
      <c r="K83" s="111"/>
      <c r="L83" s="111"/>
      <c r="M83" s="111"/>
      <c r="N83" s="111"/>
      <c r="O83" s="111"/>
      <c r="P83" s="111"/>
      <c r="Q83" s="111"/>
      <c r="R83" s="111"/>
      <c r="S83" s="111"/>
      <c r="T83" s="114"/>
      <c r="U83" s="78"/>
      <c r="V83" s="78"/>
      <c r="W83" s="106"/>
      <c r="X83" s="106"/>
      <c r="Y83" s="106"/>
      <c r="Z83" s="106"/>
      <c r="AA83" s="106"/>
      <c r="AB83" s="106"/>
      <c r="AC83" s="106"/>
      <c r="AD83" s="106"/>
      <c r="AE83" s="106"/>
      <c r="AM83" s="107"/>
      <c r="AN83" s="107"/>
      <c r="AO83" s="107"/>
      <c r="AP83" s="107"/>
      <c r="AQ83" s="107"/>
      <c r="AR83" s="107"/>
      <c r="AS83" s="108"/>
      <c r="AV83" s="105"/>
      <c r="AW83" s="101"/>
      <c r="AX83" s="101"/>
      <c r="AY83" s="101"/>
    </row>
    <row r="84" spans="1:51" x14ac:dyDescent="0.25">
      <c r="B84" s="89"/>
      <c r="C84" s="112"/>
      <c r="D84" s="110"/>
      <c r="E84" s="110"/>
      <c r="F84" s="110"/>
      <c r="G84" s="110"/>
      <c r="H84" s="110"/>
      <c r="I84" s="110"/>
      <c r="J84" s="111"/>
      <c r="K84" s="111"/>
      <c r="L84" s="111"/>
      <c r="M84" s="111"/>
      <c r="N84" s="111"/>
      <c r="O84" s="111"/>
      <c r="P84" s="111"/>
      <c r="Q84" s="111"/>
      <c r="R84" s="111"/>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09"/>
      <c r="D85" s="110"/>
      <c r="E85" s="110"/>
      <c r="F85" s="110"/>
      <c r="G85" s="110"/>
      <c r="H85" s="110"/>
      <c r="I85" s="110"/>
      <c r="J85" s="111"/>
      <c r="K85" s="111"/>
      <c r="L85" s="111"/>
      <c r="M85" s="111"/>
      <c r="N85" s="111"/>
      <c r="O85" s="111"/>
      <c r="P85" s="111"/>
      <c r="Q85" s="111"/>
      <c r="R85" s="111"/>
      <c r="S85" s="111"/>
      <c r="T85" s="114"/>
      <c r="U85" s="78"/>
      <c r="V85" s="78"/>
      <c r="W85" s="106"/>
      <c r="X85" s="106"/>
      <c r="Y85" s="106"/>
      <c r="Z85" s="86"/>
      <c r="AA85" s="106"/>
      <c r="AB85" s="106"/>
      <c r="AC85" s="106"/>
      <c r="AD85" s="106"/>
      <c r="AE85" s="106"/>
      <c r="AM85" s="107"/>
      <c r="AN85" s="107"/>
      <c r="AO85" s="107"/>
      <c r="AP85" s="107"/>
      <c r="AQ85" s="107"/>
      <c r="AR85" s="107"/>
      <c r="AS85" s="108"/>
      <c r="AV85" s="105"/>
      <c r="AW85" s="101"/>
      <c r="AX85" s="101"/>
      <c r="AY85" s="101"/>
    </row>
    <row r="86" spans="1:51" x14ac:dyDescent="0.25">
      <c r="B86" s="89"/>
      <c r="C86" s="109"/>
      <c r="D86" s="88"/>
      <c r="E86" s="110"/>
      <c r="F86" s="110"/>
      <c r="G86" s="110"/>
      <c r="H86" s="110"/>
      <c r="I86" s="88"/>
      <c r="J86" s="111"/>
      <c r="K86" s="111"/>
      <c r="L86" s="111"/>
      <c r="M86" s="111"/>
      <c r="N86" s="111"/>
      <c r="O86" s="111"/>
      <c r="P86" s="111"/>
      <c r="Q86" s="111"/>
      <c r="R86" s="111"/>
      <c r="S86" s="86"/>
      <c r="T86" s="86"/>
      <c r="U86" s="86"/>
      <c r="V86" s="86"/>
      <c r="W86" s="86"/>
      <c r="X86" s="86"/>
      <c r="Y86" s="86"/>
      <c r="Z86" s="79"/>
      <c r="AA86" s="86"/>
      <c r="AB86" s="86"/>
      <c r="AC86" s="86"/>
      <c r="AD86" s="86"/>
      <c r="AE86" s="86"/>
      <c r="AF86" s="86"/>
      <c r="AG86" s="86"/>
      <c r="AH86" s="86"/>
      <c r="AI86" s="86"/>
      <c r="AJ86" s="86"/>
      <c r="AK86" s="86"/>
      <c r="AL86" s="86"/>
      <c r="AM86" s="86"/>
      <c r="AN86" s="86"/>
      <c r="AO86" s="86"/>
      <c r="AP86" s="86"/>
      <c r="AQ86" s="86"/>
      <c r="AR86" s="86"/>
      <c r="AS86" s="86"/>
      <c r="AT86" s="86"/>
      <c r="AU86" s="86"/>
      <c r="AV86" s="105"/>
      <c r="AW86" s="101"/>
      <c r="AX86" s="101"/>
      <c r="AY86" s="101"/>
    </row>
    <row r="87" spans="1:51" x14ac:dyDescent="0.25">
      <c r="B87" s="89"/>
      <c r="C87" s="116"/>
      <c r="D87" s="88"/>
      <c r="E87" s="110"/>
      <c r="F87" s="110"/>
      <c r="G87" s="110"/>
      <c r="H87" s="110"/>
      <c r="I87" s="88"/>
      <c r="J87" s="86"/>
      <c r="K87" s="86"/>
      <c r="L87" s="86"/>
      <c r="M87" s="86"/>
      <c r="N87" s="86"/>
      <c r="O87" s="86"/>
      <c r="P87" s="86"/>
      <c r="Q87" s="86"/>
      <c r="R87" s="86"/>
      <c r="S87" s="86"/>
      <c r="T87" s="86"/>
      <c r="U87" s="86"/>
      <c r="V87" s="86"/>
      <c r="W87" s="79"/>
      <c r="X87" s="79"/>
      <c r="Y87" s="79"/>
      <c r="Z87" s="106"/>
      <c r="AA87" s="79"/>
      <c r="AB87" s="79"/>
      <c r="AC87" s="79"/>
      <c r="AD87" s="79"/>
      <c r="AE87" s="79"/>
      <c r="AF87" s="79"/>
      <c r="AG87" s="79"/>
      <c r="AH87" s="79"/>
      <c r="AI87" s="79"/>
      <c r="AJ87" s="79"/>
      <c r="AK87" s="79"/>
      <c r="AL87" s="79"/>
      <c r="AM87" s="79"/>
      <c r="AN87" s="79"/>
      <c r="AO87" s="79"/>
      <c r="AP87" s="79"/>
      <c r="AQ87" s="79"/>
      <c r="AR87" s="79"/>
      <c r="AS87" s="79"/>
      <c r="AT87" s="79"/>
      <c r="AU87" s="79"/>
      <c r="AV87" s="105"/>
      <c r="AW87" s="101"/>
      <c r="AX87" s="101"/>
      <c r="AY87" s="101"/>
    </row>
    <row r="88" spans="1:51" x14ac:dyDescent="0.25">
      <c r="B88" s="89"/>
      <c r="C88" s="116"/>
      <c r="D88" s="110"/>
      <c r="E88" s="88"/>
      <c r="F88" s="110"/>
      <c r="G88" s="110"/>
      <c r="H88" s="110"/>
      <c r="I88" s="110"/>
      <c r="J88" s="86"/>
      <c r="K88" s="86"/>
      <c r="L88" s="86"/>
      <c r="M88" s="86"/>
      <c r="N88" s="86"/>
      <c r="O88" s="86"/>
      <c r="P88" s="86"/>
      <c r="Q88" s="86"/>
      <c r="R88" s="86"/>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89"/>
      <c r="C89" s="112"/>
      <c r="D89" s="110"/>
      <c r="E89" s="88"/>
      <c r="F89" s="88"/>
      <c r="G89" s="110"/>
      <c r="H89" s="110"/>
      <c r="I89" s="110"/>
      <c r="J89" s="111"/>
      <c r="K89" s="111"/>
      <c r="L89" s="111"/>
      <c r="M89" s="111"/>
      <c r="N89" s="111"/>
      <c r="O89" s="111"/>
      <c r="P89" s="111"/>
      <c r="Q89" s="111"/>
      <c r="R89" s="111"/>
      <c r="S89" s="111"/>
      <c r="T89" s="114"/>
      <c r="U89" s="78"/>
      <c r="V89" s="78"/>
      <c r="W89" s="106"/>
      <c r="X89" s="106"/>
      <c r="Y89" s="106"/>
      <c r="Z89" s="106"/>
      <c r="AA89" s="106"/>
      <c r="AB89" s="106"/>
      <c r="AC89" s="106"/>
      <c r="AD89" s="106"/>
      <c r="AE89" s="106"/>
      <c r="AM89" s="107"/>
      <c r="AN89" s="107"/>
      <c r="AO89" s="107"/>
      <c r="AP89" s="107"/>
      <c r="AQ89" s="107"/>
      <c r="AR89" s="107"/>
      <c r="AS89" s="108"/>
      <c r="AV89" s="105"/>
      <c r="AW89" s="101"/>
      <c r="AX89" s="101"/>
      <c r="AY89" s="101"/>
    </row>
    <row r="90" spans="1:51" x14ac:dyDescent="0.25">
      <c r="B90" s="89"/>
      <c r="C90" s="112"/>
      <c r="D90" s="110"/>
      <c r="E90" s="110"/>
      <c r="F90" s="88"/>
      <c r="G90" s="88"/>
      <c r="H90" s="88"/>
      <c r="I90" s="110"/>
      <c r="J90" s="111"/>
      <c r="K90" s="111"/>
      <c r="L90" s="111"/>
      <c r="M90" s="111"/>
      <c r="N90" s="111"/>
      <c r="O90" s="111"/>
      <c r="P90" s="111"/>
      <c r="Q90" s="111"/>
      <c r="R90" s="111"/>
      <c r="S90" s="111"/>
      <c r="T90" s="114"/>
      <c r="U90" s="78"/>
      <c r="V90" s="78"/>
      <c r="W90" s="106"/>
      <c r="X90" s="106"/>
      <c r="Y90" s="106"/>
      <c r="Z90" s="106"/>
      <c r="AA90" s="106"/>
      <c r="AB90" s="106"/>
      <c r="AC90" s="106"/>
      <c r="AD90" s="106"/>
      <c r="AE90" s="106"/>
      <c r="AM90" s="107"/>
      <c r="AN90" s="107"/>
      <c r="AO90" s="107"/>
      <c r="AP90" s="107"/>
      <c r="AQ90" s="107"/>
      <c r="AR90" s="107"/>
      <c r="AS90" s="108"/>
      <c r="AV90" s="105"/>
      <c r="AW90" s="101"/>
      <c r="AX90" s="101"/>
      <c r="AY90" s="101"/>
    </row>
    <row r="91" spans="1:51" x14ac:dyDescent="0.25">
      <c r="B91" s="126"/>
      <c r="C91" s="86"/>
      <c r="D91" s="110"/>
      <c r="E91" s="110"/>
      <c r="F91" s="110"/>
      <c r="G91" s="88"/>
      <c r="H91" s="88"/>
      <c r="I91" s="110"/>
      <c r="J91" s="111"/>
      <c r="K91" s="111"/>
      <c r="L91" s="111"/>
      <c r="M91" s="111"/>
      <c r="N91" s="111"/>
      <c r="O91" s="111"/>
      <c r="P91" s="111"/>
      <c r="Q91" s="111"/>
      <c r="R91" s="111"/>
      <c r="S91" s="111"/>
      <c r="T91" s="114"/>
      <c r="U91" s="78"/>
      <c r="V91" s="78"/>
      <c r="W91" s="106"/>
      <c r="X91" s="106"/>
      <c r="Y91" s="106"/>
      <c r="Z91" s="106"/>
      <c r="AA91" s="106"/>
      <c r="AB91" s="106"/>
      <c r="AC91" s="106"/>
      <c r="AD91" s="106"/>
      <c r="AE91" s="106"/>
      <c r="AM91" s="107"/>
      <c r="AN91" s="107"/>
      <c r="AO91" s="107"/>
      <c r="AP91" s="107"/>
      <c r="AQ91" s="107"/>
      <c r="AR91" s="107"/>
      <c r="AS91" s="108"/>
      <c r="AV91" s="105"/>
      <c r="AW91" s="101"/>
      <c r="AX91" s="101"/>
      <c r="AY91" s="101"/>
    </row>
    <row r="92" spans="1:51" x14ac:dyDescent="0.25">
      <c r="B92" s="126"/>
      <c r="C92" s="116"/>
      <c r="D92" s="86"/>
      <c r="E92" s="110"/>
      <c r="F92" s="110"/>
      <c r="G92" s="110"/>
      <c r="H92" s="110"/>
      <c r="I92" s="86"/>
      <c r="J92" s="111"/>
      <c r="K92" s="111"/>
      <c r="L92" s="111"/>
      <c r="M92" s="111"/>
      <c r="N92" s="111"/>
      <c r="O92" s="111"/>
      <c r="P92" s="111"/>
      <c r="Q92" s="111"/>
      <c r="R92" s="111"/>
      <c r="S92" s="111"/>
      <c r="T92" s="114"/>
      <c r="U92" s="78"/>
      <c r="V92" s="78"/>
      <c r="W92" s="106"/>
      <c r="X92" s="106"/>
      <c r="Y92" s="106"/>
      <c r="Z92" s="106"/>
      <c r="AA92" s="106"/>
      <c r="AB92" s="106"/>
      <c r="AC92" s="106"/>
      <c r="AD92" s="106"/>
      <c r="AE92" s="106"/>
      <c r="AM92" s="107"/>
      <c r="AN92" s="107"/>
      <c r="AO92" s="107"/>
      <c r="AP92" s="107"/>
      <c r="AQ92" s="107"/>
      <c r="AR92" s="107"/>
      <c r="AS92" s="108"/>
      <c r="AV92" s="105"/>
      <c r="AW92" s="101"/>
      <c r="AX92" s="101"/>
      <c r="AY92" s="101"/>
    </row>
    <row r="93" spans="1:51" x14ac:dyDescent="0.25">
      <c r="B93" s="129"/>
      <c r="C93" s="132"/>
      <c r="D93" s="79"/>
      <c r="E93" s="127"/>
      <c r="F93" s="127"/>
      <c r="G93" s="127"/>
      <c r="H93" s="127"/>
      <c r="I93" s="79"/>
      <c r="J93" s="128"/>
      <c r="K93" s="128"/>
      <c r="L93" s="128"/>
      <c r="M93" s="128"/>
      <c r="N93" s="128"/>
      <c r="O93" s="128"/>
      <c r="P93" s="128"/>
      <c r="Q93" s="128"/>
      <c r="R93" s="128"/>
      <c r="S93" s="128"/>
      <c r="T93" s="133"/>
      <c r="U93" s="134"/>
      <c r="V93" s="134"/>
      <c r="W93" s="106"/>
      <c r="X93" s="106"/>
      <c r="Y93" s="106"/>
      <c r="Z93" s="106"/>
      <c r="AA93" s="106"/>
      <c r="AB93" s="106"/>
      <c r="AC93" s="106"/>
      <c r="AD93" s="106"/>
      <c r="AE93" s="106"/>
      <c r="AM93" s="107"/>
      <c r="AN93" s="107"/>
      <c r="AO93" s="107"/>
      <c r="AP93" s="107"/>
      <c r="AQ93" s="107"/>
      <c r="AR93" s="107"/>
      <c r="AS93" s="108"/>
      <c r="AU93" s="101"/>
      <c r="AV93" s="105"/>
      <c r="AW93" s="101"/>
      <c r="AX93" s="101"/>
      <c r="AY93" s="131"/>
    </row>
    <row r="94" spans="1:51" s="131" customFormat="1" x14ac:dyDescent="0.25">
      <c r="B94" s="129"/>
      <c r="C94" s="135"/>
      <c r="D94" s="127"/>
      <c r="E94" s="79"/>
      <c r="F94" s="127"/>
      <c r="G94" s="127"/>
      <c r="H94" s="127"/>
      <c r="I94" s="127"/>
      <c r="J94" s="128"/>
      <c r="K94" s="128"/>
      <c r="L94" s="128"/>
      <c r="M94" s="128"/>
      <c r="N94" s="128"/>
      <c r="O94" s="128"/>
      <c r="P94" s="128"/>
      <c r="Q94" s="128"/>
      <c r="R94" s="128"/>
      <c r="S94" s="128"/>
      <c r="T94" s="133"/>
      <c r="U94" s="134"/>
      <c r="V94" s="134"/>
      <c r="W94" s="106"/>
      <c r="X94" s="106"/>
      <c r="Y94" s="106"/>
      <c r="Z94" s="106"/>
      <c r="AA94" s="106"/>
      <c r="AB94" s="106"/>
      <c r="AC94" s="106"/>
      <c r="AD94" s="106"/>
      <c r="AE94" s="106"/>
      <c r="AM94" s="107"/>
      <c r="AN94" s="107"/>
      <c r="AO94" s="107"/>
      <c r="AP94" s="107"/>
      <c r="AQ94" s="107"/>
      <c r="AR94" s="107"/>
      <c r="AS94" s="108"/>
      <c r="AT94" s="19"/>
      <c r="AV94" s="105"/>
      <c r="AY94" s="101"/>
    </row>
    <row r="95" spans="1:51" x14ac:dyDescent="0.25">
      <c r="A95" s="106"/>
      <c r="B95" s="129"/>
      <c r="C95" s="130"/>
      <c r="D95" s="127"/>
      <c r="E95" s="79"/>
      <c r="F95" s="79"/>
      <c r="G95" s="127"/>
      <c r="H95" s="127"/>
      <c r="I95" s="107"/>
      <c r="J95" s="107"/>
      <c r="K95" s="107"/>
      <c r="L95" s="107"/>
      <c r="M95" s="107"/>
      <c r="N95" s="107"/>
      <c r="O95" s="108"/>
      <c r="P95" s="103"/>
      <c r="R95" s="105"/>
      <c r="AS95" s="101"/>
      <c r="AT95" s="101"/>
      <c r="AU95" s="101"/>
      <c r="AV95" s="101"/>
      <c r="AW95" s="101"/>
      <c r="AX95" s="101"/>
      <c r="AY95" s="101"/>
    </row>
    <row r="96" spans="1:51" x14ac:dyDescent="0.25">
      <c r="A96" s="106"/>
      <c r="B96" s="129"/>
      <c r="C96" s="131"/>
      <c r="D96" s="131"/>
      <c r="E96" s="131"/>
      <c r="F96" s="131"/>
      <c r="G96" s="79"/>
      <c r="H96" s="79"/>
      <c r="I96" s="107"/>
      <c r="J96" s="107"/>
      <c r="K96" s="107"/>
      <c r="L96" s="107"/>
      <c r="M96" s="107"/>
      <c r="N96" s="107"/>
      <c r="O96" s="108"/>
      <c r="P96" s="103"/>
      <c r="R96" s="103"/>
      <c r="AS96" s="101"/>
      <c r="AT96" s="101"/>
      <c r="AU96" s="101"/>
      <c r="AV96" s="101"/>
      <c r="AW96" s="101"/>
      <c r="AX96" s="101"/>
      <c r="AY96" s="101"/>
    </row>
    <row r="97" spans="1:51" x14ac:dyDescent="0.25">
      <c r="A97" s="106"/>
      <c r="B97" s="79"/>
      <c r="C97" s="131"/>
      <c r="D97" s="131"/>
      <c r="E97" s="131"/>
      <c r="F97" s="131"/>
      <c r="G97" s="79"/>
      <c r="H97" s="79"/>
      <c r="I97" s="107"/>
      <c r="J97" s="107"/>
      <c r="K97" s="107"/>
      <c r="L97" s="107"/>
      <c r="M97" s="107"/>
      <c r="N97" s="107"/>
      <c r="O97" s="108"/>
      <c r="P97" s="103"/>
      <c r="R97" s="103"/>
      <c r="AS97" s="101"/>
      <c r="AT97" s="101"/>
      <c r="AU97" s="101"/>
      <c r="AV97" s="101"/>
      <c r="AW97" s="101"/>
      <c r="AX97" s="101"/>
      <c r="AY97" s="101"/>
    </row>
    <row r="98" spans="1:51" x14ac:dyDescent="0.25">
      <c r="A98" s="106"/>
      <c r="B98" s="79"/>
      <c r="C98" s="131"/>
      <c r="D98" s="131"/>
      <c r="E98" s="131"/>
      <c r="F98" s="131"/>
      <c r="G98" s="131"/>
      <c r="H98" s="131"/>
      <c r="I98" s="107"/>
      <c r="J98" s="107"/>
      <c r="K98" s="107"/>
      <c r="L98" s="107"/>
      <c r="M98" s="107"/>
      <c r="N98" s="107"/>
      <c r="O98" s="108"/>
      <c r="P98" s="103"/>
      <c r="R98" s="103"/>
      <c r="AS98" s="101"/>
      <c r="AT98" s="101"/>
      <c r="AU98" s="101"/>
      <c r="AV98" s="101"/>
      <c r="AW98" s="101"/>
      <c r="AX98" s="101"/>
      <c r="AY98" s="101"/>
    </row>
    <row r="99" spans="1:51" x14ac:dyDescent="0.25">
      <c r="A99" s="106"/>
      <c r="B99" s="129"/>
      <c r="C99" s="131"/>
      <c r="D99" s="131"/>
      <c r="E99" s="131"/>
      <c r="F99" s="131"/>
      <c r="G99" s="131"/>
      <c r="H99" s="131"/>
      <c r="I99" s="107"/>
      <c r="J99" s="107"/>
      <c r="K99" s="107"/>
      <c r="L99" s="107"/>
      <c r="M99" s="107"/>
      <c r="N99" s="107"/>
      <c r="O99" s="108"/>
      <c r="P99" s="103"/>
      <c r="R99" s="103"/>
      <c r="AS99" s="101"/>
      <c r="AT99" s="101"/>
      <c r="AU99" s="101"/>
      <c r="AV99" s="101"/>
      <c r="AW99" s="101"/>
      <c r="AX99" s="101"/>
      <c r="AY99" s="101"/>
    </row>
    <row r="100" spans="1:51" x14ac:dyDescent="0.25">
      <c r="A100" s="106"/>
      <c r="C100" s="131"/>
      <c r="D100" s="131"/>
      <c r="E100" s="131"/>
      <c r="F100" s="131"/>
      <c r="G100" s="131"/>
      <c r="H100" s="131"/>
      <c r="I100" s="107"/>
      <c r="J100" s="107"/>
      <c r="K100" s="107"/>
      <c r="L100" s="107"/>
      <c r="M100" s="107"/>
      <c r="N100" s="107"/>
      <c r="O100" s="108"/>
      <c r="P100" s="103"/>
      <c r="R100" s="103"/>
      <c r="AS100" s="101"/>
      <c r="AT100" s="101"/>
      <c r="AU100" s="101"/>
      <c r="AV100" s="101"/>
      <c r="AW100" s="101"/>
      <c r="AX100" s="101"/>
      <c r="AY100" s="101"/>
    </row>
    <row r="101" spans="1:51" x14ac:dyDescent="0.25">
      <c r="A101" s="106"/>
      <c r="C101" s="131"/>
      <c r="D101" s="131"/>
      <c r="E101" s="131"/>
      <c r="F101" s="131"/>
      <c r="G101" s="131"/>
      <c r="H101" s="131"/>
      <c r="I101" s="107"/>
      <c r="J101" s="107"/>
      <c r="K101" s="107"/>
      <c r="L101" s="107"/>
      <c r="M101" s="107"/>
      <c r="N101" s="107"/>
      <c r="O101" s="108"/>
      <c r="P101" s="103"/>
      <c r="R101" s="79"/>
      <c r="AS101" s="101"/>
      <c r="AT101" s="101"/>
      <c r="AU101" s="101"/>
      <c r="AV101" s="101"/>
      <c r="AW101" s="101"/>
      <c r="AX101" s="101"/>
      <c r="AY101" s="101"/>
    </row>
    <row r="102" spans="1:51" x14ac:dyDescent="0.25">
      <c r="A102" s="106"/>
      <c r="I102" s="107"/>
      <c r="J102" s="107"/>
      <c r="K102" s="107"/>
      <c r="L102" s="107"/>
      <c r="M102" s="107"/>
      <c r="N102" s="107"/>
      <c r="O102" s="108"/>
      <c r="R102" s="103"/>
      <c r="AS102" s="101"/>
      <c r="AT102" s="101"/>
      <c r="AU102" s="101"/>
      <c r="AV102" s="101"/>
      <c r="AW102" s="101"/>
      <c r="AX102" s="101"/>
      <c r="AY102" s="101"/>
    </row>
    <row r="103" spans="1:51" x14ac:dyDescent="0.25">
      <c r="O103" s="108"/>
      <c r="R103" s="103"/>
      <c r="AS103" s="101"/>
      <c r="AT103" s="101"/>
      <c r="AU103" s="101"/>
      <c r="AV103" s="101"/>
      <c r="AW103" s="101"/>
      <c r="AX103" s="101"/>
      <c r="AY103" s="101"/>
    </row>
    <row r="104" spans="1:51" x14ac:dyDescent="0.25">
      <c r="O104" s="108"/>
      <c r="R104" s="103"/>
      <c r="AS104" s="101"/>
      <c r="AT104" s="101"/>
      <c r="AU104" s="101"/>
      <c r="AV104" s="101"/>
      <c r="AW104" s="101"/>
      <c r="AX104" s="101"/>
      <c r="AY104" s="101"/>
    </row>
    <row r="105" spans="1:51" x14ac:dyDescent="0.25">
      <c r="O105" s="108"/>
      <c r="R105" s="103"/>
      <c r="AS105" s="101"/>
      <c r="AT105" s="101"/>
      <c r="AU105" s="101"/>
      <c r="AV105" s="101"/>
      <c r="AW105" s="101"/>
      <c r="AX105" s="101"/>
      <c r="AY105" s="101"/>
    </row>
    <row r="106" spans="1:51" x14ac:dyDescent="0.25">
      <c r="O106" s="108"/>
      <c r="R106" s="103"/>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AS109" s="101"/>
      <c r="AT109" s="101"/>
      <c r="AU109" s="101"/>
      <c r="AV109" s="101"/>
      <c r="AW109" s="101"/>
      <c r="AX109" s="101"/>
      <c r="AY109" s="101"/>
    </row>
    <row r="110" spans="1:51" x14ac:dyDescent="0.25">
      <c r="O110" s="108"/>
      <c r="AS110" s="101"/>
      <c r="AT110" s="101"/>
      <c r="AU110" s="101"/>
      <c r="AV110" s="101"/>
      <c r="AW110" s="101"/>
      <c r="AX110" s="101"/>
      <c r="AY110" s="101"/>
    </row>
    <row r="111" spans="1:51" x14ac:dyDescent="0.25">
      <c r="O111" s="108"/>
      <c r="AS111" s="101"/>
      <c r="AT111" s="101"/>
      <c r="AU111" s="101"/>
      <c r="AV111" s="101"/>
      <c r="AW111" s="101"/>
      <c r="AX111" s="101"/>
      <c r="AY111" s="101"/>
    </row>
    <row r="112" spans="1:51" x14ac:dyDescent="0.25">
      <c r="O112" s="108"/>
      <c r="AS112" s="101"/>
      <c r="AT112" s="101"/>
      <c r="AU112" s="101"/>
      <c r="AV112" s="101"/>
      <c r="AW112" s="101"/>
      <c r="AX112" s="101"/>
      <c r="AY112" s="101"/>
    </row>
    <row r="113" spans="15:51" x14ac:dyDescent="0.25">
      <c r="O113" s="108"/>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AS119" s="101"/>
      <c r="AT119" s="101"/>
      <c r="AU119" s="101"/>
      <c r="AV119" s="101"/>
      <c r="AW119" s="101"/>
      <c r="AX119" s="101"/>
      <c r="AY119" s="101"/>
    </row>
    <row r="120" spans="15:51" x14ac:dyDescent="0.25">
      <c r="O120" s="11"/>
      <c r="P120" s="103"/>
      <c r="Q120" s="103"/>
      <c r="AS120" s="101"/>
      <c r="AT120" s="101"/>
      <c r="AU120" s="101"/>
      <c r="AV120" s="101"/>
      <c r="AW120" s="101"/>
      <c r="AX120" s="101"/>
      <c r="AY120" s="101"/>
    </row>
    <row r="121" spans="15:51" x14ac:dyDescent="0.25">
      <c r="O121" s="11"/>
      <c r="P121" s="103"/>
      <c r="Q121" s="103"/>
      <c r="AS121" s="101"/>
      <c r="AT121" s="101"/>
      <c r="AU121" s="101"/>
      <c r="AV121" s="101"/>
      <c r="AW121" s="101"/>
      <c r="AX121" s="101"/>
      <c r="AY121" s="101"/>
    </row>
    <row r="122" spans="15:51" x14ac:dyDescent="0.25">
      <c r="O122" s="11"/>
      <c r="P122" s="103"/>
      <c r="Q122" s="103"/>
      <c r="AS122" s="101"/>
      <c r="AT122" s="101"/>
      <c r="AU122" s="101"/>
      <c r="AV122" s="101"/>
      <c r="AW122" s="101"/>
      <c r="AX122" s="101"/>
      <c r="AY122" s="101"/>
    </row>
    <row r="123" spans="15:51" x14ac:dyDescent="0.25">
      <c r="O123" s="11"/>
      <c r="P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AS125" s="101"/>
      <c r="AT125" s="101"/>
      <c r="AU125" s="101"/>
      <c r="AV125" s="101"/>
      <c r="AW125" s="101"/>
      <c r="AX125" s="101"/>
      <c r="AY125" s="101"/>
    </row>
    <row r="126" spans="15:51" x14ac:dyDescent="0.25">
      <c r="O126" s="11"/>
      <c r="P126" s="103"/>
      <c r="T126" s="103"/>
      <c r="AS126" s="101"/>
      <c r="AT126" s="101"/>
      <c r="AU126" s="101"/>
      <c r="AV126" s="101"/>
      <c r="AW126" s="101"/>
      <c r="AX126" s="101"/>
      <c r="AY126" s="101"/>
    </row>
    <row r="127" spans="15:51" x14ac:dyDescent="0.25">
      <c r="O127" s="103"/>
      <c r="Q127" s="103"/>
      <c r="R127" s="103"/>
      <c r="S127" s="103"/>
      <c r="AS127" s="101"/>
      <c r="AT127" s="101"/>
      <c r="AU127" s="101"/>
      <c r="AV127" s="101"/>
      <c r="AW127" s="101"/>
      <c r="AX127" s="101"/>
      <c r="AY127" s="101"/>
    </row>
    <row r="128" spans="15:51" x14ac:dyDescent="0.25">
      <c r="O128" s="11"/>
      <c r="P128" s="103"/>
      <c r="Q128" s="103"/>
      <c r="R128" s="103"/>
      <c r="S128" s="103"/>
      <c r="T128" s="103"/>
      <c r="AS128" s="101"/>
      <c r="AT128" s="101"/>
      <c r="AU128" s="101"/>
      <c r="AV128" s="101"/>
      <c r="AW128" s="101"/>
      <c r="AX128" s="101"/>
      <c r="AY128" s="101"/>
    </row>
    <row r="129" spans="15:51" x14ac:dyDescent="0.25">
      <c r="O129" s="11"/>
      <c r="P129" s="103"/>
      <c r="Q129" s="103"/>
      <c r="R129" s="103"/>
      <c r="S129" s="103"/>
      <c r="T129" s="103"/>
      <c r="U129" s="103"/>
      <c r="AS129" s="101"/>
      <c r="AT129" s="101"/>
      <c r="AU129" s="101"/>
      <c r="AV129" s="101"/>
      <c r="AW129" s="101"/>
      <c r="AX129" s="101"/>
      <c r="AY129" s="101"/>
    </row>
    <row r="130" spans="15:51" x14ac:dyDescent="0.25">
      <c r="O130" s="11"/>
      <c r="P130" s="103"/>
      <c r="T130" s="103"/>
      <c r="U130" s="103"/>
      <c r="AS130" s="101"/>
      <c r="AT130" s="101"/>
      <c r="AU130" s="101"/>
      <c r="AV130" s="101"/>
      <c r="AW130" s="101"/>
      <c r="AX130" s="101"/>
    </row>
    <row r="141" spans="15:51" x14ac:dyDescent="0.25">
      <c r="AY141" s="101"/>
    </row>
    <row r="142" spans="15:51" x14ac:dyDescent="0.25">
      <c r="AS142" s="101"/>
      <c r="AT142" s="101"/>
      <c r="AU142" s="101"/>
      <c r="AV142" s="101"/>
      <c r="AW142" s="101"/>
      <c r="AX142" s="101"/>
    </row>
  </sheetData>
  <protectedRanges>
    <protectedRange sqref="N86:R86 B99 S88:T94 B91:B96 S84:T85 N89:R94 T76:T83 T50:T57 T60:T67" name="Range2_12_5_1_1"/>
    <protectedRange sqref="N10 L10 L6 D6 D8 AD8 AF8 O8:U8 AJ8:AR8 AF10 AR11:AR34 L24:N31 N12:N23 N32:N34 N11:P11 O12:P34 E11:E34 G11:G34 AC17:AF34 X11:AF16 R11:V34 Y17:Y19" name="Range1_16_3_1_1"/>
    <protectedRange sqref="I91 J89:M94 J86:M86 I94"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5:H95 F94 E93" name="Range2_2_2_9_2_1_1"/>
    <protectedRange sqref="D91 D94:D95" name="Range2_1_1_1_1_1_9_2_1_1"/>
    <protectedRange sqref="AG11:AG34" name="Range1_18_1_1_1"/>
    <protectedRange sqref="C92 C94" name="Range2_4_1_1_1"/>
    <protectedRange sqref="AS16:AS34" name="Range1_1_1_1"/>
    <protectedRange sqref="P3:U5" name="Range1_16_1_1_1_1"/>
    <protectedRange sqref="C95 C93 C90" name="Range2_1_3_1_1"/>
    <protectedRange sqref="H11:H34" name="Range1_1_1_1_1_1_1"/>
    <protectedRange sqref="B97:B98 J87:R88 D92:D93 I92:I93 Z85:Z86 S86:Y87 AA86:AU87 E94:E95 G96:H97 F95" name="Range2_2_1_10_1_1_1_2"/>
    <protectedRange sqref="C91" name="Range2_2_1_10_2_1_1_1"/>
    <protectedRange sqref="N84:R85 G92:H92 D88 F91 E90" name="Range2_12_1_6_1_1"/>
    <protectedRange sqref="D83:D84 I88:I90 I84:M85 G93:H94 G86:H88 E91:E92 F92:F93 F85:F87 E84:E86" name="Range2_2_12_1_7_1_1"/>
    <protectedRange sqref="D89:D90" name="Range2_1_1_1_1_11_1_2_1_1"/>
    <protectedRange sqref="E87 G89:H89 F88" name="Range2_2_2_9_1_1_1_1"/>
    <protectedRange sqref="D85" name="Range2_1_1_1_1_1_9_1_1_1_1"/>
    <protectedRange sqref="C89 C84" name="Range2_1_1_2_1_1"/>
    <protectedRange sqref="C88" name="Range2_1_2_2_1_1"/>
    <protectedRange sqref="C87" name="Range2_3_2_1_1"/>
    <protectedRange sqref="F83:F84 E83 G85:H85" name="Range2_2_12_1_1_1_1_1"/>
    <protectedRange sqref="C83" name="Range2_1_4_2_1_1_1"/>
    <protectedRange sqref="C85:C86" name="Range2_5_1_1_1"/>
    <protectedRange sqref="E88:E89 F89:F90 G90:H91 I86:I87" name="Range2_2_1_1_1_1"/>
    <protectedRange sqref="D86:D87" name="Range2_1_1_1_1_1_1_1_1"/>
    <protectedRange sqref="AS11:AS15" name="Range1_4_1_1_1_1"/>
    <protectedRange sqref="J11:J15 J26:J34" name="Range1_1_2_1_10_1_1_1_1"/>
    <protectedRange sqref="R101" name="Range2_2_1_10_1_1_1_1_1"/>
    <protectedRange sqref="S38:S42" name="Range2_12_3_1_1_1_1"/>
    <protectedRange sqref="D38:H38 N38:R42" name="Range2_12_1_3_1_1_1_1"/>
    <protectedRange sqref="I38:M38 E39:M42" name="Range2_2_12_1_6_1_1_1_1"/>
    <protectedRange sqref="D39:D42" name="Range2_1_1_1_1_11_1_1_1_1_1_1"/>
    <protectedRange sqref="C39:C42" name="Range2_1_2_1_1_1_1_1"/>
    <protectedRange sqref="C38" name="Range2_3_1_1_1_1_1"/>
    <protectedRange sqref="T73:T75" name="Range2_12_5_1_1_3"/>
    <protectedRange sqref="T69:T72" name="Range2_12_5_1_1_2_2"/>
    <protectedRange sqref="T68" name="Range2_12_5_1_1_2_1_1"/>
    <protectedRange sqref="S68" name="Range2_12_4_1_1_1_4_2_2_1_1"/>
    <protectedRange sqref="B88:B90" name="Range2_12_5_1_1_2"/>
    <protectedRange sqref="B87" name="Range2_12_5_1_1_2_1_4_1_1_1_2_1_1_1_1_1_1_1"/>
    <protectedRange sqref="F82 G84:H84" name="Range2_2_12_1_1_1_1_1_1"/>
    <protectedRange sqref="D82:E82" name="Range2_2_12_1_7_1_1_2_1"/>
    <protectedRange sqref="C82" name="Range2_1_1_2_1_1_1"/>
    <protectedRange sqref="B85:B86" name="Range2_12_5_1_1_2_1"/>
    <protectedRange sqref="B84" name="Range2_12_5_1_1_2_1_2_1"/>
    <protectedRange sqref="B83" name="Range2_12_5_1_1_2_1_2_2"/>
    <protectedRange sqref="S80:S83" name="Range2_12_5_1_1_5"/>
    <protectedRange sqref="N80:R83" name="Range2_12_1_6_1_1_1"/>
    <protectedRange sqref="J80:M83" name="Range2_2_12_1_7_1_1_2"/>
    <protectedRange sqref="S77:S79" name="Range2_12_2_1_1_1_2_1_1_1"/>
    <protectedRange sqref="Q78:R79" name="Range2_12_1_4_1_1_1_1_1_1_1_1_1_1_1_1_1_1_1"/>
    <protectedRange sqref="N78:P79" name="Range2_12_1_2_1_1_1_1_1_1_1_1_1_1_1_1_1_1_1_1"/>
    <protectedRange sqref="J78:M79" name="Range2_2_12_1_4_1_1_1_1_1_1_1_1_1_1_1_1_1_1_1_1"/>
    <protectedRange sqref="Q77:R77" name="Range2_12_1_6_1_1_1_2_3_1_1_3_1_1_1_1_1_1_1"/>
    <protectedRange sqref="N77:P77" name="Range2_12_1_2_3_1_1_1_2_3_1_1_3_1_1_1_1_1_1_1"/>
    <protectedRange sqref="J77:M77" name="Range2_2_12_1_4_3_1_1_1_3_3_1_1_3_1_1_1_1_1_1_1"/>
    <protectedRange sqref="S75:S76" name="Range2_12_4_1_1_1_4_2_2_2_1"/>
    <protectedRange sqref="Q75:R76" name="Range2_12_1_6_1_1_1_2_3_2_1_1_3_2"/>
    <protectedRange sqref="N75:P76" name="Range2_12_1_2_3_1_1_1_2_3_2_1_1_3_2"/>
    <protectedRange sqref="K75:M76" name="Range2_2_12_1_4_3_1_1_1_3_3_2_1_1_3_2"/>
    <protectedRange sqref="J75:J76" name="Range2_2_12_1_4_3_1_1_1_3_2_1_2_2_2"/>
    <protectedRange sqref="I75" name="Range2_2_12_1_4_3_1_1_1_3_3_1_1_3_1_1_1_1_1_1_2_2"/>
    <protectedRange sqref="I77:I83" name="Range2_2_12_1_7_1_1_2_2_1_1"/>
    <protectedRange sqref="I76" name="Range2_2_12_1_4_3_1_1_1_3_3_1_1_3_1_1_1_1_1_1_2_1_1"/>
    <protectedRange sqref="G83:H83" name="Range2_2_12_1_3_1_2_1_1_1_2_1_1_1_1_1_1_2_1_1_1_1_1_1_1_1_1"/>
    <protectedRange sqref="F81 G80:H82" name="Range2_2_12_1_3_3_1_1_1_2_1_1_1_1_1_1_1_1_1_1_1_1_1_1_1_1"/>
    <protectedRange sqref="G77:H77" name="Range2_2_12_1_3_1_2_1_1_1_2_1_1_1_1_1_1_2_1_1_1_1_1_2_1"/>
    <protectedRange sqref="F77:F80" name="Range2_2_12_1_3_1_2_1_1_1_3_1_1_1_1_1_3_1_1_1_1_1_1_1_1_1"/>
    <protectedRange sqref="G78:H79" name="Range2_2_12_1_3_1_2_1_1_1_1_2_1_1_1_1_1_1_1_1_1_1_1"/>
    <protectedRange sqref="D77:E78" name="Range2_2_12_1_3_1_2_1_1_1_3_1_1_1_1_1_1_1_2_1_1_1_1_1_1_1"/>
    <protectedRange sqref="B81" name="Range2_12_5_1_1_2_1_4_1_1_1_2_1_1_1_1_1_1_1_1_1_2_1_1_1_1_1"/>
    <protectedRange sqref="B82" name="Range2_12_5_1_1_2_1_2_2_1_1_1_1_1"/>
    <protectedRange sqref="D81:E81" name="Range2_2_12_1_7_1_1_2_1_1"/>
    <protectedRange sqref="C81" name="Range2_1_1_2_1_1_1_1"/>
    <protectedRange sqref="D80" name="Range2_2_12_1_7_1_1_2_1_1_1_1_1_1"/>
    <protectedRange sqref="E80" name="Range2_2_12_1_1_1_1_1_1_1_1_1_1_1_1"/>
    <protectedRange sqref="C80" name="Range2_1_4_2_1_1_1_1_1_1_1_1_1"/>
    <protectedRange sqref="D79:E79" name="Range2_2_12_1_3_1_2_1_1_1_3_1_1_1_1_1_1_1_2_1_1_1_1_1_1_1_1"/>
    <protectedRange sqref="B80" name="Range2_12_5_1_1_2_1_2_2_1_1_1_1"/>
    <protectedRange sqref="S69:S74" name="Range2_12_5_1_1_5_1"/>
    <protectedRange sqref="N71:R74" name="Range2_12_1_6_1_1_1_1"/>
    <protectedRange sqref="J73:M74 L71:M72" name="Range2_2_12_1_7_1_1_2_2"/>
    <protectedRange sqref="I73:I74" name="Range2_2_12_1_7_1_1_2_2_1_1_1"/>
    <protectedRange sqref="B79" name="Range2_12_5_1_1_2_1_2_2_1_1_1_1_2_1_1_1"/>
    <protectedRange sqref="B78" name="Range2_12_5_1_1_2_1_2_2_1_1_1_1_2_1_1_1_2"/>
    <protectedRange sqref="B77" name="Range2_12_5_1_1_2_1_2_2_1_1_1_1_2_1_1_1_2_1_1"/>
    <protectedRange sqref="G54:H55" name="Range2_2_12_1_3_1_1_1_1_1_4_1_1_2"/>
    <protectedRange sqref="E54:F55" name="Range2_2_12_1_7_1_1_3_1_1_2"/>
    <protectedRange sqref="S54:S57 S60:S67" name="Range2_12_5_1_1_2_3_1_1"/>
    <protectedRange sqref="Q54:R57" name="Range2_12_1_6_1_1_1_1_2_1_2"/>
    <protectedRange sqref="N54:P57" name="Range2_12_1_2_3_1_1_1_1_2_1_2"/>
    <protectedRange sqref="I54:M55 L56:M57" name="Range2_2_12_1_4_3_1_1_1_1_2_1_2"/>
    <protectedRange sqref="D54:D55" name="Range2_2_12_1_3_1_2_1_1_1_2_1_2_1_2"/>
    <protectedRange sqref="Q60:R63" name="Range2_12_1_6_1_1_1_1_2_1_1_1"/>
    <protectedRange sqref="N60:P63" name="Range2_12_1_2_3_1_1_1_1_2_1_1_1"/>
    <protectedRange sqref="L60:M63" name="Range2_2_12_1_4_3_1_1_1_1_2_1_1_1"/>
    <protectedRange sqref="B76" name="Range2_12_5_1_1_2_1_2_2_1_1_1_1_2_1_1_1_2_1_1_1_2"/>
    <protectedRange sqref="N64:R70" name="Range2_12_1_6_1_1_1_1_1"/>
    <protectedRange sqref="J66:M67 L68:M70 L64:M65" name="Range2_2_12_1_7_1_1_2_2_1"/>
    <protectedRange sqref="G66:H67" name="Range2_2_12_1_3_1_2_1_1_1_2_1_1_1_1_1_1_2_1_1_1_1"/>
    <protectedRange sqref="I66:I67" name="Range2_2_12_1_4_3_1_1_1_2_1_2_1_1_3_1_1_1_1_1_1_1_1"/>
    <protectedRange sqref="D66:E67" name="Range2_2_12_1_3_1_2_1_1_1_2_1_1_1_1_3_1_1_1_1_1_1_1"/>
    <protectedRange sqref="F66:F67" name="Range2_2_12_1_3_1_2_1_1_1_3_1_1_1_1_1_3_1_1_1_1_1_1_1"/>
    <protectedRange sqref="G76:H76" name="Range2_2_12_1_3_1_2_1_1_1_1_2_1_1_1_1_1_1_2_1_1_2"/>
    <protectedRange sqref="F76" name="Range2_2_12_1_3_1_2_1_1_1_1_2_1_1_1_1_1_1_1_1_1_1_1_2"/>
    <protectedRange sqref="D76:E76" name="Range2_2_12_1_3_1_2_1_1_1_2_1_1_1_1_3_1_1_1_1_1_1_1_1_1_1_2"/>
    <protectedRange sqref="G75:H75" name="Range2_2_12_1_3_1_2_1_1_1_1_2_1_1_1_1_1_1_2_1_1_1_1"/>
    <protectedRange sqref="F75" name="Range2_2_12_1_3_1_2_1_1_1_1_2_1_1_1_1_1_1_1_1_1_1_1_1_1"/>
    <protectedRange sqref="D75:E75" name="Range2_2_12_1_3_1_2_1_1_1_2_1_1_1_1_3_1_1_1_1_1_1_1_1_1_1_1_1"/>
    <protectedRange sqref="D74" name="Range2_2_12_1_7_1_1_1_1"/>
    <protectedRange sqref="E74:F74" name="Range2_2_12_1_1_1_1_1_2_1"/>
    <protectedRange sqref="C74" name="Range2_1_4_2_1_1_1_1_1"/>
    <protectedRange sqref="G74:H74" name="Range2_2_12_1_3_1_2_1_1_1_2_1_1_1_1_1_1_2_1_1_1_1_1_1_1_1_1_1_1"/>
    <protectedRange sqref="F73:H73" name="Range2_2_12_1_3_3_1_1_1_2_1_1_1_1_1_1_1_1_1_1_1_1_1_1_1_1_1_2"/>
    <protectedRange sqref="D73:E73" name="Range2_2_12_1_7_1_1_2_1_1_1_2"/>
    <protectedRange sqref="C73" name="Range2_1_1_2_1_1_1_1_1_2"/>
    <protectedRange sqref="B74" name="Range2_12_5_1_1_2_1_4_1_1_1_2_1_1_1_1_1_1_1_1_1_2_1_1_1_1_2_1_1_1_2_1_1_1_2_2_2_1"/>
    <protectedRange sqref="B75" name="Range2_12_5_1_1_2_1_2_2_1_1_1_1_2_1_1_1_2_1_1_1_2_2_2_1"/>
    <protectedRange sqref="J72:K72" name="Range2_2_12_1_4_3_1_1_1_3_3_1_1_3_1_1_1_1_1_1_1_1"/>
    <protectedRange sqref="K70:K71" name="Range2_2_12_1_4_3_1_1_1_3_3_2_1_1_3_2_1"/>
    <protectedRange sqref="J70:J71" name="Range2_2_12_1_4_3_1_1_1_3_2_1_2_2_2_1"/>
    <protectedRange sqref="I70" name="Range2_2_12_1_4_3_1_1_1_3_3_1_1_3_1_1_1_1_1_1_2_2_2"/>
    <protectedRange sqref="I72" name="Range2_2_12_1_7_1_1_2_2_1_1_2"/>
    <protectedRange sqref="I71" name="Range2_2_12_1_4_3_1_1_1_3_3_1_1_3_1_1_1_1_1_1_2_1_1_1"/>
    <protectedRange sqref="G72:H72" name="Range2_2_12_1_3_1_2_1_1_1_2_1_1_1_1_1_1_2_1_1_1_1_1_2_1_1"/>
    <protectedRange sqref="F72" name="Range2_2_12_1_3_1_2_1_1_1_3_1_1_1_1_1_3_1_1_1_1_1_1_1_1_1_2"/>
    <protectedRange sqref="D72:E72" name="Range2_2_12_1_3_1_2_1_1_1_3_1_1_1_1_1_1_1_2_1_1_1_1_1_1_1_2"/>
    <protectedRange sqref="J68:K69" name="Range2_2_12_1_7_1_1_2_2_2"/>
    <protectedRange sqref="I68:I69" name="Range2_2_12_1_7_1_1_2_2_1_1_1_2"/>
    <protectedRange sqref="G71:H71" name="Range2_2_12_1_3_1_2_1_1_1_1_2_1_1_1_1_1_1_2_1_1_2_1"/>
    <protectedRange sqref="F71" name="Range2_2_12_1_3_1_2_1_1_1_1_2_1_1_1_1_1_1_1_1_1_1_1_2_1"/>
    <protectedRange sqref="D71:E71" name="Range2_2_12_1_3_1_2_1_1_1_2_1_1_1_1_3_1_1_1_1_1_1_1_1_1_1_2_1"/>
    <protectedRange sqref="G70:H70" name="Range2_2_12_1_3_1_2_1_1_1_1_2_1_1_1_1_1_1_2_1_1_1_1_1"/>
    <protectedRange sqref="F70" name="Range2_2_12_1_3_1_2_1_1_1_1_2_1_1_1_1_1_1_1_1_1_1_1_1_1_1"/>
    <protectedRange sqref="D70:E70" name="Range2_2_12_1_3_1_2_1_1_1_2_1_1_1_1_3_1_1_1_1_1_1_1_1_1_1_1_1_1"/>
    <protectedRange sqref="D69" name="Range2_2_12_1_7_1_1_1_1_1"/>
    <protectedRange sqref="E69:F69" name="Range2_2_12_1_1_1_1_1_2_1_1"/>
    <protectedRange sqref="C69" name="Range2_1_4_2_1_1_1_1_1_1"/>
    <protectedRange sqref="G69:H69" name="Range2_2_12_1_3_1_2_1_1_1_2_1_1_1_1_1_1_2_1_1_1_1_1_1_1_1_1_1_1_1"/>
    <protectedRange sqref="F68:H68" name="Range2_2_12_1_3_3_1_1_1_2_1_1_1_1_1_1_1_1_1_1_1_1_1_1_1_1_1_2_1"/>
    <protectedRange sqref="D68:E68" name="Range2_2_12_1_7_1_1_2_1_1_1_2_1"/>
    <protectedRange sqref="C68" name="Range2_1_1_2_1_1_1_1_1_2_1"/>
    <protectedRange sqref="B70" name="Range2_12_5_1_1_2_1_4_1_1_1_2_1_1_1_1_1_1_1_1_1_2_1_1_1_1_2_1_1_1_2_1_1_1_2_2_2_1_1"/>
    <protectedRange sqref="B71" name="Range2_12_5_1_1_2_1_2_2_1_1_1_1_2_1_1_1_2_1_1_1_2_2_2_1_1"/>
    <protectedRange sqref="B67" name="Range2_12_5_1_1_2_1_4_1_1_1_2_1_1_1_1_1_1_1_1_1_2_1_1_1_1_2_1_1_1_2_1_1_1_2_2_2_1_1_1"/>
    <protectedRange sqref="B68" name="Range2_12_5_1_1_2_1_2_2_1_1_1_1_2_1_1_1_2_1_1_1_2_2_2_1_1_1"/>
    <protectedRange sqref="S43" name="Range2_12_3_1_1_1_1_2"/>
    <protectedRange sqref="N43:R43" name="Range2_12_1_3_1_1_1_1_2"/>
    <protectedRange sqref="E43:M43" name="Range2_2_12_1_6_1_1_1_1_2"/>
    <protectedRange sqref="D43" name="Range2_1_1_1_1_11_1_1_1_1_1_1_2"/>
    <protectedRange sqref="G44:H44" name="Range2_2_12_1_3_1_1_1_1_1_4_1_1"/>
    <protectedRange sqref="E44:F44" name="Range2_2_12_1_7_1_1_3_1_1"/>
    <protectedRange sqref="S44:S52" name="Range2_12_5_1_1_2_3_1"/>
    <protectedRange sqref="Q44:R44" name="Range2_12_1_6_1_1_1_1_2_1"/>
    <protectedRange sqref="N44:P44" name="Range2_12_1_2_3_1_1_1_1_2_1"/>
    <protectedRange sqref="I44:M44" name="Range2_2_12_1_4_3_1_1_1_1_2_1"/>
    <protectedRange sqref="D44" name="Range2_2_12_1_3_1_2_1_1_1_2_1_2_1"/>
    <protectedRange sqref="S53" name="Range2_12_4_1_1_1_4_2_2_1_1_1"/>
    <protectedRange sqref="G45:H52" name="Range2_2_12_1_3_1_1_1_1_1_4_1_1_1"/>
    <protectedRange sqref="E45:F52" name="Range2_2_12_1_7_1_1_3_1_1_1"/>
    <protectedRange sqref="Q45:R52" name="Range2_12_1_6_1_1_1_1_2_1_1"/>
    <protectedRange sqref="N45:P52" name="Range2_12_1_2_3_1_1_1_1_2_1_1"/>
    <protectedRange sqref="I45:M52" name="Range2_2_12_1_4_3_1_1_1_1_2_1_1"/>
    <protectedRange sqref="D45:D52" name="Range2_2_12_1_3_1_2_1_1_1_2_1_2_1_1"/>
    <protectedRange sqref="E53:H53" name="Range2_2_12_1_3_1_2_1_1_1_1_2_1_1_1_1_1_1_1"/>
    <protectedRange sqref="D53" name="Range2_2_12_1_3_1_2_1_1_1_2_1_2_3_1_1_1_1_2"/>
    <protectedRange sqref="Q53:R53" name="Range2_12_1_6_1_1_1_2_3_2_1_1_1_1_1"/>
    <protectedRange sqref="N53:P53" name="Range2_12_1_2_3_1_1_1_2_3_2_1_1_1_1_1"/>
    <protectedRange sqref="K53:M53" name="Range2_2_12_1_4_3_1_1_1_3_3_2_1_1_1_1_1"/>
    <protectedRange sqref="J53" name="Range2_2_12_1_4_3_1_1_1_3_2_1_2_1_1_1"/>
    <protectedRange sqref="I53" name="Range2_2_12_1_4_2_1_1_1_4_1_2_1_1_1_2_1_1_1"/>
    <protectedRange sqref="C43" name="Range2_1_2_1_1_1_1_1_1_2"/>
    <protectedRange sqref="Q11:Q34" name="Range1_16_3_1_1_1"/>
    <protectedRange sqref="T58:T59" name="Range2_12_5_1_1_1"/>
    <protectedRange sqref="S58:S59" name="Range2_12_5_1_1_2_3_1_1_1"/>
    <protectedRange sqref="Q58:R59" name="Range2_12_1_6_1_1_1_1_2_1_1_1_1"/>
    <protectedRange sqref="N58:P59" name="Range2_12_1_2_3_1_1_1_1_2_1_1_1_1"/>
    <protectedRange sqref="L58:M59" name="Range2_2_12_1_4_3_1_1_1_1_2_1_1_1_1"/>
    <protectedRange sqref="J56:K57" name="Range2_2_12_1_7_1_1_2_2_3"/>
    <protectedRange sqref="G56:H57" name="Range2_2_12_1_3_1_2_1_1_1_2_1_1_1_1_1_1_2_1_1_1"/>
    <protectedRange sqref="I56:I57" name="Range2_2_12_1_4_3_1_1_1_2_1_2_1_1_3_1_1_1_1_1_1_1"/>
    <protectedRange sqref="D56:E57" name="Range2_2_12_1_3_1_2_1_1_1_2_1_1_1_1_3_1_1_1_1_1_1"/>
    <protectedRange sqref="F56:F57" name="Range2_2_12_1_3_1_2_1_1_1_3_1_1_1_1_1_3_1_1_1_1_1_1"/>
    <protectedRange sqref="AG10" name="Range1_18_1_1_1_1"/>
    <protectedRange sqref="Q10" name="Range1_17_1_1_1_2"/>
    <protectedRange sqref="F11:F34" name="Range1_16_3_1_1_2"/>
    <protectedRange sqref="W11:W34" name="Range1_16_3_1_1_4"/>
    <protectedRange sqref="X17:X34 Y20:Y34 Z17:AB34" name="Range1_16_3_1_1_6"/>
    <protectedRange sqref="G58:H64" name="Range2_2_12_1_3_1_1_1_1_1_4_1_1_1_1_2"/>
    <protectedRange sqref="E58:F64" name="Range2_2_12_1_7_1_1_3_1_1_1_1_2"/>
    <protectedRange sqref="I58:K64" name="Range2_2_12_1_4_3_1_1_1_1_2_1_1_1_2"/>
    <protectedRange sqref="D58:D64" name="Range2_2_12_1_3_1_2_1_1_1_2_1_2_1_1_1_2"/>
    <protectedRange sqref="J65:K65" name="Range2_2_12_1_7_1_1_2_2_1_2"/>
    <protectedRange sqref="I65" name="Range2_2_12_1_7_1_1_2_2_1_1_1_1_1"/>
    <protectedRange sqref="G65:H65" name="Range2_2_12_1_3_3_1_1_1_2_1_1_1_1_1_1_1_1_1_1_1_1_1_1_1_1_1_1_1"/>
    <protectedRange sqref="F65" name="Range2_2_12_1_3_1_2_1_1_1_3_1_1_1_1_1_3_1_1_1_1_1_1_1_1_1_1_1"/>
    <protectedRange sqref="D65" name="Range2_2_12_1_7_1_1_2_1_1_1_1_1_1_1_1"/>
    <protectedRange sqref="E65" name="Range2_2_12_1_1_1_1_1_1_1_1_1_1_1_1_1_1"/>
    <protectedRange sqref="C65" name="Range2_1_4_2_1_1_1_1_1_1_1_1_1_1_1"/>
    <protectedRange sqref="B63" name="Range2_12_5_1_1_2_1_4_1_1_1_2_1_1_1_1_1_1_1_1_1_2_1_1_1_1_2_1_1_1_2_1_1_1_2_2_2_1_1_1_1_1"/>
    <protectedRange sqref="B64" name="Range2_12_5_1_1_2_1_2_2_1_1_1_1_2_1_1_1_2_1_1_1_2_2_2_1_1_1_1_1"/>
    <protectedRange sqref="B42" name="Range2_12_5_1_1_1_1_1_2_2"/>
    <protectedRange sqref="B43" name="Range2_12_5_1_1_1_1_1_2_1_1"/>
    <protectedRange sqref="B41 B46:B47 B49:B51 B54" name="Range2_12_5_1_1_1_2_2_1_1_1_1_1_1_1_1_1_1_1_2_1_1_1_2_1_1"/>
    <protectedRange sqref="B45" name="Range2_12_5_1_1_1_2_2_1_1_1_1"/>
    <protectedRange sqref="B44" name="Range2_12_5_1_1_1_2_1_1_1_1_1_1"/>
    <protectedRange sqref="B52" name="Range2_12_5_1_1_1_2_2_1_1_1_1_1_1_1_1_1_1_1_2_1_1_1_2_1_1_1"/>
    <protectedRange sqref="B53" name="Range2_12_5_1_1_1_2_2_1_1_1_1_1_1_1_1_1_1_1_2_1_1_1_2_1_2"/>
    <protectedRange sqref="B48" name="Range2_12_5_1_1_1_2_2_1_1_1_1_1_1_1_1_1_1_1_2_1_1_1_1_1_1"/>
    <protectedRange sqref="B55" name="Range2_12_5_1_1_1_2_2_1_1_1_1_1_1_1_1_1_1_1_2_1_1_1_2_1_1_2_1_1"/>
    <protectedRange sqref="B56" name="Range2_12_5_1_1_1_2_2_1_1_1_1_1_1_1_1_1_1_1_2_1_1_1_3_1"/>
    <protectedRange sqref="B57" name="Range2_12_5_1_1_1_2_2_1_1_1_1_1_1_1_1_1_1_1_2_1_1_1_3_3_1"/>
    <protectedRange sqref="B58" name="Range2_12_5_1_1_1_2_2_1_1_1_1_1_1_1_1_1_1_1_2_1_1_1_2_1"/>
    <protectedRange sqref="B61" name="Range2_12_5_1_1_2_1_4_1_1_1_2_1_1_1_1_1_1_1_1_1_2_1_1_1_1_2_1_1_1_2_1_1_1_2_2_2_1_1_1_1_1_1_1_1_1_1"/>
    <protectedRange sqref="B62" name="Range2_12_5_1_1_2_1_2_2_1_1_1_1_2_1_1_1_2_1_1_1_2_2_2_1_1_1_1_1_1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Y17:Y19">
    <cfRule type="containsText" dxfId="800" priority="17" operator="containsText" text="N/A">
      <formula>NOT(ISERROR(SEARCH("N/A",X11)))</formula>
    </cfRule>
    <cfRule type="cellIs" dxfId="799" priority="35" operator="equal">
      <formula>0</formula>
    </cfRule>
  </conditionalFormatting>
  <conditionalFormatting sqref="AC17:AE34 X11:AE16 Y17:Y19">
    <cfRule type="cellIs" dxfId="798" priority="34" operator="greaterThanOrEqual">
      <formula>1185</formula>
    </cfRule>
  </conditionalFormatting>
  <conditionalFormatting sqref="AC17:AE34 X11:AE16 Y17:Y19">
    <cfRule type="cellIs" dxfId="797" priority="33" operator="between">
      <formula>0.1</formula>
      <formula>1184</formula>
    </cfRule>
  </conditionalFormatting>
  <conditionalFormatting sqref="X8 AJ16:AJ34 AJ11:AO15 AO16:AO34">
    <cfRule type="cellIs" dxfId="796" priority="32" operator="equal">
      <formula>0</formula>
    </cfRule>
  </conditionalFormatting>
  <conditionalFormatting sqref="X8 AJ16:AJ34 AJ11:AO15 AO16:AO34">
    <cfRule type="cellIs" dxfId="795" priority="31" operator="greaterThan">
      <formula>1179</formula>
    </cfRule>
  </conditionalFormatting>
  <conditionalFormatting sqref="X8 AJ16:AJ34 AJ11:AO15 AO16:AO34">
    <cfRule type="cellIs" dxfId="794" priority="30" operator="greaterThan">
      <formula>99</formula>
    </cfRule>
  </conditionalFormatting>
  <conditionalFormatting sqref="X8 AJ16:AJ34 AJ11:AO15 AO16:AO34">
    <cfRule type="cellIs" dxfId="793" priority="29" operator="greaterThan">
      <formula>0.99</formula>
    </cfRule>
  </conditionalFormatting>
  <conditionalFormatting sqref="AB8">
    <cfRule type="cellIs" dxfId="792" priority="28" operator="equal">
      <formula>0</formula>
    </cfRule>
  </conditionalFormatting>
  <conditionalFormatting sqref="AB8">
    <cfRule type="cellIs" dxfId="791" priority="27" operator="greaterThan">
      <formula>1179</formula>
    </cfRule>
  </conditionalFormatting>
  <conditionalFormatting sqref="AB8">
    <cfRule type="cellIs" dxfId="790" priority="26" operator="greaterThan">
      <formula>99</formula>
    </cfRule>
  </conditionalFormatting>
  <conditionalFormatting sqref="AB8">
    <cfRule type="cellIs" dxfId="789" priority="25" operator="greaterThan">
      <formula>0.99</formula>
    </cfRule>
  </conditionalFormatting>
  <conditionalFormatting sqref="AQ11:AQ34">
    <cfRule type="cellIs" dxfId="788" priority="24" operator="equal">
      <formula>0</formula>
    </cfRule>
  </conditionalFormatting>
  <conditionalFormatting sqref="AQ11:AQ34">
    <cfRule type="cellIs" dxfId="787" priority="23" operator="greaterThan">
      <formula>1179</formula>
    </cfRule>
  </conditionalFormatting>
  <conditionalFormatting sqref="AQ11:AQ34">
    <cfRule type="cellIs" dxfId="786" priority="22" operator="greaterThan">
      <formula>99</formula>
    </cfRule>
  </conditionalFormatting>
  <conditionalFormatting sqref="AQ11:AQ34">
    <cfRule type="cellIs" dxfId="785" priority="21" operator="greaterThan">
      <formula>0.99</formula>
    </cfRule>
  </conditionalFormatting>
  <conditionalFormatting sqref="AI11:AI34">
    <cfRule type="cellIs" dxfId="784" priority="20" operator="greaterThan">
      <formula>$AI$8</formula>
    </cfRule>
  </conditionalFormatting>
  <conditionalFormatting sqref="AH11:AH34">
    <cfRule type="cellIs" dxfId="783" priority="18" operator="greaterThan">
      <formula>$AH$8</formula>
    </cfRule>
    <cfRule type="cellIs" dxfId="782" priority="19" operator="greaterThan">
      <formula>$AH$8</formula>
    </cfRule>
  </conditionalFormatting>
  <conditionalFormatting sqref="AP11:AP34">
    <cfRule type="cellIs" dxfId="781" priority="16" operator="equal">
      <formula>0</formula>
    </cfRule>
  </conditionalFormatting>
  <conditionalFormatting sqref="AP11:AP34">
    <cfRule type="cellIs" dxfId="780" priority="15" operator="greaterThan">
      <formula>1179</formula>
    </cfRule>
  </conditionalFormatting>
  <conditionalFormatting sqref="AP11:AP34">
    <cfRule type="cellIs" dxfId="779" priority="14" operator="greaterThan">
      <formula>99</formula>
    </cfRule>
  </conditionalFormatting>
  <conditionalFormatting sqref="AP11:AP34">
    <cfRule type="cellIs" dxfId="778" priority="13" operator="greaterThan">
      <formula>0.99</formula>
    </cfRule>
  </conditionalFormatting>
  <conditionalFormatting sqref="X17:X19 Z17:AB19 X20:AB34">
    <cfRule type="containsText" dxfId="777" priority="9" operator="containsText" text="N/A">
      <formula>NOT(ISERROR(SEARCH("N/A",X17)))</formula>
    </cfRule>
    <cfRule type="cellIs" dxfId="776" priority="12" operator="equal">
      <formula>0</formula>
    </cfRule>
  </conditionalFormatting>
  <conditionalFormatting sqref="X17:X19 Z17:AB19 X20:AB34">
    <cfRule type="cellIs" dxfId="775" priority="11" operator="greaterThanOrEqual">
      <formula>1185</formula>
    </cfRule>
  </conditionalFormatting>
  <conditionalFormatting sqref="X17:X19 Z17:AB19 X20:AB34">
    <cfRule type="cellIs" dxfId="774" priority="10" operator="between">
      <formula>0.1</formula>
      <formula>1184</formula>
    </cfRule>
  </conditionalFormatting>
  <conditionalFormatting sqref="AK33:AK34 AL16:AN34">
    <cfRule type="cellIs" dxfId="773" priority="8" operator="equal">
      <formula>0</formula>
    </cfRule>
  </conditionalFormatting>
  <conditionalFormatting sqref="AK33:AK34 AL16:AN34">
    <cfRule type="cellIs" dxfId="772" priority="7" operator="greaterThan">
      <formula>1179</formula>
    </cfRule>
  </conditionalFormatting>
  <conditionalFormatting sqref="AK33:AK34 AL16:AN34">
    <cfRule type="cellIs" dxfId="771" priority="6" operator="greaterThan">
      <formula>99</formula>
    </cfRule>
  </conditionalFormatting>
  <conditionalFormatting sqref="AK33:AK34 AL16:AN34">
    <cfRule type="cellIs" dxfId="770" priority="5" operator="greaterThan">
      <formula>0.99</formula>
    </cfRule>
  </conditionalFormatting>
  <conditionalFormatting sqref="AK16:AK32">
    <cfRule type="cellIs" dxfId="769" priority="4" operator="equal">
      <formula>0</formula>
    </cfRule>
  </conditionalFormatting>
  <conditionalFormatting sqref="AK16:AK32">
    <cfRule type="cellIs" dxfId="768" priority="3" operator="greaterThan">
      <formula>1179</formula>
    </cfRule>
  </conditionalFormatting>
  <conditionalFormatting sqref="AK16:AK32">
    <cfRule type="cellIs" dxfId="767" priority="2" operator="greaterThan">
      <formula>99</formula>
    </cfRule>
  </conditionalFormatting>
  <conditionalFormatting sqref="AK16:AK32">
    <cfRule type="cellIs" dxfId="766" priority="1" operator="greaterThan">
      <formula>0.99</formula>
    </cfRule>
  </conditionalFormatting>
  <dataValidations count="4">
    <dataValidation type="list" allowBlank="1" showInputMessage="1" showErrorMessage="1" sqref="P3:P5">
      <formula1>$AY$10:$AY$38</formula1>
    </dataValidation>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38"/>
  <sheetViews>
    <sheetView showGridLines="0" zoomScaleNormal="100" workbookViewId="0">
      <selection activeCell="J65" sqref="J65"/>
    </sheetView>
  </sheetViews>
  <sheetFormatPr defaultRowHeight="15" x14ac:dyDescent="0.25"/>
  <cols>
    <col min="1" max="1" width="5.7109375" style="101" customWidth="1"/>
    <col min="2" max="2" width="10.28515625" style="101" customWidth="1"/>
    <col min="3" max="3" width="14" style="101" customWidth="1"/>
    <col min="4" max="7" width="9.140625" style="101"/>
    <col min="8" max="8" width="20.42578125" style="101" customWidth="1"/>
    <col min="9" max="10" width="9.140625" style="101"/>
    <col min="11" max="11" width="9" style="101" customWidth="1"/>
    <col min="12" max="14" width="9.140625" style="101" hidden="1" customWidth="1"/>
    <col min="15" max="16" width="9.28515625" style="101" bestFit="1" customWidth="1"/>
    <col min="17" max="17" width="9" style="101" customWidth="1"/>
    <col min="18" max="18" width="9.140625" style="101" customWidth="1"/>
    <col min="19" max="19" width="11.5703125" style="101" bestFit="1" customWidth="1"/>
    <col min="20" max="20" width="10.5703125" style="101" bestFit="1" customWidth="1"/>
    <col min="21" max="22" width="9.28515625" style="101" bestFit="1" customWidth="1"/>
    <col min="23" max="23" width="9.140625" style="101"/>
    <col min="24" max="28" width="9.28515625" style="101" bestFit="1" customWidth="1"/>
    <col min="29" max="32" width="9.140625" style="101"/>
    <col min="33" max="33" width="10.5703125" style="101" bestFit="1" customWidth="1"/>
    <col min="34" max="35" width="9.28515625" style="101" bestFit="1" customWidth="1"/>
    <col min="36" max="44" width="9.140625" style="101"/>
    <col min="45" max="45" width="83.85546875" style="11" customWidth="1"/>
    <col min="46" max="47" width="9.140625" style="103"/>
    <col min="48" max="48" width="29.7109375" style="103" customWidth="1"/>
    <col min="49" max="49" width="22" style="103" customWidth="1"/>
    <col min="50" max="50" width="9.140625" style="103"/>
    <col min="51" max="51" width="38.5703125" style="103" bestFit="1" customWidth="1"/>
    <col min="52" max="16384" width="9.140625" style="101"/>
  </cols>
  <sheetData>
    <row r="2" spans="2:51" ht="21" x14ac:dyDescent="0.25">
      <c r="B2" s="1"/>
      <c r="C2" s="103"/>
      <c r="D2" s="103"/>
      <c r="E2" s="2"/>
      <c r="F2" s="2"/>
      <c r="G2" s="103"/>
      <c r="H2" s="3"/>
      <c r="I2" s="3"/>
      <c r="J2" s="103"/>
      <c r="K2" s="3"/>
      <c r="L2" s="3"/>
      <c r="M2" s="103"/>
      <c r="N2" s="103"/>
      <c r="O2" s="4"/>
      <c r="P2" s="5" t="s">
        <v>0</v>
      </c>
      <c r="Q2" s="5"/>
      <c r="R2" s="6"/>
      <c r="S2" s="7"/>
      <c r="T2" s="8"/>
      <c r="U2" s="8"/>
      <c r="V2" s="9"/>
      <c r="W2" s="10"/>
      <c r="X2" s="8"/>
      <c r="Y2" s="8"/>
      <c r="Z2" s="8"/>
      <c r="AA2" s="8"/>
      <c r="AB2" s="8"/>
      <c r="AC2" s="8"/>
      <c r="AD2" s="8"/>
      <c r="AE2" s="8"/>
      <c r="AM2" s="103"/>
      <c r="AN2" s="103"/>
      <c r="AO2" s="103"/>
      <c r="AP2" s="103"/>
      <c r="AQ2" s="103"/>
      <c r="AR2" s="103"/>
    </row>
    <row r="3" spans="2:51" ht="15" customHeight="1" x14ac:dyDescent="0.25">
      <c r="B3" s="12" t="s">
        <v>1</v>
      </c>
      <c r="C3" s="12"/>
      <c r="D3" s="12"/>
      <c r="E3" s="103"/>
      <c r="F3" s="3"/>
      <c r="G3" s="3"/>
      <c r="H3" s="103"/>
      <c r="I3" s="103"/>
      <c r="J3" s="103"/>
      <c r="K3" s="13"/>
      <c r="L3" s="14"/>
      <c r="M3" s="103"/>
      <c r="N3" s="103"/>
      <c r="O3" s="15" t="s">
        <v>2</v>
      </c>
      <c r="P3" s="229" t="s">
        <v>127</v>
      </c>
      <c r="Q3" s="230"/>
      <c r="R3" s="230"/>
      <c r="S3" s="230"/>
      <c r="T3" s="230"/>
      <c r="U3" s="231"/>
      <c r="V3" s="16"/>
      <c r="W3" s="16"/>
      <c r="X3" s="16"/>
      <c r="Y3" s="16"/>
      <c r="Z3" s="16"/>
      <c r="AH3" s="103"/>
      <c r="AI3" s="103"/>
      <c r="AJ3" s="103"/>
      <c r="AK3" s="103"/>
      <c r="AL3" s="11"/>
      <c r="AM3" s="103"/>
      <c r="AN3" s="103"/>
      <c r="AO3" s="103"/>
      <c r="AP3" s="103"/>
      <c r="AQ3" s="103"/>
      <c r="AR3" s="103"/>
      <c r="AS3" s="103"/>
    </row>
    <row r="4" spans="2:51" x14ac:dyDescent="0.25">
      <c r="B4" s="17" t="s">
        <v>3</v>
      </c>
      <c r="C4" s="17"/>
      <c r="D4" s="17"/>
      <c r="E4" s="103"/>
      <c r="F4" s="18"/>
      <c r="G4" s="103"/>
      <c r="H4" s="103"/>
      <c r="I4" s="103"/>
      <c r="J4" s="103"/>
      <c r="K4" s="103"/>
      <c r="L4" s="103"/>
      <c r="M4" s="103"/>
      <c r="N4" s="103"/>
      <c r="O4" s="15" t="s">
        <v>4</v>
      </c>
      <c r="P4" s="229" t="s">
        <v>131</v>
      </c>
      <c r="Q4" s="230"/>
      <c r="R4" s="230"/>
      <c r="S4" s="230"/>
      <c r="T4" s="230"/>
      <c r="U4" s="231"/>
      <c r="V4" s="16"/>
      <c r="W4" s="16"/>
      <c r="X4" s="16"/>
      <c r="Y4" s="16"/>
      <c r="Z4" s="16"/>
      <c r="AH4" s="103"/>
      <c r="AI4" s="103"/>
      <c r="AJ4" s="103"/>
      <c r="AK4" s="103"/>
      <c r="AL4" s="11"/>
      <c r="AM4" s="103"/>
      <c r="AN4" s="103"/>
      <c r="AO4" s="103"/>
      <c r="AP4" s="103"/>
      <c r="AQ4" s="103"/>
      <c r="AR4" s="103"/>
      <c r="AS4" s="103"/>
    </row>
    <row r="5" spans="2:51" x14ac:dyDescent="0.25">
      <c r="B5" s="103"/>
      <c r="C5" s="103"/>
      <c r="D5" s="103"/>
      <c r="E5" s="19"/>
      <c r="F5" s="19"/>
      <c r="G5" s="103"/>
      <c r="H5" s="103"/>
      <c r="I5" s="103"/>
      <c r="J5" s="103"/>
      <c r="K5" s="103"/>
      <c r="L5" s="103"/>
      <c r="M5" s="103"/>
      <c r="N5" s="103"/>
      <c r="O5" s="15" t="s">
        <v>5</v>
      </c>
      <c r="P5" s="229" t="s">
        <v>131</v>
      </c>
      <c r="Q5" s="230"/>
      <c r="R5" s="230"/>
      <c r="S5" s="230"/>
      <c r="T5" s="230"/>
      <c r="U5" s="231"/>
      <c r="V5" s="16"/>
      <c r="W5" s="16"/>
      <c r="X5" s="16"/>
      <c r="Y5" s="16"/>
      <c r="Z5" s="16"/>
      <c r="AH5" s="103"/>
      <c r="AI5" s="103"/>
      <c r="AJ5" s="103"/>
      <c r="AK5" s="103"/>
      <c r="AL5" s="11"/>
      <c r="AM5" s="103"/>
      <c r="AN5" s="103"/>
      <c r="AO5" s="103"/>
      <c r="AP5" s="103"/>
      <c r="AQ5" s="103"/>
      <c r="AR5" s="103"/>
      <c r="AS5" s="103"/>
    </row>
    <row r="6" spans="2:51" x14ac:dyDescent="0.25">
      <c r="B6" s="229" t="s">
        <v>6</v>
      </c>
      <c r="C6" s="231"/>
      <c r="D6" s="232" t="s">
        <v>7</v>
      </c>
      <c r="E6" s="233"/>
      <c r="F6" s="233"/>
      <c r="G6" s="233"/>
      <c r="H6" s="234"/>
      <c r="I6" s="103"/>
      <c r="J6" s="103"/>
      <c r="K6" s="153"/>
      <c r="L6" s="235">
        <v>41686</v>
      </c>
      <c r="M6" s="236"/>
      <c r="N6" s="20"/>
      <c r="O6" s="20"/>
      <c r="P6" s="21"/>
      <c r="Q6" s="21"/>
      <c r="R6" s="21"/>
      <c r="S6" s="21"/>
      <c r="T6" s="21"/>
      <c r="U6" s="21"/>
      <c r="V6" s="21"/>
      <c r="W6" s="22"/>
      <c r="X6" s="22"/>
      <c r="Y6" s="22"/>
      <c r="Z6" s="22"/>
      <c r="AA6" s="22"/>
      <c r="AB6" s="22"/>
      <c r="AC6" s="22"/>
      <c r="AD6" s="22"/>
      <c r="AE6" s="22"/>
      <c r="AJ6" s="23"/>
      <c r="AM6" s="24"/>
      <c r="AN6" s="24"/>
      <c r="AO6" s="24"/>
      <c r="AP6" s="24"/>
      <c r="AQ6" s="24"/>
      <c r="AR6" s="24"/>
      <c r="AS6" s="25"/>
    </row>
    <row r="7" spans="2:51" ht="36" x14ac:dyDescent="0.25">
      <c r="B7" s="218" t="s">
        <v>8</v>
      </c>
      <c r="C7" s="219"/>
      <c r="D7" s="218" t="s">
        <v>9</v>
      </c>
      <c r="E7" s="220"/>
      <c r="F7" s="220"/>
      <c r="G7" s="219"/>
      <c r="H7" s="157" t="s">
        <v>10</v>
      </c>
      <c r="I7" s="156" t="s">
        <v>11</v>
      </c>
      <c r="J7" s="156" t="s">
        <v>12</v>
      </c>
      <c r="K7" s="156" t="s">
        <v>13</v>
      </c>
      <c r="L7" s="11"/>
      <c r="M7" s="11"/>
      <c r="N7" s="11"/>
      <c r="O7" s="157" t="s">
        <v>14</v>
      </c>
      <c r="P7" s="218" t="s">
        <v>15</v>
      </c>
      <c r="Q7" s="220"/>
      <c r="R7" s="220"/>
      <c r="S7" s="220"/>
      <c r="T7" s="219"/>
      <c r="U7" s="217" t="s">
        <v>16</v>
      </c>
      <c r="V7" s="217"/>
      <c r="W7" s="156" t="s">
        <v>17</v>
      </c>
      <c r="X7" s="218" t="s">
        <v>18</v>
      </c>
      <c r="Y7" s="219"/>
      <c r="Z7" s="218" t="s">
        <v>19</v>
      </c>
      <c r="AA7" s="219"/>
      <c r="AB7" s="218" t="s">
        <v>20</v>
      </c>
      <c r="AC7" s="219"/>
      <c r="AD7" s="218" t="s">
        <v>21</v>
      </c>
      <c r="AE7" s="219"/>
      <c r="AF7" s="156" t="s">
        <v>22</v>
      </c>
      <c r="AG7" s="156" t="s">
        <v>23</v>
      </c>
      <c r="AH7" s="156" t="s">
        <v>24</v>
      </c>
      <c r="AI7" s="156" t="s">
        <v>25</v>
      </c>
      <c r="AJ7" s="218" t="s">
        <v>26</v>
      </c>
      <c r="AK7" s="220"/>
      <c r="AL7" s="220"/>
      <c r="AM7" s="220"/>
      <c r="AN7" s="219"/>
      <c r="AO7" s="218" t="s">
        <v>27</v>
      </c>
      <c r="AP7" s="220"/>
      <c r="AQ7" s="219"/>
      <c r="AR7" s="156" t="s">
        <v>28</v>
      </c>
      <c r="AS7" s="26"/>
      <c r="AT7" s="11"/>
      <c r="AU7" s="11"/>
      <c r="AV7" s="11"/>
      <c r="AW7" s="11"/>
      <c r="AX7" s="11"/>
      <c r="AY7" s="11"/>
    </row>
    <row r="8" spans="2:51" x14ac:dyDescent="0.25">
      <c r="B8" s="221">
        <v>42103</v>
      </c>
      <c r="C8" s="222"/>
      <c r="D8" s="223" t="s">
        <v>29</v>
      </c>
      <c r="E8" s="224"/>
      <c r="F8" s="224"/>
      <c r="G8" s="225"/>
      <c r="H8" s="27"/>
      <c r="I8" s="223" t="s">
        <v>29</v>
      </c>
      <c r="J8" s="224"/>
      <c r="K8" s="225"/>
      <c r="L8" s="28"/>
      <c r="M8" s="28"/>
      <c r="N8" s="28"/>
      <c r="O8" s="27" t="s">
        <v>30</v>
      </c>
      <c r="P8" s="27" t="s">
        <v>30</v>
      </c>
      <c r="Q8" s="27" t="s">
        <v>31</v>
      </c>
      <c r="R8" s="27" t="s">
        <v>31</v>
      </c>
      <c r="S8" s="27" t="s">
        <v>30</v>
      </c>
      <c r="T8" s="27" t="s">
        <v>32</v>
      </c>
      <c r="U8" s="226" t="s">
        <v>33</v>
      </c>
      <c r="V8" s="226"/>
      <c r="W8" s="29" t="s">
        <v>34</v>
      </c>
      <c r="X8" s="209">
        <v>0</v>
      </c>
      <c r="Y8" s="210"/>
      <c r="Z8" s="227" t="s">
        <v>35</v>
      </c>
      <c r="AA8" s="228"/>
      <c r="AB8" s="209">
        <v>1185</v>
      </c>
      <c r="AC8" s="210"/>
      <c r="AD8" s="211">
        <v>800</v>
      </c>
      <c r="AE8" s="212"/>
      <c r="AF8" s="27"/>
      <c r="AG8" s="29">
        <f>AG34-AG10</f>
        <v>25196</v>
      </c>
      <c r="AH8" s="30"/>
      <c r="AI8" s="30"/>
      <c r="AJ8" s="27" t="s">
        <v>36</v>
      </c>
      <c r="AK8" s="27" t="s">
        <v>36</v>
      </c>
      <c r="AL8" s="27" t="s">
        <v>36</v>
      </c>
      <c r="AM8" s="27" t="s">
        <v>36</v>
      </c>
      <c r="AN8" s="27" t="s">
        <v>36</v>
      </c>
      <c r="AO8" s="27" t="s">
        <v>36</v>
      </c>
      <c r="AP8" s="27" t="s">
        <v>31</v>
      </c>
      <c r="AQ8" s="27" t="s">
        <v>31</v>
      </c>
      <c r="AR8" s="27" t="s">
        <v>37</v>
      </c>
      <c r="AS8" s="26"/>
      <c r="AV8" s="31" t="s">
        <v>38</v>
      </c>
    </row>
    <row r="9" spans="2:51" ht="60" x14ac:dyDescent="0.25">
      <c r="B9" s="201" t="s">
        <v>39</v>
      </c>
      <c r="C9" s="201"/>
      <c r="D9" s="213" t="s">
        <v>40</v>
      </c>
      <c r="E9" s="214"/>
      <c r="F9" s="215" t="s">
        <v>41</v>
      </c>
      <c r="G9" s="214"/>
      <c r="H9" s="216" t="s">
        <v>42</v>
      </c>
      <c r="I9" s="201" t="s">
        <v>43</v>
      </c>
      <c r="J9" s="201"/>
      <c r="K9" s="201"/>
      <c r="L9" s="156" t="s">
        <v>44</v>
      </c>
      <c r="M9" s="217" t="s">
        <v>45</v>
      </c>
      <c r="N9" s="32" t="s">
        <v>46</v>
      </c>
      <c r="O9" s="207" t="s">
        <v>47</v>
      </c>
      <c r="P9" s="207" t="s">
        <v>48</v>
      </c>
      <c r="Q9" s="33" t="s">
        <v>49</v>
      </c>
      <c r="R9" s="195" t="s">
        <v>50</v>
      </c>
      <c r="S9" s="196"/>
      <c r="T9" s="197"/>
      <c r="U9" s="154" t="s">
        <v>51</v>
      </c>
      <c r="V9" s="154" t="s">
        <v>52</v>
      </c>
      <c r="W9" s="201" t="s">
        <v>53</v>
      </c>
      <c r="X9" s="202" t="s">
        <v>54</v>
      </c>
      <c r="Y9" s="203"/>
      <c r="Z9" s="203"/>
      <c r="AA9" s="203"/>
      <c r="AB9" s="203"/>
      <c r="AC9" s="203"/>
      <c r="AD9" s="203"/>
      <c r="AE9" s="204"/>
      <c r="AF9" s="152" t="s">
        <v>55</v>
      </c>
      <c r="AG9" s="152" t="s">
        <v>56</v>
      </c>
      <c r="AH9" s="190" t="s">
        <v>57</v>
      </c>
      <c r="AI9" s="205" t="s">
        <v>58</v>
      </c>
      <c r="AJ9" s="154" t="s">
        <v>59</v>
      </c>
      <c r="AK9" s="154" t="s">
        <v>60</v>
      </c>
      <c r="AL9" s="154" t="s">
        <v>61</v>
      </c>
      <c r="AM9" s="154" t="s">
        <v>62</v>
      </c>
      <c r="AN9" s="154" t="s">
        <v>63</v>
      </c>
      <c r="AO9" s="154" t="s">
        <v>64</v>
      </c>
      <c r="AP9" s="154" t="s">
        <v>65</v>
      </c>
      <c r="AQ9" s="207" t="s">
        <v>66</v>
      </c>
      <c r="AR9" s="154" t="s">
        <v>67</v>
      </c>
      <c r="AS9" s="190" t="s">
        <v>68</v>
      </c>
      <c r="AV9" s="34" t="s">
        <v>69</v>
      </c>
      <c r="AW9" s="34" t="s">
        <v>70</v>
      </c>
      <c r="AY9" s="35" t="s">
        <v>71</v>
      </c>
    </row>
    <row r="10" spans="2:51" x14ac:dyDescent="0.25">
      <c r="B10" s="154" t="s">
        <v>72</v>
      </c>
      <c r="C10" s="154" t="s">
        <v>73</v>
      </c>
      <c r="D10" s="154" t="s">
        <v>74</v>
      </c>
      <c r="E10" s="154" t="s">
        <v>75</v>
      </c>
      <c r="F10" s="154" t="s">
        <v>74</v>
      </c>
      <c r="G10" s="154" t="s">
        <v>75</v>
      </c>
      <c r="H10" s="216"/>
      <c r="I10" s="154" t="s">
        <v>75</v>
      </c>
      <c r="J10" s="154" t="s">
        <v>75</v>
      </c>
      <c r="K10" s="154" t="s">
        <v>75</v>
      </c>
      <c r="L10" s="27" t="s">
        <v>29</v>
      </c>
      <c r="M10" s="217"/>
      <c r="N10" s="27" t="s">
        <v>29</v>
      </c>
      <c r="O10" s="208"/>
      <c r="P10" s="208"/>
      <c r="Q10" s="144">
        <f>'APR 8'!$Q$34</f>
        <v>32052791</v>
      </c>
      <c r="R10" s="198"/>
      <c r="S10" s="199"/>
      <c r="T10" s="200"/>
      <c r="U10" s="154" t="s">
        <v>75</v>
      </c>
      <c r="V10" s="154" t="s">
        <v>75</v>
      </c>
      <c r="W10" s="201"/>
      <c r="X10" s="36" t="s">
        <v>76</v>
      </c>
      <c r="Y10" s="36" t="s">
        <v>77</v>
      </c>
      <c r="Z10" s="36" t="s">
        <v>78</v>
      </c>
      <c r="AA10" s="36" t="s">
        <v>79</v>
      </c>
      <c r="AB10" s="36" t="s">
        <v>80</v>
      </c>
      <c r="AC10" s="36" t="s">
        <v>81</v>
      </c>
      <c r="AD10" s="36" t="s">
        <v>82</v>
      </c>
      <c r="AE10" s="36" t="s">
        <v>83</v>
      </c>
      <c r="AF10" s="37"/>
      <c r="AG10" s="119">
        <f>'APR 8'!$AG$34</f>
        <v>36079404</v>
      </c>
      <c r="AH10" s="190"/>
      <c r="AI10" s="206"/>
      <c r="AJ10" s="154" t="s">
        <v>84</v>
      </c>
      <c r="AK10" s="154" t="s">
        <v>84</v>
      </c>
      <c r="AL10" s="154" t="s">
        <v>84</v>
      </c>
      <c r="AM10" s="154" t="s">
        <v>84</v>
      </c>
      <c r="AN10" s="154" t="s">
        <v>84</v>
      </c>
      <c r="AO10" s="154" t="s">
        <v>84</v>
      </c>
      <c r="AP10" s="145">
        <f>'APR 8'!AP34</f>
        <v>8061204</v>
      </c>
      <c r="AQ10" s="208"/>
      <c r="AR10" s="155" t="s">
        <v>85</v>
      </c>
      <c r="AS10" s="190"/>
      <c r="AV10" s="38" t="s">
        <v>86</v>
      </c>
      <c r="AW10" s="38" t="s">
        <v>87</v>
      </c>
      <c r="AY10" s="80"/>
    </row>
    <row r="11" spans="2:51" x14ac:dyDescent="0.25">
      <c r="B11" s="39">
        <v>2</v>
      </c>
      <c r="C11" s="39">
        <v>4.1666666666666664E-2</v>
      </c>
      <c r="D11" s="118">
        <v>14</v>
      </c>
      <c r="E11" s="40">
        <f>D11/1.42</f>
        <v>9.8591549295774659</v>
      </c>
      <c r="F11" s="104">
        <v>66</v>
      </c>
      <c r="G11" s="40">
        <f>F11/1.42</f>
        <v>46.478873239436624</v>
      </c>
      <c r="H11" s="41" t="s">
        <v>88</v>
      </c>
      <c r="I11" s="41">
        <f>J11-(2/1.42)</f>
        <v>41.549295774647888</v>
      </c>
      <c r="J11" s="42">
        <f>(F11-5)/1.42</f>
        <v>42.95774647887324</v>
      </c>
      <c r="K11" s="41">
        <f>J11+(6/1.42)</f>
        <v>47.183098591549296</v>
      </c>
      <c r="L11" s="43">
        <v>14</v>
      </c>
      <c r="M11" s="44" t="s">
        <v>89</v>
      </c>
      <c r="N11" s="44">
        <v>11.4</v>
      </c>
      <c r="O11" s="119">
        <v>114</v>
      </c>
      <c r="P11" s="119">
        <v>84</v>
      </c>
      <c r="Q11" s="119">
        <v>32056375</v>
      </c>
      <c r="R11" s="45">
        <f>Q11-Q10</f>
        <v>3584</v>
      </c>
      <c r="S11" s="46">
        <f>R11*24/1000</f>
        <v>86.016000000000005</v>
      </c>
      <c r="T11" s="46">
        <f>R11/1000</f>
        <v>3.5840000000000001</v>
      </c>
      <c r="U11" s="120">
        <v>6.7</v>
      </c>
      <c r="V11" s="120">
        <f>U11</f>
        <v>6.7</v>
      </c>
      <c r="W11" s="121" t="s">
        <v>125</v>
      </c>
      <c r="X11" s="123">
        <v>0</v>
      </c>
      <c r="Y11" s="123">
        <v>0</v>
      </c>
      <c r="Z11" s="123">
        <v>1012</v>
      </c>
      <c r="AA11" s="123">
        <v>0</v>
      </c>
      <c r="AB11" s="123">
        <v>1028</v>
      </c>
      <c r="AC11" s="47" t="s">
        <v>90</v>
      </c>
      <c r="AD11" s="47" t="s">
        <v>90</v>
      </c>
      <c r="AE11" s="47" t="s">
        <v>90</v>
      </c>
      <c r="AF11" s="122" t="s">
        <v>90</v>
      </c>
      <c r="AG11" s="136">
        <v>36079990</v>
      </c>
      <c r="AH11" s="48">
        <f>IF(ISBLANK(AG11),"-",AG11-AG10)</f>
        <v>586</v>
      </c>
      <c r="AI11" s="49">
        <f>AH11/T11</f>
        <v>163.50446428571428</v>
      </c>
      <c r="AJ11" s="102">
        <v>0</v>
      </c>
      <c r="AK11" s="102">
        <v>0</v>
      </c>
      <c r="AL11" s="102">
        <v>1</v>
      </c>
      <c r="AM11" s="102">
        <v>0</v>
      </c>
      <c r="AN11" s="102">
        <v>1</v>
      </c>
      <c r="AO11" s="102">
        <v>0.35</v>
      </c>
      <c r="AP11" s="123">
        <v>8062272</v>
      </c>
      <c r="AQ11" s="123">
        <f>AP11-AP10</f>
        <v>1068</v>
      </c>
      <c r="AR11" s="50"/>
      <c r="AS11" s="51" t="s">
        <v>113</v>
      </c>
      <c r="AV11" s="38" t="s">
        <v>88</v>
      </c>
      <c r="AW11" s="38" t="s">
        <v>91</v>
      </c>
      <c r="AY11" s="80" t="s">
        <v>126</v>
      </c>
    </row>
    <row r="12" spans="2:51" x14ac:dyDescent="0.25">
      <c r="B12" s="39">
        <v>2.0416666666666701</v>
      </c>
      <c r="C12" s="39">
        <v>8.3333333333333329E-2</v>
      </c>
      <c r="D12" s="118">
        <v>17</v>
      </c>
      <c r="E12" s="40">
        <f t="shared" ref="E12:E34" si="0">D12/1.42</f>
        <v>11.971830985915494</v>
      </c>
      <c r="F12" s="104">
        <v>66</v>
      </c>
      <c r="G12" s="40">
        <f t="shared" ref="G12:G34" si="1">F12/1.42</f>
        <v>46.478873239436624</v>
      </c>
      <c r="H12" s="41" t="s">
        <v>88</v>
      </c>
      <c r="I12" s="41">
        <f t="shared" ref="I12:I34" si="2">J12-(2/1.42)</f>
        <v>41.549295774647888</v>
      </c>
      <c r="J12" s="42">
        <f>(F12-5)/1.42</f>
        <v>42.95774647887324</v>
      </c>
      <c r="K12" s="41">
        <f>J12+(6/1.42)</f>
        <v>47.183098591549296</v>
      </c>
      <c r="L12" s="43">
        <v>14</v>
      </c>
      <c r="M12" s="44" t="s">
        <v>89</v>
      </c>
      <c r="N12" s="44">
        <v>11.2</v>
      </c>
      <c r="O12" s="119">
        <v>110</v>
      </c>
      <c r="P12" s="119">
        <v>82</v>
      </c>
      <c r="Q12" s="119">
        <v>32059895</v>
      </c>
      <c r="R12" s="45">
        <f t="shared" ref="R12:R34" si="3">Q12-Q11</f>
        <v>3520</v>
      </c>
      <c r="S12" s="46">
        <f t="shared" ref="S12:S34" si="4">R12*24/1000</f>
        <v>84.48</v>
      </c>
      <c r="T12" s="46">
        <f t="shared" ref="T12:T34" si="5">R12/1000</f>
        <v>3.52</v>
      </c>
      <c r="U12" s="120">
        <v>7.8</v>
      </c>
      <c r="V12" s="120">
        <f t="shared" ref="V12:V34" si="6">U12</f>
        <v>7.8</v>
      </c>
      <c r="W12" s="121" t="s">
        <v>125</v>
      </c>
      <c r="X12" s="123">
        <v>0</v>
      </c>
      <c r="Y12" s="123">
        <v>0</v>
      </c>
      <c r="Z12" s="123">
        <v>988</v>
      </c>
      <c r="AA12" s="123">
        <v>0</v>
      </c>
      <c r="AB12" s="123">
        <v>1008</v>
      </c>
      <c r="AC12" s="47" t="s">
        <v>90</v>
      </c>
      <c r="AD12" s="47" t="s">
        <v>90</v>
      </c>
      <c r="AE12" s="47" t="s">
        <v>90</v>
      </c>
      <c r="AF12" s="122" t="s">
        <v>90</v>
      </c>
      <c r="AG12" s="136">
        <v>36080522</v>
      </c>
      <c r="AH12" s="48">
        <f>IF(ISBLANK(AG12),"-",AG12-AG11)</f>
        <v>532</v>
      </c>
      <c r="AI12" s="49">
        <f t="shared" ref="AI12:AI34" si="7">AH12/T12</f>
        <v>151.13636363636363</v>
      </c>
      <c r="AJ12" s="102">
        <v>0</v>
      </c>
      <c r="AK12" s="102">
        <v>0</v>
      </c>
      <c r="AL12" s="102">
        <v>1</v>
      </c>
      <c r="AM12" s="102">
        <v>0</v>
      </c>
      <c r="AN12" s="102">
        <v>1</v>
      </c>
      <c r="AO12" s="102">
        <v>0.35</v>
      </c>
      <c r="AP12" s="123">
        <v>8063352</v>
      </c>
      <c r="AQ12" s="123">
        <f>AP12-AP11</f>
        <v>1080</v>
      </c>
      <c r="AR12" s="52">
        <v>0.59</v>
      </c>
      <c r="AS12" s="51" t="s">
        <v>113</v>
      </c>
      <c r="AV12" s="38" t="s">
        <v>92</v>
      </c>
      <c r="AW12" s="38" t="s">
        <v>93</v>
      </c>
      <c r="AY12" s="80" t="s">
        <v>128</v>
      </c>
    </row>
    <row r="13" spans="2:51" x14ac:dyDescent="0.25">
      <c r="B13" s="39">
        <v>2.0833333333333299</v>
      </c>
      <c r="C13" s="39">
        <v>0.125</v>
      </c>
      <c r="D13" s="118">
        <v>17</v>
      </c>
      <c r="E13" s="40">
        <f t="shared" si="0"/>
        <v>11.971830985915494</v>
      </c>
      <c r="F13" s="104">
        <v>66</v>
      </c>
      <c r="G13" s="40">
        <f t="shared" si="1"/>
        <v>46.478873239436624</v>
      </c>
      <c r="H13" s="41" t="s">
        <v>88</v>
      </c>
      <c r="I13" s="41">
        <f t="shared" si="2"/>
        <v>41.549295774647888</v>
      </c>
      <c r="J13" s="42">
        <f>(F13-5)/1.42</f>
        <v>42.95774647887324</v>
      </c>
      <c r="K13" s="41">
        <f>J13+(6/1.42)</f>
        <v>47.183098591549296</v>
      </c>
      <c r="L13" s="43">
        <v>14</v>
      </c>
      <c r="M13" s="44" t="s">
        <v>89</v>
      </c>
      <c r="N13" s="44">
        <v>11.2</v>
      </c>
      <c r="O13" s="119">
        <v>104</v>
      </c>
      <c r="P13" s="119">
        <v>78</v>
      </c>
      <c r="Q13" s="119">
        <v>32063341</v>
      </c>
      <c r="R13" s="45">
        <f t="shared" si="3"/>
        <v>3446</v>
      </c>
      <c r="S13" s="46">
        <f t="shared" si="4"/>
        <v>82.703999999999994</v>
      </c>
      <c r="T13" s="46">
        <f t="shared" si="5"/>
        <v>3.4460000000000002</v>
      </c>
      <c r="U13" s="120">
        <v>9</v>
      </c>
      <c r="V13" s="120">
        <f t="shared" si="6"/>
        <v>9</v>
      </c>
      <c r="W13" s="121" t="s">
        <v>125</v>
      </c>
      <c r="X13" s="123">
        <v>0</v>
      </c>
      <c r="Y13" s="123">
        <v>0</v>
      </c>
      <c r="Z13" s="123">
        <v>924</v>
      </c>
      <c r="AA13" s="123">
        <v>0</v>
      </c>
      <c r="AB13" s="123">
        <v>988</v>
      </c>
      <c r="AC13" s="47" t="s">
        <v>90</v>
      </c>
      <c r="AD13" s="47" t="s">
        <v>90</v>
      </c>
      <c r="AE13" s="47" t="s">
        <v>90</v>
      </c>
      <c r="AF13" s="122" t="s">
        <v>90</v>
      </c>
      <c r="AG13" s="136">
        <v>36081040</v>
      </c>
      <c r="AH13" s="48">
        <f>IF(ISBLANK(AG13),"-",AG13-AG12)</f>
        <v>518</v>
      </c>
      <c r="AI13" s="49">
        <f t="shared" si="7"/>
        <v>150.31921067904815</v>
      </c>
      <c r="AJ13" s="102">
        <v>0</v>
      </c>
      <c r="AK13" s="102">
        <v>0</v>
      </c>
      <c r="AL13" s="102">
        <v>1</v>
      </c>
      <c r="AM13" s="102">
        <v>0</v>
      </c>
      <c r="AN13" s="102">
        <v>1</v>
      </c>
      <c r="AO13" s="102">
        <v>0.35</v>
      </c>
      <c r="AP13" s="123">
        <v>8064456</v>
      </c>
      <c r="AQ13" s="123">
        <f>AP13-AP12</f>
        <v>1104</v>
      </c>
      <c r="AR13" s="50"/>
      <c r="AS13" s="51" t="s">
        <v>113</v>
      </c>
      <c r="AV13" s="38" t="s">
        <v>94</v>
      </c>
      <c r="AW13" s="38" t="s">
        <v>95</v>
      </c>
      <c r="AY13" s="80" t="s">
        <v>127</v>
      </c>
    </row>
    <row r="14" spans="2:51" x14ac:dyDescent="0.25">
      <c r="B14" s="39">
        <v>2.125</v>
      </c>
      <c r="C14" s="39">
        <v>0.16666666666666666</v>
      </c>
      <c r="D14" s="118">
        <v>25</v>
      </c>
      <c r="E14" s="40">
        <f t="shared" si="0"/>
        <v>17.605633802816904</v>
      </c>
      <c r="F14" s="104">
        <v>66</v>
      </c>
      <c r="G14" s="40">
        <f t="shared" si="1"/>
        <v>46.478873239436624</v>
      </c>
      <c r="H14" s="41" t="s">
        <v>88</v>
      </c>
      <c r="I14" s="41">
        <f t="shared" si="2"/>
        <v>41.549295774647888</v>
      </c>
      <c r="J14" s="42">
        <f>J15</f>
        <v>42.95774647887324</v>
      </c>
      <c r="K14" s="41">
        <f>J14+(6/1.42)</f>
        <v>47.183098591549296</v>
      </c>
      <c r="L14" s="43">
        <v>14</v>
      </c>
      <c r="M14" s="44" t="s">
        <v>89</v>
      </c>
      <c r="N14" s="44">
        <v>12.8</v>
      </c>
      <c r="O14" s="119">
        <v>85</v>
      </c>
      <c r="P14" s="119">
        <v>84</v>
      </c>
      <c r="Q14" s="119">
        <v>32066713</v>
      </c>
      <c r="R14" s="45">
        <f t="shared" si="3"/>
        <v>3372</v>
      </c>
      <c r="S14" s="46">
        <f t="shared" si="4"/>
        <v>80.927999999999997</v>
      </c>
      <c r="T14" s="46">
        <f t="shared" si="5"/>
        <v>3.3719999999999999</v>
      </c>
      <c r="U14" s="120">
        <v>9.5</v>
      </c>
      <c r="V14" s="120">
        <f t="shared" si="6"/>
        <v>9.5</v>
      </c>
      <c r="W14" s="121" t="s">
        <v>125</v>
      </c>
      <c r="X14" s="123">
        <v>0</v>
      </c>
      <c r="Y14" s="123">
        <v>0</v>
      </c>
      <c r="Z14" s="123">
        <v>889</v>
      </c>
      <c r="AA14" s="123">
        <v>0</v>
      </c>
      <c r="AB14" s="123">
        <v>988</v>
      </c>
      <c r="AC14" s="47" t="s">
        <v>90</v>
      </c>
      <c r="AD14" s="47" t="s">
        <v>90</v>
      </c>
      <c r="AE14" s="47" t="s">
        <v>90</v>
      </c>
      <c r="AF14" s="122" t="s">
        <v>90</v>
      </c>
      <c r="AG14" s="136">
        <v>36081548</v>
      </c>
      <c r="AH14" s="48">
        <f t="shared" ref="AH14:AH34" si="8">IF(ISBLANK(AG14),"-",AG14-AG13)</f>
        <v>508</v>
      </c>
      <c r="AI14" s="49">
        <f t="shared" si="7"/>
        <v>150.65243179122183</v>
      </c>
      <c r="AJ14" s="102">
        <v>0</v>
      </c>
      <c r="AK14" s="102">
        <v>0</v>
      </c>
      <c r="AL14" s="102">
        <v>1</v>
      </c>
      <c r="AM14" s="102">
        <v>0</v>
      </c>
      <c r="AN14" s="102">
        <v>1</v>
      </c>
      <c r="AO14" s="102">
        <v>0.35</v>
      </c>
      <c r="AP14" s="123">
        <v>8065040</v>
      </c>
      <c r="AQ14" s="123">
        <f>AP14-AP13</f>
        <v>584</v>
      </c>
      <c r="AR14" s="50"/>
      <c r="AS14" s="51" t="s">
        <v>113</v>
      </c>
      <c r="AT14" s="53"/>
      <c r="AV14" s="38" t="s">
        <v>96</v>
      </c>
      <c r="AW14" s="38" t="s">
        <v>97</v>
      </c>
      <c r="AY14" s="80" t="s">
        <v>130</v>
      </c>
    </row>
    <row r="15" spans="2:51" x14ac:dyDescent="0.25">
      <c r="B15" s="39">
        <v>2.1666666666666701</v>
      </c>
      <c r="C15" s="39">
        <v>0.20833333333333301</v>
      </c>
      <c r="D15" s="118">
        <v>28</v>
      </c>
      <c r="E15" s="40">
        <f t="shared" si="0"/>
        <v>19.718309859154932</v>
      </c>
      <c r="F15" s="104">
        <v>66</v>
      </c>
      <c r="G15" s="40">
        <f t="shared" si="1"/>
        <v>46.478873239436624</v>
      </c>
      <c r="H15" s="41" t="s">
        <v>88</v>
      </c>
      <c r="I15" s="41">
        <f t="shared" si="2"/>
        <v>41.549295774647888</v>
      </c>
      <c r="J15" s="42">
        <f>(F15-5)/1.42</f>
        <v>42.95774647887324</v>
      </c>
      <c r="K15" s="41">
        <f>J15+(6/1.42)</f>
        <v>47.183098591549296</v>
      </c>
      <c r="L15" s="43">
        <v>18</v>
      </c>
      <c r="M15" s="44" t="s">
        <v>89</v>
      </c>
      <c r="N15" s="44">
        <v>13.1</v>
      </c>
      <c r="O15" s="119">
        <v>94</v>
      </c>
      <c r="P15" s="119">
        <v>91</v>
      </c>
      <c r="Q15" s="119">
        <v>32070381</v>
      </c>
      <c r="R15" s="45">
        <f t="shared" si="3"/>
        <v>3668</v>
      </c>
      <c r="S15" s="46">
        <f t="shared" si="4"/>
        <v>88.031999999999996</v>
      </c>
      <c r="T15" s="46">
        <f t="shared" si="5"/>
        <v>3.6680000000000001</v>
      </c>
      <c r="U15" s="120">
        <v>9.5</v>
      </c>
      <c r="V15" s="120">
        <f t="shared" si="6"/>
        <v>9.5</v>
      </c>
      <c r="W15" s="121" t="s">
        <v>125</v>
      </c>
      <c r="X15" s="123">
        <v>0</v>
      </c>
      <c r="Y15" s="123">
        <v>0</v>
      </c>
      <c r="Z15" s="123">
        <v>912</v>
      </c>
      <c r="AA15" s="123">
        <v>0</v>
      </c>
      <c r="AB15" s="123">
        <v>948</v>
      </c>
      <c r="AC15" s="47" t="s">
        <v>90</v>
      </c>
      <c r="AD15" s="47" t="s">
        <v>90</v>
      </c>
      <c r="AE15" s="47" t="s">
        <v>90</v>
      </c>
      <c r="AF15" s="122" t="s">
        <v>90</v>
      </c>
      <c r="AG15" s="136">
        <v>36082036</v>
      </c>
      <c r="AH15" s="48">
        <f t="shared" si="8"/>
        <v>488</v>
      </c>
      <c r="AI15" s="49">
        <f t="shared" si="7"/>
        <v>133.04252998909487</v>
      </c>
      <c r="AJ15" s="102">
        <v>0</v>
      </c>
      <c r="AK15" s="102">
        <v>0</v>
      </c>
      <c r="AL15" s="102">
        <v>1</v>
      </c>
      <c r="AM15" s="102">
        <v>0</v>
      </c>
      <c r="AN15" s="102">
        <v>1</v>
      </c>
      <c r="AO15" s="102">
        <v>0</v>
      </c>
      <c r="AP15" s="123">
        <v>8065040</v>
      </c>
      <c r="AQ15" s="123">
        <f>AP15-AP14</f>
        <v>0</v>
      </c>
      <c r="AR15" s="50"/>
      <c r="AS15" s="51" t="s">
        <v>113</v>
      </c>
      <c r="AV15" s="38" t="s">
        <v>98</v>
      </c>
      <c r="AW15" s="38" t="s">
        <v>99</v>
      </c>
      <c r="AY15" s="80" t="s">
        <v>131</v>
      </c>
    </row>
    <row r="16" spans="2:51" x14ac:dyDescent="0.25">
      <c r="B16" s="39">
        <v>2.2083333333333299</v>
      </c>
      <c r="C16" s="39">
        <v>0.25</v>
      </c>
      <c r="D16" s="118">
        <v>20</v>
      </c>
      <c r="E16" s="40">
        <f t="shared" si="0"/>
        <v>14.084507042253522</v>
      </c>
      <c r="F16" s="87">
        <v>68</v>
      </c>
      <c r="G16" s="40">
        <f t="shared" si="1"/>
        <v>47.887323943661976</v>
      </c>
      <c r="H16" s="41" t="s">
        <v>88</v>
      </c>
      <c r="I16" s="41">
        <f t="shared" si="2"/>
        <v>46.478873239436624</v>
      </c>
      <c r="J16" s="42">
        <f t="shared" ref="J16:J25" si="9">F16/1.42</f>
        <v>47.887323943661976</v>
      </c>
      <c r="K16" s="41">
        <f>J16+1.42</f>
        <v>49.307323943661977</v>
      </c>
      <c r="L16" s="43">
        <v>19</v>
      </c>
      <c r="M16" s="44" t="s">
        <v>100</v>
      </c>
      <c r="N16" s="44">
        <v>13.1</v>
      </c>
      <c r="O16" s="119">
        <v>118</v>
      </c>
      <c r="P16" s="119">
        <v>116</v>
      </c>
      <c r="Q16" s="119">
        <v>32074538</v>
      </c>
      <c r="R16" s="45">
        <f t="shared" si="3"/>
        <v>4157</v>
      </c>
      <c r="S16" s="46">
        <f t="shared" si="4"/>
        <v>99.768000000000001</v>
      </c>
      <c r="T16" s="46">
        <f t="shared" si="5"/>
        <v>4.157</v>
      </c>
      <c r="U16" s="120">
        <v>9.5</v>
      </c>
      <c r="V16" s="120">
        <f t="shared" si="6"/>
        <v>9.5</v>
      </c>
      <c r="W16" s="121" t="s">
        <v>125</v>
      </c>
      <c r="X16" s="123">
        <v>0</v>
      </c>
      <c r="Y16" s="123">
        <v>0</v>
      </c>
      <c r="Z16" s="123">
        <v>1098</v>
      </c>
      <c r="AA16" s="123">
        <v>0</v>
      </c>
      <c r="AB16" s="123">
        <v>1109</v>
      </c>
      <c r="AC16" s="47" t="s">
        <v>90</v>
      </c>
      <c r="AD16" s="47" t="s">
        <v>90</v>
      </c>
      <c r="AE16" s="47" t="s">
        <v>90</v>
      </c>
      <c r="AF16" s="122" t="s">
        <v>90</v>
      </c>
      <c r="AG16" s="136">
        <v>36082620</v>
      </c>
      <c r="AH16" s="48">
        <f t="shared" si="8"/>
        <v>584</v>
      </c>
      <c r="AI16" s="49">
        <f t="shared" si="7"/>
        <v>140.48592735145539</v>
      </c>
      <c r="AJ16" s="102">
        <v>0</v>
      </c>
      <c r="AK16" s="102">
        <v>0</v>
      </c>
      <c r="AL16" s="102">
        <v>1</v>
      </c>
      <c r="AM16" s="102">
        <v>0</v>
      </c>
      <c r="AN16" s="102">
        <v>1</v>
      </c>
      <c r="AO16" s="102">
        <v>0</v>
      </c>
      <c r="AP16" s="123">
        <v>8065040</v>
      </c>
      <c r="AQ16" s="123">
        <f t="shared" ref="AQ16:AQ34" si="10">AP16-AP15</f>
        <v>0</v>
      </c>
      <c r="AR16" s="52">
        <v>0.81</v>
      </c>
      <c r="AS16" s="51" t="s">
        <v>101</v>
      </c>
      <c r="AV16" s="38" t="s">
        <v>102</v>
      </c>
      <c r="AW16" s="38" t="s">
        <v>103</v>
      </c>
      <c r="AY16" s="80" t="s">
        <v>132</v>
      </c>
    </row>
    <row r="17" spans="1:51" x14ac:dyDescent="0.25">
      <c r="B17" s="39">
        <v>2.25</v>
      </c>
      <c r="C17" s="39">
        <v>0.29166666666666702</v>
      </c>
      <c r="D17" s="118">
        <v>12</v>
      </c>
      <c r="E17" s="40">
        <f t="shared" si="0"/>
        <v>8.4507042253521139</v>
      </c>
      <c r="F17" s="87">
        <v>83</v>
      </c>
      <c r="G17" s="40">
        <f t="shared" si="1"/>
        <v>58.450704225352112</v>
      </c>
      <c r="H17" s="41" t="s">
        <v>88</v>
      </c>
      <c r="I17" s="41">
        <f t="shared" si="2"/>
        <v>57.04225352112676</v>
      </c>
      <c r="J17" s="42">
        <f t="shared" si="9"/>
        <v>58.450704225352112</v>
      </c>
      <c r="K17" s="41">
        <f t="shared" ref="K17:K22" si="11">J17+1.42</f>
        <v>59.870704225352114</v>
      </c>
      <c r="L17" s="43">
        <v>19</v>
      </c>
      <c r="M17" s="44" t="s">
        <v>100</v>
      </c>
      <c r="N17" s="44">
        <v>16.7</v>
      </c>
      <c r="O17" s="119">
        <v>148</v>
      </c>
      <c r="P17" s="119">
        <v>145</v>
      </c>
      <c r="Q17" s="119">
        <v>32080462</v>
      </c>
      <c r="R17" s="45">
        <f t="shared" si="3"/>
        <v>5924</v>
      </c>
      <c r="S17" s="46">
        <f t="shared" si="4"/>
        <v>142.17599999999999</v>
      </c>
      <c r="T17" s="46">
        <f t="shared" si="5"/>
        <v>5.9240000000000004</v>
      </c>
      <c r="U17" s="120">
        <v>94</v>
      </c>
      <c r="V17" s="120">
        <f t="shared" si="6"/>
        <v>94</v>
      </c>
      <c r="W17" s="121" t="s">
        <v>147</v>
      </c>
      <c r="X17" s="123">
        <v>0</v>
      </c>
      <c r="Y17" s="123">
        <v>970</v>
      </c>
      <c r="Z17" s="123">
        <v>1195</v>
      </c>
      <c r="AA17" s="123">
        <v>1185</v>
      </c>
      <c r="AB17" s="123">
        <v>1199</v>
      </c>
      <c r="AC17" s="47" t="s">
        <v>90</v>
      </c>
      <c r="AD17" s="47" t="s">
        <v>90</v>
      </c>
      <c r="AE17" s="47" t="s">
        <v>90</v>
      </c>
      <c r="AF17" s="122" t="s">
        <v>90</v>
      </c>
      <c r="AG17" s="136">
        <v>36083876</v>
      </c>
      <c r="AH17" s="48">
        <f t="shared" si="8"/>
        <v>1256</v>
      </c>
      <c r="AI17" s="49">
        <f t="shared" si="7"/>
        <v>212.01890614449695</v>
      </c>
      <c r="AJ17" s="102">
        <v>0</v>
      </c>
      <c r="AK17" s="102">
        <v>1</v>
      </c>
      <c r="AL17" s="102">
        <v>1</v>
      </c>
      <c r="AM17" s="102">
        <v>1</v>
      </c>
      <c r="AN17" s="102">
        <v>1</v>
      </c>
      <c r="AO17" s="102">
        <v>0</v>
      </c>
      <c r="AP17" s="123">
        <v>8065040</v>
      </c>
      <c r="AQ17" s="123">
        <f t="shared" si="10"/>
        <v>0</v>
      </c>
      <c r="AR17" s="50"/>
      <c r="AS17" s="51" t="s">
        <v>101</v>
      </c>
      <c r="AT17" s="53"/>
      <c r="AV17" s="38" t="s">
        <v>104</v>
      </c>
      <c r="AW17" s="38" t="s">
        <v>105</v>
      </c>
      <c r="AY17" s="105"/>
    </row>
    <row r="18" spans="1:51" x14ac:dyDescent="0.25">
      <c r="B18" s="39">
        <v>2.2916666666666701</v>
      </c>
      <c r="C18" s="39">
        <v>0.33333333333333298</v>
      </c>
      <c r="D18" s="118">
        <v>10</v>
      </c>
      <c r="E18" s="40">
        <f t="shared" si="0"/>
        <v>7.042253521126761</v>
      </c>
      <c r="F18" s="87">
        <v>83</v>
      </c>
      <c r="G18" s="40">
        <f t="shared" si="1"/>
        <v>58.450704225352112</v>
      </c>
      <c r="H18" s="41" t="s">
        <v>88</v>
      </c>
      <c r="I18" s="41">
        <f t="shared" si="2"/>
        <v>57.04225352112676</v>
      </c>
      <c r="J18" s="42">
        <f t="shared" si="9"/>
        <v>58.450704225352112</v>
      </c>
      <c r="K18" s="41">
        <f t="shared" si="11"/>
        <v>59.870704225352114</v>
      </c>
      <c r="L18" s="43">
        <v>19</v>
      </c>
      <c r="M18" s="44" t="s">
        <v>100</v>
      </c>
      <c r="N18" s="44">
        <v>17.3</v>
      </c>
      <c r="O18" s="119">
        <v>142</v>
      </c>
      <c r="P18" s="119">
        <v>149</v>
      </c>
      <c r="Q18" s="119">
        <v>32086692</v>
      </c>
      <c r="R18" s="45">
        <f t="shared" si="3"/>
        <v>6230</v>
      </c>
      <c r="S18" s="46">
        <f t="shared" si="4"/>
        <v>149.52000000000001</v>
      </c>
      <c r="T18" s="46">
        <f t="shared" si="5"/>
        <v>6.23</v>
      </c>
      <c r="U18" s="120">
        <v>9.1</v>
      </c>
      <c r="V18" s="120">
        <f t="shared" si="6"/>
        <v>9.1</v>
      </c>
      <c r="W18" s="121" t="s">
        <v>140</v>
      </c>
      <c r="X18" s="123">
        <v>0</v>
      </c>
      <c r="Y18" s="123">
        <v>1032</v>
      </c>
      <c r="Z18" s="123">
        <v>1195</v>
      </c>
      <c r="AA18" s="123">
        <v>1185</v>
      </c>
      <c r="AB18" s="123">
        <v>1199</v>
      </c>
      <c r="AC18" s="47" t="s">
        <v>90</v>
      </c>
      <c r="AD18" s="47" t="s">
        <v>90</v>
      </c>
      <c r="AE18" s="47" t="s">
        <v>90</v>
      </c>
      <c r="AF18" s="122" t="s">
        <v>90</v>
      </c>
      <c r="AG18" s="136">
        <v>36085244</v>
      </c>
      <c r="AH18" s="48">
        <f t="shared" si="8"/>
        <v>1368</v>
      </c>
      <c r="AI18" s="49">
        <f t="shared" si="7"/>
        <v>219.58266452648473</v>
      </c>
      <c r="AJ18" s="102">
        <v>0</v>
      </c>
      <c r="AK18" s="102">
        <v>1</v>
      </c>
      <c r="AL18" s="102">
        <v>1</v>
      </c>
      <c r="AM18" s="102">
        <v>1</v>
      </c>
      <c r="AN18" s="102">
        <v>1</v>
      </c>
      <c r="AO18" s="102">
        <v>0</v>
      </c>
      <c r="AP18" s="123">
        <v>8065040</v>
      </c>
      <c r="AQ18" s="123">
        <f t="shared" si="10"/>
        <v>0</v>
      </c>
      <c r="AR18" s="50"/>
      <c r="AS18" s="51" t="s">
        <v>101</v>
      </c>
      <c r="AV18" s="38" t="s">
        <v>106</v>
      </c>
      <c r="AW18" s="38" t="s">
        <v>107</v>
      </c>
      <c r="AY18" s="105"/>
    </row>
    <row r="19" spans="1:51" x14ac:dyDescent="0.25">
      <c r="B19" s="39">
        <v>2.3333333333333299</v>
      </c>
      <c r="C19" s="39">
        <v>0.375</v>
      </c>
      <c r="D19" s="118">
        <v>9</v>
      </c>
      <c r="E19" s="40">
        <f t="shared" si="0"/>
        <v>6.3380281690140849</v>
      </c>
      <c r="F19" s="87">
        <v>83</v>
      </c>
      <c r="G19" s="40">
        <f t="shared" si="1"/>
        <v>58.450704225352112</v>
      </c>
      <c r="H19" s="41" t="s">
        <v>88</v>
      </c>
      <c r="I19" s="41">
        <f t="shared" si="2"/>
        <v>57.04225352112676</v>
      </c>
      <c r="J19" s="42">
        <f t="shared" si="9"/>
        <v>58.450704225352112</v>
      </c>
      <c r="K19" s="41">
        <f t="shared" si="11"/>
        <v>59.870704225352114</v>
      </c>
      <c r="L19" s="43">
        <v>19</v>
      </c>
      <c r="M19" s="44" t="s">
        <v>100</v>
      </c>
      <c r="N19" s="44">
        <v>18.399999999999999</v>
      </c>
      <c r="O19" s="119">
        <v>136</v>
      </c>
      <c r="P19" s="119">
        <v>152</v>
      </c>
      <c r="Q19" s="119">
        <v>32093015</v>
      </c>
      <c r="R19" s="45">
        <f t="shared" si="3"/>
        <v>6323</v>
      </c>
      <c r="S19" s="46">
        <f t="shared" si="4"/>
        <v>151.75200000000001</v>
      </c>
      <c r="T19" s="46">
        <f t="shared" si="5"/>
        <v>6.3230000000000004</v>
      </c>
      <c r="U19" s="120">
        <v>8.5</v>
      </c>
      <c r="V19" s="120">
        <f t="shared" si="6"/>
        <v>8.5</v>
      </c>
      <c r="W19" s="121" t="s">
        <v>140</v>
      </c>
      <c r="X19" s="123">
        <v>0</v>
      </c>
      <c r="Y19" s="123">
        <v>1097</v>
      </c>
      <c r="Z19" s="123">
        <v>1195</v>
      </c>
      <c r="AA19" s="123">
        <v>1185</v>
      </c>
      <c r="AB19" s="123">
        <v>1199</v>
      </c>
      <c r="AC19" s="47" t="s">
        <v>90</v>
      </c>
      <c r="AD19" s="47" t="s">
        <v>90</v>
      </c>
      <c r="AE19" s="47" t="s">
        <v>90</v>
      </c>
      <c r="AF19" s="122" t="s">
        <v>90</v>
      </c>
      <c r="AG19" s="136">
        <v>36086652</v>
      </c>
      <c r="AH19" s="48">
        <f t="shared" si="8"/>
        <v>1408</v>
      </c>
      <c r="AI19" s="49">
        <f t="shared" si="7"/>
        <v>222.67910801834572</v>
      </c>
      <c r="AJ19" s="102">
        <v>0</v>
      </c>
      <c r="AK19" s="102">
        <v>1</v>
      </c>
      <c r="AL19" s="102">
        <v>1</v>
      </c>
      <c r="AM19" s="102">
        <v>1</v>
      </c>
      <c r="AN19" s="102">
        <v>1</v>
      </c>
      <c r="AO19" s="102">
        <v>0</v>
      </c>
      <c r="AP19" s="123">
        <v>8065040</v>
      </c>
      <c r="AQ19" s="123">
        <f t="shared" si="10"/>
        <v>0</v>
      </c>
      <c r="AR19" s="50"/>
      <c r="AS19" s="51" t="s">
        <v>101</v>
      </c>
      <c r="AV19" s="38" t="s">
        <v>108</v>
      </c>
      <c r="AW19" s="38" t="s">
        <v>109</v>
      </c>
      <c r="AY19" s="105"/>
    </row>
    <row r="20" spans="1:51" x14ac:dyDescent="0.25">
      <c r="B20" s="39">
        <v>2.375</v>
      </c>
      <c r="C20" s="39">
        <v>0.41666666666666669</v>
      </c>
      <c r="D20" s="118">
        <v>8</v>
      </c>
      <c r="E20" s="40">
        <f t="shared" si="0"/>
        <v>5.6338028169014089</v>
      </c>
      <c r="F20" s="87">
        <v>83</v>
      </c>
      <c r="G20" s="40">
        <f t="shared" si="1"/>
        <v>58.450704225352112</v>
      </c>
      <c r="H20" s="41" t="s">
        <v>88</v>
      </c>
      <c r="I20" s="41">
        <f t="shared" si="2"/>
        <v>57.04225352112676</v>
      </c>
      <c r="J20" s="42">
        <f t="shared" si="9"/>
        <v>58.450704225352112</v>
      </c>
      <c r="K20" s="41">
        <f t="shared" si="11"/>
        <v>59.870704225352114</v>
      </c>
      <c r="L20" s="43">
        <v>19</v>
      </c>
      <c r="M20" s="44" t="s">
        <v>100</v>
      </c>
      <c r="N20" s="44">
        <v>17.7</v>
      </c>
      <c r="O20" s="119">
        <v>136</v>
      </c>
      <c r="P20" s="119">
        <v>150</v>
      </c>
      <c r="Q20" s="119">
        <v>32099264</v>
      </c>
      <c r="R20" s="45">
        <f t="shared" si="3"/>
        <v>6249</v>
      </c>
      <c r="S20" s="46">
        <f t="shared" si="4"/>
        <v>149.976</v>
      </c>
      <c r="T20" s="46">
        <f t="shared" si="5"/>
        <v>6.2489999999999997</v>
      </c>
      <c r="U20" s="120">
        <v>7.6</v>
      </c>
      <c r="V20" s="120">
        <f t="shared" si="6"/>
        <v>7.6</v>
      </c>
      <c r="W20" s="121" t="s">
        <v>140</v>
      </c>
      <c r="X20" s="123">
        <v>0</v>
      </c>
      <c r="Y20" s="123">
        <v>1120</v>
      </c>
      <c r="Z20" s="123">
        <v>1195</v>
      </c>
      <c r="AA20" s="123">
        <v>1185</v>
      </c>
      <c r="AB20" s="123">
        <v>1199</v>
      </c>
      <c r="AC20" s="47" t="s">
        <v>90</v>
      </c>
      <c r="AD20" s="47" t="s">
        <v>90</v>
      </c>
      <c r="AE20" s="47" t="s">
        <v>90</v>
      </c>
      <c r="AF20" s="122" t="s">
        <v>90</v>
      </c>
      <c r="AG20" s="136">
        <v>36088048</v>
      </c>
      <c r="AH20" s="48">
        <f>IF(ISBLANK(AG20),"-",AG20-AG19)</f>
        <v>1396</v>
      </c>
      <c r="AI20" s="49">
        <f t="shared" si="7"/>
        <v>223.39574331893104</v>
      </c>
      <c r="AJ20" s="102">
        <v>0</v>
      </c>
      <c r="AK20" s="102">
        <v>1</v>
      </c>
      <c r="AL20" s="102">
        <v>1</v>
      </c>
      <c r="AM20" s="102">
        <v>1</v>
      </c>
      <c r="AN20" s="102">
        <v>1</v>
      </c>
      <c r="AO20" s="102">
        <v>0</v>
      </c>
      <c r="AP20" s="123">
        <v>8065040</v>
      </c>
      <c r="AQ20" s="123">
        <f t="shared" si="10"/>
        <v>0</v>
      </c>
      <c r="AR20" s="52">
        <v>0.53</v>
      </c>
      <c r="AS20" s="51" t="s">
        <v>101</v>
      </c>
      <c r="AY20" s="105"/>
    </row>
    <row r="21" spans="1:51" x14ac:dyDescent="0.25">
      <c r="B21" s="39">
        <v>2.4166666666666701</v>
      </c>
      <c r="C21" s="39">
        <v>0.45833333333333298</v>
      </c>
      <c r="D21" s="118">
        <v>9</v>
      </c>
      <c r="E21" s="40">
        <f t="shared" si="0"/>
        <v>6.3380281690140849</v>
      </c>
      <c r="F21" s="87">
        <v>83</v>
      </c>
      <c r="G21" s="40">
        <f t="shared" si="1"/>
        <v>58.450704225352112</v>
      </c>
      <c r="H21" s="41" t="s">
        <v>88</v>
      </c>
      <c r="I21" s="41">
        <f t="shared" si="2"/>
        <v>57.04225352112676</v>
      </c>
      <c r="J21" s="42">
        <f t="shared" si="9"/>
        <v>58.450704225352112</v>
      </c>
      <c r="K21" s="41">
        <f t="shared" si="11"/>
        <v>59.870704225352114</v>
      </c>
      <c r="L21" s="43">
        <v>19</v>
      </c>
      <c r="M21" s="44" t="s">
        <v>100</v>
      </c>
      <c r="N21" s="44">
        <v>17.7</v>
      </c>
      <c r="O21" s="119">
        <v>137</v>
      </c>
      <c r="P21" s="119">
        <v>151</v>
      </c>
      <c r="Q21" s="119">
        <v>32105623</v>
      </c>
      <c r="R21" s="45">
        <f>Q21-Q20</f>
        <v>6359</v>
      </c>
      <c r="S21" s="46">
        <f t="shared" si="4"/>
        <v>152.61600000000001</v>
      </c>
      <c r="T21" s="46">
        <f t="shared" si="5"/>
        <v>6.359</v>
      </c>
      <c r="U21" s="120">
        <v>6.9</v>
      </c>
      <c r="V21" s="120">
        <f t="shared" si="6"/>
        <v>6.9</v>
      </c>
      <c r="W21" s="121" t="s">
        <v>140</v>
      </c>
      <c r="X21" s="123">
        <v>0</v>
      </c>
      <c r="Y21" s="123">
        <v>1078</v>
      </c>
      <c r="Z21" s="123">
        <v>1195</v>
      </c>
      <c r="AA21" s="123">
        <v>1185</v>
      </c>
      <c r="AB21" s="123">
        <v>1199</v>
      </c>
      <c r="AC21" s="47" t="s">
        <v>90</v>
      </c>
      <c r="AD21" s="47" t="s">
        <v>90</v>
      </c>
      <c r="AE21" s="47" t="s">
        <v>90</v>
      </c>
      <c r="AF21" s="122" t="s">
        <v>90</v>
      </c>
      <c r="AG21" s="136">
        <v>36089468</v>
      </c>
      <c r="AH21" s="48">
        <f t="shared" si="8"/>
        <v>1420</v>
      </c>
      <c r="AI21" s="49">
        <f t="shared" si="7"/>
        <v>223.30555118729359</v>
      </c>
      <c r="AJ21" s="102">
        <v>0</v>
      </c>
      <c r="AK21" s="102">
        <v>1</v>
      </c>
      <c r="AL21" s="102">
        <v>1</v>
      </c>
      <c r="AM21" s="102">
        <v>1</v>
      </c>
      <c r="AN21" s="102">
        <v>1</v>
      </c>
      <c r="AO21" s="102">
        <v>0</v>
      </c>
      <c r="AP21" s="123">
        <v>8065040</v>
      </c>
      <c r="AQ21" s="123">
        <f t="shared" si="10"/>
        <v>0</v>
      </c>
      <c r="AR21" s="50"/>
      <c r="AS21" s="51" t="s">
        <v>101</v>
      </c>
      <c r="AY21" s="105"/>
    </row>
    <row r="22" spans="1:51" x14ac:dyDescent="0.25">
      <c r="B22" s="39">
        <v>2.4583333333333299</v>
      </c>
      <c r="C22" s="39">
        <v>0.5</v>
      </c>
      <c r="D22" s="118">
        <v>9</v>
      </c>
      <c r="E22" s="40">
        <f t="shared" si="0"/>
        <v>6.3380281690140849</v>
      </c>
      <c r="F22" s="87">
        <v>83</v>
      </c>
      <c r="G22" s="40">
        <f t="shared" si="1"/>
        <v>58.450704225352112</v>
      </c>
      <c r="H22" s="41" t="s">
        <v>88</v>
      </c>
      <c r="I22" s="41">
        <f t="shared" si="2"/>
        <v>57.04225352112676</v>
      </c>
      <c r="J22" s="42">
        <f t="shared" si="9"/>
        <v>58.450704225352112</v>
      </c>
      <c r="K22" s="41">
        <f t="shared" si="11"/>
        <v>59.870704225352114</v>
      </c>
      <c r="L22" s="43">
        <v>19</v>
      </c>
      <c r="M22" s="44" t="s">
        <v>100</v>
      </c>
      <c r="N22" s="44">
        <v>17.3</v>
      </c>
      <c r="O22" s="119">
        <v>140</v>
      </c>
      <c r="P22" s="119">
        <v>148</v>
      </c>
      <c r="Q22" s="119">
        <v>32111848</v>
      </c>
      <c r="R22" s="45">
        <f t="shared" si="3"/>
        <v>6225</v>
      </c>
      <c r="S22" s="46">
        <f t="shared" si="4"/>
        <v>149.4</v>
      </c>
      <c r="T22" s="46">
        <f t="shared" si="5"/>
        <v>6.2249999999999996</v>
      </c>
      <c r="U22" s="120">
        <v>6.5</v>
      </c>
      <c r="V22" s="120">
        <f t="shared" si="6"/>
        <v>6.5</v>
      </c>
      <c r="W22" s="121" t="s">
        <v>140</v>
      </c>
      <c r="X22" s="123">
        <v>0</v>
      </c>
      <c r="Y22" s="123">
        <v>1033</v>
      </c>
      <c r="Z22" s="123">
        <v>1195</v>
      </c>
      <c r="AA22" s="123">
        <v>1185</v>
      </c>
      <c r="AB22" s="123">
        <v>1199</v>
      </c>
      <c r="AC22" s="47" t="s">
        <v>90</v>
      </c>
      <c r="AD22" s="47" t="s">
        <v>90</v>
      </c>
      <c r="AE22" s="47" t="s">
        <v>90</v>
      </c>
      <c r="AF22" s="122" t="s">
        <v>90</v>
      </c>
      <c r="AG22" s="136">
        <v>36090844</v>
      </c>
      <c r="AH22" s="48">
        <f t="shared" si="8"/>
        <v>1376</v>
      </c>
      <c r="AI22" s="49">
        <f t="shared" si="7"/>
        <v>221.04417670682733</v>
      </c>
      <c r="AJ22" s="102">
        <v>0</v>
      </c>
      <c r="AK22" s="102">
        <v>1</v>
      </c>
      <c r="AL22" s="102">
        <v>1</v>
      </c>
      <c r="AM22" s="102">
        <v>1</v>
      </c>
      <c r="AN22" s="102">
        <v>1</v>
      </c>
      <c r="AO22" s="102">
        <v>0</v>
      </c>
      <c r="AP22" s="123">
        <v>8065040</v>
      </c>
      <c r="AQ22" s="123">
        <f t="shared" si="10"/>
        <v>0</v>
      </c>
      <c r="AR22" s="50"/>
      <c r="AS22" s="51" t="s">
        <v>101</v>
      </c>
      <c r="AV22" s="54" t="s">
        <v>110</v>
      </c>
      <c r="AY22" s="105"/>
    </row>
    <row r="23" spans="1:51" x14ac:dyDescent="0.25">
      <c r="A23" s="101" t="s">
        <v>129</v>
      </c>
      <c r="B23" s="39">
        <v>2.5</v>
      </c>
      <c r="C23" s="39">
        <v>0.54166666666666696</v>
      </c>
      <c r="D23" s="118">
        <v>8</v>
      </c>
      <c r="E23" s="40">
        <f t="shared" si="0"/>
        <v>5.6338028169014089</v>
      </c>
      <c r="F23" s="104">
        <v>81</v>
      </c>
      <c r="G23" s="40">
        <f t="shared" si="1"/>
        <v>57.04225352112676</v>
      </c>
      <c r="H23" s="41" t="s">
        <v>88</v>
      </c>
      <c r="I23" s="41">
        <f t="shared" si="2"/>
        <v>55.633802816901408</v>
      </c>
      <c r="J23" s="42">
        <f t="shared" si="9"/>
        <v>57.04225352112676</v>
      </c>
      <c r="K23" s="41">
        <f>J23+(6/1.42)</f>
        <v>61.267605633802816</v>
      </c>
      <c r="L23" s="43">
        <v>19</v>
      </c>
      <c r="M23" s="44" t="s">
        <v>100</v>
      </c>
      <c r="N23" s="44">
        <v>17.5</v>
      </c>
      <c r="O23" s="119">
        <v>142</v>
      </c>
      <c r="P23" s="119">
        <v>142</v>
      </c>
      <c r="Q23" s="119">
        <v>32117822</v>
      </c>
      <c r="R23" s="45">
        <f t="shared" si="3"/>
        <v>5974</v>
      </c>
      <c r="S23" s="46">
        <f t="shared" si="4"/>
        <v>143.376</v>
      </c>
      <c r="T23" s="46">
        <f t="shared" si="5"/>
        <v>5.9740000000000002</v>
      </c>
      <c r="U23" s="120">
        <v>6.2</v>
      </c>
      <c r="V23" s="120">
        <f t="shared" si="6"/>
        <v>6.2</v>
      </c>
      <c r="W23" s="121" t="s">
        <v>140</v>
      </c>
      <c r="X23" s="123">
        <v>0</v>
      </c>
      <c r="Y23" s="123">
        <v>992</v>
      </c>
      <c r="Z23" s="123">
        <v>1195</v>
      </c>
      <c r="AA23" s="123">
        <v>1185</v>
      </c>
      <c r="AB23" s="123">
        <v>1199</v>
      </c>
      <c r="AC23" s="47" t="s">
        <v>90</v>
      </c>
      <c r="AD23" s="47" t="s">
        <v>90</v>
      </c>
      <c r="AE23" s="47" t="s">
        <v>90</v>
      </c>
      <c r="AF23" s="122" t="s">
        <v>90</v>
      </c>
      <c r="AG23" s="136">
        <v>36092188</v>
      </c>
      <c r="AH23" s="48">
        <f t="shared" si="8"/>
        <v>1344</v>
      </c>
      <c r="AI23" s="49">
        <f t="shared" si="7"/>
        <v>224.97489119517911</v>
      </c>
      <c r="AJ23" s="102">
        <v>0</v>
      </c>
      <c r="AK23" s="102">
        <v>1</v>
      </c>
      <c r="AL23" s="102">
        <v>1</v>
      </c>
      <c r="AM23" s="102">
        <v>1</v>
      </c>
      <c r="AN23" s="102">
        <v>1</v>
      </c>
      <c r="AO23" s="102">
        <v>0</v>
      </c>
      <c r="AP23" s="123">
        <v>8065040</v>
      </c>
      <c r="AQ23" s="123">
        <f t="shared" si="10"/>
        <v>0</v>
      </c>
      <c r="AR23" s="50"/>
      <c r="AS23" s="51" t="s">
        <v>113</v>
      </c>
      <c r="AT23" s="53"/>
      <c r="AV23" s="55" t="s">
        <v>111</v>
      </c>
      <c r="AW23" s="56" t="s">
        <v>112</v>
      </c>
      <c r="AY23" s="105"/>
    </row>
    <row r="24" spans="1:51" x14ac:dyDescent="0.25">
      <c r="B24" s="39">
        <v>2.5416666666666701</v>
      </c>
      <c r="C24" s="39">
        <v>0.58333333333333404</v>
      </c>
      <c r="D24" s="118">
        <v>7</v>
      </c>
      <c r="E24" s="40">
        <f t="shared" si="0"/>
        <v>4.9295774647887329</v>
      </c>
      <c r="F24" s="104">
        <v>81</v>
      </c>
      <c r="G24" s="40">
        <f t="shared" si="1"/>
        <v>57.04225352112676</v>
      </c>
      <c r="H24" s="41" t="s">
        <v>88</v>
      </c>
      <c r="I24" s="41">
        <f t="shared" si="2"/>
        <v>55.633802816901408</v>
      </c>
      <c r="J24" s="42">
        <f t="shared" si="9"/>
        <v>57.04225352112676</v>
      </c>
      <c r="K24" s="41">
        <f t="shared" ref="K24:K34" si="12">J24+(6/1.42)</f>
        <v>61.267605633802816</v>
      </c>
      <c r="L24" s="43">
        <v>18</v>
      </c>
      <c r="M24" s="44" t="s">
        <v>100</v>
      </c>
      <c r="N24" s="44">
        <v>17.3</v>
      </c>
      <c r="O24" s="119">
        <v>135</v>
      </c>
      <c r="P24" s="119">
        <v>140</v>
      </c>
      <c r="Q24" s="119">
        <v>32123731</v>
      </c>
      <c r="R24" s="45">
        <f t="shared" si="3"/>
        <v>5909</v>
      </c>
      <c r="S24" s="46">
        <f t="shared" si="4"/>
        <v>141.816</v>
      </c>
      <c r="T24" s="46">
        <f t="shared" si="5"/>
        <v>5.9089999999999998</v>
      </c>
      <c r="U24" s="120">
        <v>6</v>
      </c>
      <c r="V24" s="120">
        <f t="shared" si="6"/>
        <v>6</v>
      </c>
      <c r="W24" s="121" t="s">
        <v>140</v>
      </c>
      <c r="X24" s="123">
        <v>0</v>
      </c>
      <c r="Y24" s="123">
        <v>1027</v>
      </c>
      <c r="Z24" s="123">
        <v>1195</v>
      </c>
      <c r="AA24" s="123">
        <v>1185</v>
      </c>
      <c r="AB24" s="123">
        <v>1199</v>
      </c>
      <c r="AC24" s="47" t="s">
        <v>90</v>
      </c>
      <c r="AD24" s="47" t="s">
        <v>90</v>
      </c>
      <c r="AE24" s="47" t="s">
        <v>90</v>
      </c>
      <c r="AF24" s="122" t="s">
        <v>90</v>
      </c>
      <c r="AG24" s="136">
        <v>36093520</v>
      </c>
      <c r="AH24" s="48">
        <f t="shared" si="8"/>
        <v>1332</v>
      </c>
      <c r="AI24" s="49">
        <f t="shared" si="7"/>
        <v>225.41885259773227</v>
      </c>
      <c r="AJ24" s="102">
        <v>0</v>
      </c>
      <c r="AK24" s="102">
        <v>1</v>
      </c>
      <c r="AL24" s="102">
        <v>1</v>
      </c>
      <c r="AM24" s="102">
        <v>1</v>
      </c>
      <c r="AN24" s="102">
        <v>1</v>
      </c>
      <c r="AO24" s="102">
        <v>0</v>
      </c>
      <c r="AP24" s="123">
        <v>8065040</v>
      </c>
      <c r="AQ24" s="123">
        <f t="shared" si="10"/>
        <v>0</v>
      </c>
      <c r="AR24" s="52">
        <v>1.323</v>
      </c>
      <c r="AS24" s="51" t="s">
        <v>113</v>
      </c>
      <c r="AV24" s="57" t="s">
        <v>29</v>
      </c>
      <c r="AW24" s="57">
        <v>14.7</v>
      </c>
      <c r="AY24" s="105"/>
    </row>
    <row r="25" spans="1:51" x14ac:dyDescent="0.25">
      <c r="B25" s="39">
        <v>2.5833333333333299</v>
      </c>
      <c r="C25" s="39">
        <v>0.625</v>
      </c>
      <c r="D25" s="118">
        <v>7</v>
      </c>
      <c r="E25" s="40">
        <f t="shared" si="0"/>
        <v>4.9295774647887329</v>
      </c>
      <c r="F25" s="104">
        <v>81</v>
      </c>
      <c r="G25" s="40">
        <v>81</v>
      </c>
      <c r="H25" s="41" t="s">
        <v>88</v>
      </c>
      <c r="I25" s="41">
        <f t="shared" si="2"/>
        <v>55.633802816901408</v>
      </c>
      <c r="J25" s="42">
        <f t="shared" si="9"/>
        <v>57.04225352112676</v>
      </c>
      <c r="K25" s="41">
        <f t="shared" si="12"/>
        <v>61.267605633802816</v>
      </c>
      <c r="L25" s="43">
        <v>18</v>
      </c>
      <c r="M25" s="44" t="s">
        <v>100</v>
      </c>
      <c r="N25" s="44">
        <v>16.899999999999999</v>
      </c>
      <c r="O25" s="119">
        <v>136</v>
      </c>
      <c r="P25" s="119">
        <v>136</v>
      </c>
      <c r="Q25" s="119">
        <v>32130012</v>
      </c>
      <c r="R25" s="45">
        <f t="shared" si="3"/>
        <v>6281</v>
      </c>
      <c r="S25" s="46">
        <f t="shared" si="4"/>
        <v>150.744</v>
      </c>
      <c r="T25" s="46">
        <f t="shared" si="5"/>
        <v>6.2809999999999997</v>
      </c>
      <c r="U25" s="120">
        <v>5.7</v>
      </c>
      <c r="V25" s="120">
        <f t="shared" si="6"/>
        <v>5.7</v>
      </c>
      <c r="W25" s="121" t="s">
        <v>140</v>
      </c>
      <c r="X25" s="123">
        <v>0</v>
      </c>
      <c r="Y25" s="123">
        <v>1010</v>
      </c>
      <c r="Z25" s="123">
        <v>1196</v>
      </c>
      <c r="AA25" s="123">
        <v>1185</v>
      </c>
      <c r="AB25" s="123">
        <v>1199</v>
      </c>
      <c r="AC25" s="47" t="s">
        <v>90</v>
      </c>
      <c r="AD25" s="47" t="s">
        <v>90</v>
      </c>
      <c r="AE25" s="47" t="s">
        <v>90</v>
      </c>
      <c r="AF25" s="122" t="s">
        <v>90</v>
      </c>
      <c r="AG25" s="136">
        <v>36094960</v>
      </c>
      <c r="AH25" s="48">
        <f t="shared" si="8"/>
        <v>1440</v>
      </c>
      <c r="AI25" s="49">
        <f t="shared" si="7"/>
        <v>229.26285623308391</v>
      </c>
      <c r="AJ25" s="102">
        <v>0</v>
      </c>
      <c r="AK25" s="102">
        <v>1</v>
      </c>
      <c r="AL25" s="102">
        <v>1</v>
      </c>
      <c r="AM25" s="102">
        <v>1</v>
      </c>
      <c r="AN25" s="102">
        <v>1</v>
      </c>
      <c r="AO25" s="102">
        <v>0</v>
      </c>
      <c r="AP25" s="123">
        <v>8065040</v>
      </c>
      <c r="AQ25" s="123">
        <f t="shared" si="10"/>
        <v>0</v>
      </c>
      <c r="AR25" s="50"/>
      <c r="AS25" s="51" t="s">
        <v>113</v>
      </c>
      <c r="AV25" s="57" t="s">
        <v>74</v>
      </c>
      <c r="AW25" s="57">
        <v>10.36</v>
      </c>
      <c r="AY25" s="105"/>
    </row>
    <row r="26" spans="1:51" x14ac:dyDescent="0.25">
      <c r="B26" s="39">
        <v>2.625</v>
      </c>
      <c r="C26" s="39">
        <v>0.66666666666666696</v>
      </c>
      <c r="D26" s="118">
        <v>6</v>
      </c>
      <c r="E26" s="40">
        <f t="shared" si="0"/>
        <v>4.2253521126760569</v>
      </c>
      <c r="F26" s="104">
        <v>81</v>
      </c>
      <c r="G26" s="40">
        <f t="shared" si="1"/>
        <v>57.04225352112676</v>
      </c>
      <c r="H26" s="41" t="s">
        <v>88</v>
      </c>
      <c r="I26" s="41">
        <f t="shared" si="2"/>
        <v>53.521126760563384</v>
      </c>
      <c r="J26" s="42">
        <f>(F26-3)/1.42</f>
        <v>54.929577464788736</v>
      </c>
      <c r="K26" s="41">
        <f t="shared" si="12"/>
        <v>59.154929577464792</v>
      </c>
      <c r="L26" s="43">
        <v>18</v>
      </c>
      <c r="M26" s="44" t="s">
        <v>100</v>
      </c>
      <c r="N26" s="44">
        <v>16.7</v>
      </c>
      <c r="O26" s="119">
        <v>130</v>
      </c>
      <c r="P26" s="119">
        <v>136</v>
      </c>
      <c r="Q26" s="119">
        <v>32135214</v>
      </c>
      <c r="R26" s="45">
        <f t="shared" si="3"/>
        <v>5202</v>
      </c>
      <c r="S26" s="46">
        <f t="shared" si="4"/>
        <v>124.848</v>
      </c>
      <c r="T26" s="46">
        <f t="shared" si="5"/>
        <v>5.202</v>
      </c>
      <c r="U26" s="120">
        <v>5.5</v>
      </c>
      <c r="V26" s="120">
        <f t="shared" si="6"/>
        <v>5.5</v>
      </c>
      <c r="W26" s="121" t="s">
        <v>140</v>
      </c>
      <c r="X26" s="123">
        <v>0</v>
      </c>
      <c r="Y26" s="123">
        <v>1017</v>
      </c>
      <c r="Z26" s="123">
        <v>1196</v>
      </c>
      <c r="AA26" s="123">
        <v>1185</v>
      </c>
      <c r="AB26" s="123">
        <v>1198</v>
      </c>
      <c r="AC26" s="47" t="s">
        <v>90</v>
      </c>
      <c r="AD26" s="47" t="s">
        <v>90</v>
      </c>
      <c r="AE26" s="47" t="s">
        <v>90</v>
      </c>
      <c r="AF26" s="122" t="s">
        <v>90</v>
      </c>
      <c r="AG26" s="136">
        <v>36096148</v>
      </c>
      <c r="AH26" s="48">
        <f t="shared" si="8"/>
        <v>1188</v>
      </c>
      <c r="AI26" s="49">
        <f t="shared" si="7"/>
        <v>228.37370242214533</v>
      </c>
      <c r="AJ26" s="102">
        <v>0</v>
      </c>
      <c r="AK26" s="102">
        <v>1</v>
      </c>
      <c r="AL26" s="102">
        <v>1</v>
      </c>
      <c r="AM26" s="102">
        <v>1</v>
      </c>
      <c r="AN26" s="102">
        <v>1</v>
      </c>
      <c r="AO26" s="102">
        <v>0</v>
      </c>
      <c r="AP26" s="123">
        <v>8065040</v>
      </c>
      <c r="AQ26" s="123">
        <f t="shared" si="10"/>
        <v>0</v>
      </c>
      <c r="AR26" s="50"/>
      <c r="AS26" s="51" t="s">
        <v>113</v>
      </c>
      <c r="AV26" s="57" t="s">
        <v>114</v>
      </c>
      <c r="AW26" s="57">
        <v>1.01325</v>
      </c>
      <c r="AY26" s="105"/>
    </row>
    <row r="27" spans="1:51" x14ac:dyDescent="0.25">
      <c r="B27" s="39">
        <v>2.6666666666666701</v>
      </c>
      <c r="C27" s="39">
        <v>0.70833333333333404</v>
      </c>
      <c r="D27" s="118">
        <v>5</v>
      </c>
      <c r="E27" s="40">
        <f t="shared" si="0"/>
        <v>3.5211267605633805</v>
      </c>
      <c r="F27" s="104">
        <v>81</v>
      </c>
      <c r="G27" s="40">
        <f t="shared" si="1"/>
        <v>57.04225352112676</v>
      </c>
      <c r="H27" s="41" t="s">
        <v>88</v>
      </c>
      <c r="I27" s="41">
        <f t="shared" si="2"/>
        <v>53.521126760563384</v>
      </c>
      <c r="J27" s="42">
        <f t="shared" ref="J27:J32" si="13">(F27-3)/1.42</f>
        <v>54.929577464788736</v>
      </c>
      <c r="K27" s="41">
        <f t="shared" si="12"/>
        <v>59.154929577464792</v>
      </c>
      <c r="L27" s="43">
        <v>18</v>
      </c>
      <c r="M27" s="44" t="s">
        <v>100</v>
      </c>
      <c r="N27" s="44">
        <v>16.7</v>
      </c>
      <c r="O27" s="119">
        <v>128</v>
      </c>
      <c r="P27" s="119">
        <v>137</v>
      </c>
      <c r="Q27" s="119">
        <v>32140873</v>
      </c>
      <c r="R27" s="45">
        <f t="shared" si="3"/>
        <v>5659</v>
      </c>
      <c r="S27" s="46">
        <f t="shared" si="4"/>
        <v>135.816</v>
      </c>
      <c r="T27" s="46">
        <f t="shared" si="5"/>
        <v>5.6589999999999998</v>
      </c>
      <c r="U27" s="120">
        <v>5</v>
      </c>
      <c r="V27" s="120">
        <f t="shared" si="6"/>
        <v>5</v>
      </c>
      <c r="W27" s="121" t="s">
        <v>140</v>
      </c>
      <c r="X27" s="123">
        <v>0</v>
      </c>
      <c r="Y27" s="123">
        <v>1066</v>
      </c>
      <c r="Z27" s="123">
        <v>1196</v>
      </c>
      <c r="AA27" s="123">
        <v>1185</v>
      </c>
      <c r="AB27" s="123">
        <v>1197</v>
      </c>
      <c r="AC27" s="47" t="s">
        <v>90</v>
      </c>
      <c r="AD27" s="47" t="s">
        <v>90</v>
      </c>
      <c r="AE27" s="47" t="s">
        <v>90</v>
      </c>
      <c r="AF27" s="122" t="s">
        <v>90</v>
      </c>
      <c r="AG27" s="136">
        <v>36097468</v>
      </c>
      <c r="AH27" s="48">
        <f t="shared" si="8"/>
        <v>1320</v>
      </c>
      <c r="AI27" s="49">
        <f t="shared" si="7"/>
        <v>233.25675914472524</v>
      </c>
      <c r="AJ27" s="102">
        <v>0</v>
      </c>
      <c r="AK27" s="102">
        <v>1</v>
      </c>
      <c r="AL27" s="102">
        <v>1</v>
      </c>
      <c r="AM27" s="102">
        <v>1</v>
      </c>
      <c r="AN27" s="102">
        <v>1</v>
      </c>
      <c r="AO27" s="102">
        <v>0</v>
      </c>
      <c r="AP27" s="123">
        <v>8065040</v>
      </c>
      <c r="AQ27" s="123">
        <f t="shared" si="10"/>
        <v>0</v>
      </c>
      <c r="AR27" s="50"/>
      <c r="AS27" s="51" t="s">
        <v>113</v>
      </c>
      <c r="AV27" s="57" t="s">
        <v>115</v>
      </c>
      <c r="AW27" s="57">
        <v>1</v>
      </c>
      <c r="AY27" s="105"/>
    </row>
    <row r="28" spans="1:51" x14ac:dyDescent="0.25">
      <c r="B28" s="39">
        <v>2.7083333333333299</v>
      </c>
      <c r="C28" s="39">
        <v>0.750000000000002</v>
      </c>
      <c r="D28" s="118">
        <v>4</v>
      </c>
      <c r="E28" s="40">
        <f t="shared" si="0"/>
        <v>2.8169014084507045</v>
      </c>
      <c r="F28" s="104">
        <v>78</v>
      </c>
      <c r="G28" s="40">
        <f t="shared" si="1"/>
        <v>54.929577464788736</v>
      </c>
      <c r="H28" s="41" t="s">
        <v>88</v>
      </c>
      <c r="I28" s="41">
        <f t="shared" si="2"/>
        <v>51.408450704225352</v>
      </c>
      <c r="J28" s="42">
        <f t="shared" si="13"/>
        <v>52.816901408450704</v>
      </c>
      <c r="K28" s="41">
        <f t="shared" si="12"/>
        <v>57.04225352112676</v>
      </c>
      <c r="L28" s="43">
        <v>18</v>
      </c>
      <c r="M28" s="44" t="s">
        <v>100</v>
      </c>
      <c r="N28" s="44">
        <v>16.7</v>
      </c>
      <c r="O28" s="119">
        <v>137</v>
      </c>
      <c r="P28" s="119">
        <v>135</v>
      </c>
      <c r="Q28" s="119">
        <v>32146701</v>
      </c>
      <c r="R28" s="45">
        <f t="shared" si="3"/>
        <v>5828</v>
      </c>
      <c r="S28" s="46">
        <f t="shared" si="4"/>
        <v>139.87200000000001</v>
      </c>
      <c r="T28" s="46">
        <f t="shared" si="5"/>
        <v>5.8280000000000003</v>
      </c>
      <c r="U28" s="120">
        <v>4.8</v>
      </c>
      <c r="V28" s="120">
        <f t="shared" si="6"/>
        <v>4.8</v>
      </c>
      <c r="W28" s="121" t="s">
        <v>140</v>
      </c>
      <c r="X28" s="123">
        <v>0</v>
      </c>
      <c r="Y28" s="123">
        <v>983</v>
      </c>
      <c r="Z28" s="123">
        <v>1196</v>
      </c>
      <c r="AA28" s="123">
        <v>1185</v>
      </c>
      <c r="AB28" s="123">
        <v>1198</v>
      </c>
      <c r="AC28" s="47" t="s">
        <v>90</v>
      </c>
      <c r="AD28" s="47" t="s">
        <v>90</v>
      </c>
      <c r="AE28" s="47" t="s">
        <v>90</v>
      </c>
      <c r="AF28" s="122" t="s">
        <v>90</v>
      </c>
      <c r="AG28" s="136">
        <v>36098828</v>
      </c>
      <c r="AH28" s="48">
        <f t="shared" si="8"/>
        <v>1360</v>
      </c>
      <c r="AI28" s="49">
        <f t="shared" si="7"/>
        <v>233.35621139327384</v>
      </c>
      <c r="AJ28" s="102">
        <v>0</v>
      </c>
      <c r="AK28" s="102">
        <v>1</v>
      </c>
      <c r="AL28" s="102">
        <v>1</v>
      </c>
      <c r="AM28" s="102">
        <v>1</v>
      </c>
      <c r="AN28" s="102">
        <v>1</v>
      </c>
      <c r="AO28" s="102">
        <v>0</v>
      </c>
      <c r="AP28" s="123">
        <v>8065040</v>
      </c>
      <c r="AQ28" s="123">
        <f t="shared" si="10"/>
        <v>0</v>
      </c>
      <c r="AR28" s="52">
        <v>0.92</v>
      </c>
      <c r="AS28" s="51" t="s">
        <v>113</v>
      </c>
      <c r="AV28" s="57" t="s">
        <v>116</v>
      </c>
      <c r="AW28" s="57">
        <v>101.325</v>
      </c>
      <c r="AY28" s="105"/>
    </row>
    <row r="29" spans="1:51" x14ac:dyDescent="0.25">
      <c r="B29" s="39">
        <v>2.75</v>
      </c>
      <c r="C29" s="39">
        <v>0.79166666666666896</v>
      </c>
      <c r="D29" s="118">
        <v>5</v>
      </c>
      <c r="E29" s="40">
        <f t="shared" si="0"/>
        <v>3.5211267605633805</v>
      </c>
      <c r="F29" s="104">
        <v>78</v>
      </c>
      <c r="G29" s="40">
        <f t="shared" si="1"/>
        <v>54.929577464788736</v>
      </c>
      <c r="H29" s="41" t="s">
        <v>88</v>
      </c>
      <c r="I29" s="41">
        <f t="shared" si="2"/>
        <v>51.408450704225352</v>
      </c>
      <c r="J29" s="42">
        <f t="shared" si="13"/>
        <v>52.816901408450704</v>
      </c>
      <c r="K29" s="41">
        <f t="shared" si="12"/>
        <v>57.04225352112676</v>
      </c>
      <c r="L29" s="43">
        <v>18</v>
      </c>
      <c r="M29" s="44" t="s">
        <v>100</v>
      </c>
      <c r="N29" s="44">
        <v>16.600000000000001</v>
      </c>
      <c r="O29" s="119">
        <v>130</v>
      </c>
      <c r="P29" s="119">
        <v>131</v>
      </c>
      <c r="Q29" s="119">
        <v>32152312</v>
      </c>
      <c r="R29" s="45">
        <f t="shared" si="3"/>
        <v>5611</v>
      </c>
      <c r="S29" s="46">
        <f t="shared" si="4"/>
        <v>134.66399999999999</v>
      </c>
      <c r="T29" s="46">
        <f t="shared" si="5"/>
        <v>5.6109999999999998</v>
      </c>
      <c r="U29" s="120">
        <v>4.7</v>
      </c>
      <c r="V29" s="120">
        <f t="shared" si="6"/>
        <v>4.7</v>
      </c>
      <c r="W29" s="121" t="s">
        <v>140</v>
      </c>
      <c r="X29" s="123">
        <v>0</v>
      </c>
      <c r="Y29" s="123">
        <v>988</v>
      </c>
      <c r="Z29" s="123">
        <v>1176</v>
      </c>
      <c r="AA29" s="123">
        <v>1185</v>
      </c>
      <c r="AB29" s="123">
        <v>1160</v>
      </c>
      <c r="AC29" s="47" t="s">
        <v>90</v>
      </c>
      <c r="AD29" s="47" t="s">
        <v>90</v>
      </c>
      <c r="AE29" s="47" t="s">
        <v>90</v>
      </c>
      <c r="AF29" s="122" t="s">
        <v>90</v>
      </c>
      <c r="AG29" s="136">
        <v>36100138</v>
      </c>
      <c r="AH29" s="48">
        <f t="shared" si="8"/>
        <v>1310</v>
      </c>
      <c r="AI29" s="49">
        <f t="shared" si="7"/>
        <v>233.46996970237035</v>
      </c>
      <c r="AJ29" s="102">
        <v>0</v>
      </c>
      <c r="AK29" s="102">
        <v>1</v>
      </c>
      <c r="AL29" s="102">
        <v>1</v>
      </c>
      <c r="AM29" s="102">
        <v>1</v>
      </c>
      <c r="AN29" s="102">
        <v>1</v>
      </c>
      <c r="AO29" s="102">
        <v>0</v>
      </c>
      <c r="AP29" s="123">
        <v>8065040</v>
      </c>
      <c r="AQ29" s="123">
        <f t="shared" si="10"/>
        <v>0</v>
      </c>
      <c r="AR29" s="50"/>
      <c r="AS29" s="51" t="s">
        <v>113</v>
      </c>
      <c r="AY29" s="105"/>
    </row>
    <row r="30" spans="1:51" x14ac:dyDescent="0.25">
      <c r="B30" s="39">
        <v>2.7916666666666701</v>
      </c>
      <c r="C30" s="39">
        <v>0.83333333333333703</v>
      </c>
      <c r="D30" s="118">
        <v>10</v>
      </c>
      <c r="E30" s="40">
        <f t="shared" si="0"/>
        <v>7.042253521126761</v>
      </c>
      <c r="F30" s="104">
        <v>76</v>
      </c>
      <c r="G30" s="40">
        <f t="shared" si="1"/>
        <v>53.521126760563384</v>
      </c>
      <c r="H30" s="41" t="s">
        <v>88</v>
      </c>
      <c r="I30" s="41">
        <f t="shared" si="2"/>
        <v>50</v>
      </c>
      <c r="J30" s="42">
        <f t="shared" si="13"/>
        <v>51.408450704225352</v>
      </c>
      <c r="K30" s="41">
        <f t="shared" si="12"/>
        <v>55.633802816901408</v>
      </c>
      <c r="L30" s="43">
        <v>18</v>
      </c>
      <c r="M30" s="44" t="s">
        <v>100</v>
      </c>
      <c r="N30" s="44">
        <v>16.600000000000001</v>
      </c>
      <c r="O30" s="119">
        <v>111</v>
      </c>
      <c r="P30" s="119">
        <v>128</v>
      </c>
      <c r="Q30" s="119">
        <v>32157346</v>
      </c>
      <c r="R30" s="45">
        <f t="shared" si="3"/>
        <v>5034</v>
      </c>
      <c r="S30" s="46">
        <f t="shared" si="4"/>
        <v>120.816</v>
      </c>
      <c r="T30" s="46">
        <f t="shared" si="5"/>
        <v>5.0339999999999998</v>
      </c>
      <c r="U30" s="120">
        <v>4</v>
      </c>
      <c r="V30" s="120">
        <f t="shared" si="6"/>
        <v>4</v>
      </c>
      <c r="W30" s="121" t="s">
        <v>152</v>
      </c>
      <c r="X30" s="123">
        <v>0</v>
      </c>
      <c r="Y30" s="123">
        <v>1111</v>
      </c>
      <c r="Z30" s="123">
        <v>1197</v>
      </c>
      <c r="AA30" s="123">
        <v>0</v>
      </c>
      <c r="AB30" s="123">
        <v>1199</v>
      </c>
      <c r="AC30" s="47" t="s">
        <v>90</v>
      </c>
      <c r="AD30" s="47" t="s">
        <v>90</v>
      </c>
      <c r="AE30" s="47" t="s">
        <v>90</v>
      </c>
      <c r="AF30" s="122" t="s">
        <v>90</v>
      </c>
      <c r="AG30" s="136">
        <v>36101148</v>
      </c>
      <c r="AH30" s="48">
        <f t="shared" si="8"/>
        <v>1010</v>
      </c>
      <c r="AI30" s="49">
        <f t="shared" si="7"/>
        <v>200.63567739372269</v>
      </c>
      <c r="AJ30" s="102">
        <v>0</v>
      </c>
      <c r="AK30" s="102">
        <v>1</v>
      </c>
      <c r="AL30" s="102">
        <v>1</v>
      </c>
      <c r="AM30" s="102">
        <v>0</v>
      </c>
      <c r="AN30" s="102">
        <v>1</v>
      </c>
      <c r="AO30" s="102">
        <v>0</v>
      </c>
      <c r="AP30" s="123">
        <v>8065040</v>
      </c>
      <c r="AQ30" s="123">
        <f t="shared" si="10"/>
        <v>0</v>
      </c>
      <c r="AR30" s="50"/>
      <c r="AS30" s="51" t="s">
        <v>113</v>
      </c>
      <c r="AV30" s="191" t="s">
        <v>117</v>
      </c>
      <c r="AW30" s="191"/>
      <c r="AY30" s="105"/>
    </row>
    <row r="31" spans="1:51" x14ac:dyDescent="0.25">
      <c r="B31" s="39">
        <v>2.8333333333333299</v>
      </c>
      <c r="C31" s="39">
        <v>0.875000000000004</v>
      </c>
      <c r="D31" s="118">
        <v>10</v>
      </c>
      <c r="E31" s="40">
        <f t="shared" si="0"/>
        <v>7.042253521126761</v>
      </c>
      <c r="F31" s="104">
        <v>76</v>
      </c>
      <c r="G31" s="40">
        <f t="shared" si="1"/>
        <v>53.521126760563384</v>
      </c>
      <c r="H31" s="41" t="s">
        <v>88</v>
      </c>
      <c r="I31" s="41">
        <f t="shared" si="2"/>
        <v>50</v>
      </c>
      <c r="J31" s="42">
        <f t="shared" si="13"/>
        <v>51.408450704225352</v>
      </c>
      <c r="K31" s="41">
        <f t="shared" si="12"/>
        <v>55.633802816901408</v>
      </c>
      <c r="L31" s="43">
        <v>18</v>
      </c>
      <c r="M31" s="44" t="s">
        <v>100</v>
      </c>
      <c r="N31" s="44">
        <v>16.100000000000001</v>
      </c>
      <c r="O31" s="119">
        <v>112</v>
      </c>
      <c r="P31" s="119">
        <v>122</v>
      </c>
      <c r="Q31" s="119">
        <v>32162727</v>
      </c>
      <c r="R31" s="45">
        <f t="shared" si="3"/>
        <v>5381</v>
      </c>
      <c r="S31" s="46">
        <f t="shared" si="4"/>
        <v>129.14400000000001</v>
      </c>
      <c r="T31" s="46">
        <f t="shared" si="5"/>
        <v>5.3810000000000002</v>
      </c>
      <c r="U31" s="120">
        <v>3.2</v>
      </c>
      <c r="V31" s="120">
        <f t="shared" si="6"/>
        <v>3.2</v>
      </c>
      <c r="W31" s="121" t="s">
        <v>152</v>
      </c>
      <c r="X31" s="123">
        <v>0</v>
      </c>
      <c r="Y31" s="123">
        <v>1063</v>
      </c>
      <c r="Z31" s="123">
        <v>1197</v>
      </c>
      <c r="AA31" s="123">
        <v>0</v>
      </c>
      <c r="AB31" s="123">
        <v>1198</v>
      </c>
      <c r="AC31" s="47" t="s">
        <v>90</v>
      </c>
      <c r="AD31" s="47" t="s">
        <v>90</v>
      </c>
      <c r="AE31" s="47" t="s">
        <v>90</v>
      </c>
      <c r="AF31" s="122" t="s">
        <v>90</v>
      </c>
      <c r="AG31" s="136">
        <v>36102236</v>
      </c>
      <c r="AH31" s="48">
        <f t="shared" si="8"/>
        <v>1088</v>
      </c>
      <c r="AI31" s="49">
        <f t="shared" si="7"/>
        <v>202.19290094777921</v>
      </c>
      <c r="AJ31" s="102">
        <v>0</v>
      </c>
      <c r="AK31" s="102">
        <v>1</v>
      </c>
      <c r="AL31" s="102">
        <v>1</v>
      </c>
      <c r="AM31" s="102">
        <v>0</v>
      </c>
      <c r="AN31" s="102">
        <v>1</v>
      </c>
      <c r="AO31" s="102">
        <v>0</v>
      </c>
      <c r="AP31" s="123">
        <v>8065040</v>
      </c>
      <c r="AQ31" s="123">
        <f t="shared" si="10"/>
        <v>0</v>
      </c>
      <c r="AR31" s="50"/>
      <c r="AS31" s="51" t="s">
        <v>113</v>
      </c>
      <c r="AV31" s="58" t="s">
        <v>29</v>
      </c>
      <c r="AW31" s="58" t="s">
        <v>74</v>
      </c>
      <c r="AY31" s="105"/>
    </row>
    <row r="32" spans="1:51" x14ac:dyDescent="0.25">
      <c r="B32" s="39">
        <v>2.875</v>
      </c>
      <c r="C32" s="39">
        <v>0.91666666666667096</v>
      </c>
      <c r="D32" s="118">
        <v>13</v>
      </c>
      <c r="E32" s="40">
        <f t="shared" si="0"/>
        <v>9.1549295774647899</v>
      </c>
      <c r="F32" s="104">
        <v>76</v>
      </c>
      <c r="G32" s="40">
        <f t="shared" si="1"/>
        <v>53.521126760563384</v>
      </c>
      <c r="H32" s="41" t="s">
        <v>88</v>
      </c>
      <c r="I32" s="41">
        <f t="shared" si="2"/>
        <v>50</v>
      </c>
      <c r="J32" s="42">
        <f t="shared" si="13"/>
        <v>51.408450704225352</v>
      </c>
      <c r="K32" s="41">
        <f t="shared" si="12"/>
        <v>55.633802816901408</v>
      </c>
      <c r="L32" s="43">
        <v>14</v>
      </c>
      <c r="M32" s="44" t="s">
        <v>118</v>
      </c>
      <c r="N32" s="44">
        <v>12.6</v>
      </c>
      <c r="O32" s="119">
        <v>112</v>
      </c>
      <c r="P32" s="119">
        <v>114</v>
      </c>
      <c r="Q32" s="119">
        <v>32167718</v>
      </c>
      <c r="R32" s="45">
        <f t="shared" si="3"/>
        <v>4991</v>
      </c>
      <c r="S32" s="46">
        <f t="shared" si="4"/>
        <v>119.78400000000001</v>
      </c>
      <c r="T32" s="46">
        <f t="shared" si="5"/>
        <v>4.9909999999999997</v>
      </c>
      <c r="U32" s="120">
        <v>2.9</v>
      </c>
      <c r="V32" s="120">
        <f t="shared" si="6"/>
        <v>2.9</v>
      </c>
      <c r="W32" s="121" t="s">
        <v>152</v>
      </c>
      <c r="X32" s="123">
        <v>0</v>
      </c>
      <c r="Y32" s="123">
        <v>987</v>
      </c>
      <c r="Z32" s="123">
        <v>1196</v>
      </c>
      <c r="AA32" s="123">
        <v>0</v>
      </c>
      <c r="AB32" s="123">
        <v>1199</v>
      </c>
      <c r="AC32" s="47" t="s">
        <v>90</v>
      </c>
      <c r="AD32" s="47" t="s">
        <v>90</v>
      </c>
      <c r="AE32" s="47" t="s">
        <v>90</v>
      </c>
      <c r="AF32" s="122" t="s">
        <v>90</v>
      </c>
      <c r="AG32" s="136">
        <v>36103236</v>
      </c>
      <c r="AH32" s="48">
        <f t="shared" si="8"/>
        <v>1000</v>
      </c>
      <c r="AI32" s="49">
        <f t="shared" si="7"/>
        <v>200.36064916850333</v>
      </c>
      <c r="AJ32" s="102">
        <v>0</v>
      </c>
      <c r="AK32" s="102">
        <v>1</v>
      </c>
      <c r="AL32" s="102">
        <v>1</v>
      </c>
      <c r="AM32" s="102">
        <v>0</v>
      </c>
      <c r="AN32" s="102">
        <v>1</v>
      </c>
      <c r="AO32" s="102">
        <v>0</v>
      </c>
      <c r="AP32" s="123">
        <v>8065040</v>
      </c>
      <c r="AQ32" s="123">
        <f t="shared" si="10"/>
        <v>0</v>
      </c>
      <c r="AR32" s="52">
        <v>0.92</v>
      </c>
      <c r="AS32" s="51" t="s">
        <v>113</v>
      </c>
      <c r="AV32" s="59">
        <v>1</v>
      </c>
      <c r="AW32" s="59">
        <f>IFERROR(AV32*VLOOKUP(AV31,AV24:AW28,2,FALSE)/VLOOKUP(AW31,AV24:AW28,2,FALSE),"Enter Unit and Value")</f>
        <v>1.4189189189189189</v>
      </c>
      <c r="AY32" s="105"/>
    </row>
    <row r="33" spans="2:51" x14ac:dyDescent="0.25">
      <c r="B33" s="39">
        <v>2.9166666666666701</v>
      </c>
      <c r="C33" s="39">
        <v>0.95833333333333803</v>
      </c>
      <c r="D33" s="118">
        <v>12</v>
      </c>
      <c r="E33" s="40">
        <f t="shared" si="0"/>
        <v>8.4507042253521139</v>
      </c>
      <c r="F33" s="104">
        <v>66</v>
      </c>
      <c r="G33" s="40">
        <f t="shared" si="1"/>
        <v>46.478873239436624</v>
      </c>
      <c r="H33" s="41" t="s">
        <v>88</v>
      </c>
      <c r="I33" s="41">
        <f>J33-(2/1.42)</f>
        <v>41.549295774647888</v>
      </c>
      <c r="J33" s="42">
        <f t="shared" ref="J33:J34" si="14">(F33-5)/1.42</f>
        <v>42.95774647887324</v>
      </c>
      <c r="K33" s="41">
        <f t="shared" si="12"/>
        <v>47.183098591549296</v>
      </c>
      <c r="L33" s="43">
        <v>14</v>
      </c>
      <c r="M33" s="44" t="s">
        <v>118</v>
      </c>
      <c r="N33" s="44">
        <v>11.9</v>
      </c>
      <c r="O33" s="119">
        <v>116</v>
      </c>
      <c r="P33" s="119">
        <v>98</v>
      </c>
      <c r="Q33" s="119">
        <v>32171832</v>
      </c>
      <c r="R33" s="45">
        <f t="shared" si="3"/>
        <v>4114</v>
      </c>
      <c r="S33" s="46">
        <f t="shared" si="4"/>
        <v>98.736000000000004</v>
      </c>
      <c r="T33" s="46">
        <f t="shared" si="5"/>
        <v>4.1139999999999999</v>
      </c>
      <c r="U33" s="120">
        <v>3.4</v>
      </c>
      <c r="V33" s="120">
        <f t="shared" si="6"/>
        <v>3.4</v>
      </c>
      <c r="W33" s="121" t="s">
        <v>125</v>
      </c>
      <c r="X33" s="123">
        <v>0</v>
      </c>
      <c r="Y33" s="123">
        <v>0</v>
      </c>
      <c r="Z33" s="123">
        <v>1040</v>
      </c>
      <c r="AA33" s="123">
        <v>0</v>
      </c>
      <c r="AB33" s="123">
        <v>1110</v>
      </c>
      <c r="AC33" s="47" t="s">
        <v>90</v>
      </c>
      <c r="AD33" s="47" t="s">
        <v>90</v>
      </c>
      <c r="AE33" s="47" t="s">
        <v>90</v>
      </c>
      <c r="AF33" s="122" t="s">
        <v>90</v>
      </c>
      <c r="AG33" s="136">
        <v>36103948</v>
      </c>
      <c r="AH33" s="48">
        <f t="shared" si="8"/>
        <v>712</v>
      </c>
      <c r="AI33" s="49">
        <f t="shared" si="7"/>
        <v>173.06757413709286</v>
      </c>
      <c r="AJ33" s="102">
        <v>0</v>
      </c>
      <c r="AK33" s="102">
        <v>0</v>
      </c>
      <c r="AL33" s="102">
        <v>1</v>
      </c>
      <c r="AM33" s="102">
        <v>0</v>
      </c>
      <c r="AN33" s="102">
        <v>1</v>
      </c>
      <c r="AO33" s="102">
        <v>0.25</v>
      </c>
      <c r="AP33" s="123">
        <v>8065607</v>
      </c>
      <c r="AQ33" s="123">
        <f t="shared" si="10"/>
        <v>567</v>
      </c>
      <c r="AR33" s="50"/>
      <c r="AS33" s="51" t="s">
        <v>113</v>
      </c>
      <c r="AY33" s="105"/>
    </row>
    <row r="34" spans="2:51" x14ac:dyDescent="0.25">
      <c r="B34" s="39">
        <v>2.9583333333333299</v>
      </c>
      <c r="C34" s="39">
        <v>1</v>
      </c>
      <c r="D34" s="118">
        <v>16</v>
      </c>
      <c r="E34" s="40">
        <f t="shared" si="0"/>
        <v>11.267605633802818</v>
      </c>
      <c r="F34" s="104">
        <v>66</v>
      </c>
      <c r="G34" s="40">
        <f t="shared" si="1"/>
        <v>46.478873239436624</v>
      </c>
      <c r="H34" s="41" t="s">
        <v>88</v>
      </c>
      <c r="I34" s="41">
        <f t="shared" si="2"/>
        <v>41.549295774647888</v>
      </c>
      <c r="J34" s="42">
        <f t="shared" si="14"/>
        <v>42.95774647887324</v>
      </c>
      <c r="K34" s="41">
        <f t="shared" si="12"/>
        <v>47.183098591549296</v>
      </c>
      <c r="L34" s="43">
        <v>14</v>
      </c>
      <c r="M34" s="44" t="s">
        <v>118</v>
      </c>
      <c r="N34" s="60">
        <v>11.5</v>
      </c>
      <c r="O34" s="119">
        <v>112</v>
      </c>
      <c r="P34" s="119">
        <v>91</v>
      </c>
      <c r="Q34" s="119">
        <v>32175804</v>
      </c>
      <c r="R34" s="45">
        <f t="shared" si="3"/>
        <v>3972</v>
      </c>
      <c r="S34" s="46">
        <f t="shared" si="4"/>
        <v>95.328000000000003</v>
      </c>
      <c r="T34" s="46">
        <f t="shared" si="5"/>
        <v>3.972</v>
      </c>
      <c r="U34" s="120">
        <v>4.3</v>
      </c>
      <c r="V34" s="120">
        <f t="shared" si="6"/>
        <v>4.3</v>
      </c>
      <c r="W34" s="121" t="s">
        <v>125</v>
      </c>
      <c r="X34" s="123">
        <v>0</v>
      </c>
      <c r="Y34" s="123">
        <v>0</v>
      </c>
      <c r="Z34" s="123">
        <v>966</v>
      </c>
      <c r="AA34" s="123">
        <v>0</v>
      </c>
      <c r="AB34" s="123">
        <v>1109</v>
      </c>
      <c r="AC34" s="47" t="s">
        <v>90</v>
      </c>
      <c r="AD34" s="47" t="s">
        <v>90</v>
      </c>
      <c r="AE34" s="47" t="s">
        <v>90</v>
      </c>
      <c r="AF34" s="122" t="s">
        <v>90</v>
      </c>
      <c r="AG34" s="136">
        <v>36104600</v>
      </c>
      <c r="AH34" s="48">
        <f t="shared" si="8"/>
        <v>652</v>
      </c>
      <c r="AI34" s="49">
        <f t="shared" si="7"/>
        <v>164.14904330312186</v>
      </c>
      <c r="AJ34" s="102">
        <v>0</v>
      </c>
      <c r="AK34" s="102">
        <v>0</v>
      </c>
      <c r="AL34" s="102">
        <v>1</v>
      </c>
      <c r="AM34" s="102">
        <v>0</v>
      </c>
      <c r="AN34" s="102">
        <v>1</v>
      </c>
      <c r="AO34" s="102">
        <v>0.25</v>
      </c>
      <c r="AP34" s="123">
        <v>8066338</v>
      </c>
      <c r="AQ34" s="123">
        <f t="shared" si="10"/>
        <v>731</v>
      </c>
      <c r="AR34" s="50"/>
      <c r="AS34" s="51" t="s">
        <v>113</v>
      </c>
      <c r="AV34" s="55" t="s">
        <v>119</v>
      </c>
      <c r="AW34" s="61" t="s">
        <v>30</v>
      </c>
      <c r="AY34" s="105"/>
    </row>
    <row r="35" spans="2:51" x14ac:dyDescent="0.25">
      <c r="B35" s="96"/>
      <c r="C35" s="97"/>
      <c r="D35" s="96"/>
      <c r="E35" s="99"/>
      <c r="F35" s="99"/>
      <c r="G35" s="100"/>
      <c r="H35" s="98"/>
      <c r="I35" s="99"/>
      <c r="J35" s="99"/>
      <c r="K35" s="100"/>
      <c r="L35" s="192" t="s">
        <v>120</v>
      </c>
      <c r="M35" s="193"/>
      <c r="N35" s="194"/>
      <c r="O35" s="62"/>
      <c r="P35" s="62">
        <f>AVERAGE(P11:P34)</f>
        <v>122.5</v>
      </c>
      <c r="Q35" s="63">
        <f>Q34-Q10</f>
        <v>123013</v>
      </c>
      <c r="R35" s="64">
        <f>SUM(R11:R34)</f>
        <v>123013</v>
      </c>
      <c r="S35" s="124">
        <f>AVERAGE(S11:S34)</f>
        <v>123.01299999999999</v>
      </c>
      <c r="T35" s="124">
        <f>SUM(T11:T34)</f>
        <v>123.01300000000003</v>
      </c>
      <c r="U35" s="98"/>
      <c r="V35" s="98"/>
      <c r="W35" s="56"/>
      <c r="X35" s="90"/>
      <c r="Y35" s="91"/>
      <c r="Z35" s="91"/>
      <c r="AA35" s="91"/>
      <c r="AB35" s="92"/>
      <c r="AC35" s="90"/>
      <c r="AD35" s="91"/>
      <c r="AE35" s="92"/>
      <c r="AF35" s="93"/>
      <c r="AG35" s="65">
        <f>AG34-AG10</f>
        <v>25196</v>
      </c>
      <c r="AH35" s="66">
        <f>SUM(AH11:AH34)</f>
        <v>25196</v>
      </c>
      <c r="AI35" s="67">
        <f>$AH$35/$T35</f>
        <v>204.82388040288419</v>
      </c>
      <c r="AJ35" s="93"/>
      <c r="AK35" s="94"/>
      <c r="AL35" s="94"/>
      <c r="AM35" s="94"/>
      <c r="AN35" s="95"/>
      <c r="AO35" s="68"/>
      <c r="AP35" s="69">
        <f>AP34-AP10</f>
        <v>5134</v>
      </c>
      <c r="AQ35" s="70">
        <f>SUM(AQ11:AQ34)</f>
        <v>5134</v>
      </c>
      <c r="AR35" s="71">
        <f>AVERAGE(AR11:AR34)</f>
        <v>0.84883333333333333</v>
      </c>
      <c r="AS35" s="68"/>
      <c r="AV35" s="72" t="s">
        <v>30</v>
      </c>
      <c r="AW35" s="72">
        <v>1</v>
      </c>
      <c r="AY35" s="105"/>
    </row>
    <row r="36" spans="2:51" x14ac:dyDescent="0.25">
      <c r="B36" s="73"/>
      <c r="C36" s="73"/>
      <c r="D36" s="73"/>
      <c r="E36" s="74"/>
      <c r="F36" s="74"/>
      <c r="G36" s="74"/>
      <c r="H36" s="74"/>
      <c r="I36" s="75"/>
      <c r="J36" s="75"/>
      <c r="K36" s="75"/>
      <c r="L36" s="103"/>
      <c r="M36" s="103"/>
      <c r="N36" s="103"/>
      <c r="O36" s="103"/>
      <c r="P36" s="103"/>
      <c r="Q36" s="103"/>
      <c r="R36" s="103"/>
      <c r="S36" s="103"/>
      <c r="T36" s="103"/>
      <c r="U36" s="76"/>
      <c r="V36" s="76"/>
      <c r="W36" s="103"/>
      <c r="X36" s="103"/>
      <c r="Y36" s="103"/>
      <c r="Z36" s="106"/>
      <c r="AA36" s="103"/>
      <c r="AB36" s="103"/>
      <c r="AC36" s="103"/>
      <c r="AD36" s="103"/>
      <c r="AE36" s="103"/>
      <c r="AH36" s="77"/>
      <c r="AM36" s="103"/>
      <c r="AN36" s="103"/>
      <c r="AO36" s="103"/>
      <c r="AP36" s="103"/>
      <c r="AQ36" s="103"/>
      <c r="AR36" s="103"/>
      <c r="AV36" s="72" t="s">
        <v>121</v>
      </c>
      <c r="AW36" s="72">
        <v>41.67</v>
      </c>
      <c r="AY36" s="105"/>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106"/>
      <c r="X37" s="106"/>
      <c r="Y37" s="106"/>
      <c r="Z37" s="106"/>
      <c r="AA37" s="106"/>
      <c r="AB37" s="106"/>
      <c r="AC37" s="106"/>
      <c r="AD37" s="106"/>
      <c r="AE37" s="106"/>
      <c r="AM37" s="19"/>
      <c r="AN37" s="103"/>
      <c r="AO37" s="103"/>
      <c r="AP37" s="103"/>
      <c r="AQ37" s="103"/>
      <c r="AR37" s="106"/>
      <c r="AV37" s="72" t="s">
        <v>123</v>
      </c>
      <c r="AW37" s="72">
        <v>11.574999999999999</v>
      </c>
      <c r="AY37" s="105"/>
    </row>
    <row r="38" spans="2:51" x14ac:dyDescent="0.25">
      <c r="B38" s="82" t="s">
        <v>134</v>
      </c>
      <c r="C38" s="110"/>
      <c r="D38" s="110"/>
      <c r="E38" s="110"/>
      <c r="F38" s="110"/>
      <c r="G38" s="110"/>
      <c r="H38" s="110"/>
      <c r="I38" s="111"/>
      <c r="J38" s="111"/>
      <c r="K38" s="111"/>
      <c r="L38" s="111"/>
      <c r="M38" s="111"/>
      <c r="N38" s="111"/>
      <c r="O38" s="111"/>
      <c r="P38" s="111"/>
      <c r="Q38" s="111"/>
      <c r="R38" s="111"/>
      <c r="S38" s="83"/>
      <c r="T38" s="83"/>
      <c r="U38" s="83"/>
      <c r="V38" s="83"/>
      <c r="W38" s="106"/>
      <c r="X38" s="106"/>
      <c r="Y38" s="106"/>
      <c r="Z38" s="106"/>
      <c r="AA38" s="106"/>
      <c r="AB38" s="106"/>
      <c r="AC38" s="106"/>
      <c r="AD38" s="106"/>
      <c r="AE38" s="106"/>
      <c r="AM38" s="19"/>
      <c r="AN38" s="103"/>
      <c r="AO38" s="103"/>
      <c r="AP38" s="103"/>
      <c r="AQ38" s="103"/>
      <c r="AR38" s="106"/>
      <c r="AV38" s="72"/>
      <c r="AW38" s="72"/>
      <c r="AY38" s="105"/>
    </row>
    <row r="39" spans="2:51" x14ac:dyDescent="0.25">
      <c r="B39" s="116" t="s">
        <v>135</v>
      </c>
      <c r="C39" s="110"/>
      <c r="D39" s="110"/>
      <c r="E39" s="110"/>
      <c r="F39" s="110"/>
      <c r="G39" s="110"/>
      <c r="H39" s="110"/>
      <c r="I39" s="111"/>
      <c r="J39" s="111"/>
      <c r="K39" s="111"/>
      <c r="L39" s="111"/>
      <c r="M39" s="111"/>
      <c r="N39" s="111"/>
      <c r="O39" s="111"/>
      <c r="P39" s="111"/>
      <c r="Q39" s="111"/>
      <c r="R39" s="111"/>
      <c r="S39" s="83"/>
      <c r="T39" s="83"/>
      <c r="U39" s="83"/>
      <c r="V39" s="83"/>
      <c r="W39" s="106"/>
      <c r="X39" s="106"/>
      <c r="Y39" s="106"/>
      <c r="Z39" s="106"/>
      <c r="AA39" s="106"/>
      <c r="AB39" s="106"/>
      <c r="AC39" s="106"/>
      <c r="AD39" s="106"/>
      <c r="AE39" s="106"/>
      <c r="AM39" s="19"/>
      <c r="AN39" s="103"/>
      <c r="AO39" s="103"/>
      <c r="AP39" s="103"/>
      <c r="AQ39" s="103"/>
      <c r="AR39" s="106"/>
      <c r="AV39" s="72"/>
      <c r="AW39" s="72"/>
      <c r="AY39" s="105"/>
    </row>
    <row r="40" spans="2:51" x14ac:dyDescent="0.25">
      <c r="B40" s="81" t="s">
        <v>192</v>
      </c>
      <c r="C40" s="110"/>
      <c r="D40" s="110"/>
      <c r="E40" s="110"/>
      <c r="F40" s="110"/>
      <c r="G40" s="110"/>
      <c r="H40" s="110"/>
      <c r="I40" s="111"/>
      <c r="J40" s="111"/>
      <c r="K40" s="111"/>
      <c r="L40" s="111"/>
      <c r="M40" s="111"/>
      <c r="N40" s="111"/>
      <c r="O40" s="111"/>
      <c r="P40" s="111"/>
      <c r="Q40" s="111"/>
      <c r="R40" s="111"/>
      <c r="S40" s="83"/>
      <c r="T40" s="83"/>
      <c r="U40" s="83"/>
      <c r="V40" s="83"/>
      <c r="W40" s="106"/>
      <c r="X40" s="106"/>
      <c r="Y40" s="106"/>
      <c r="Z40" s="106"/>
      <c r="AA40" s="106"/>
      <c r="AB40" s="106"/>
      <c r="AC40" s="106"/>
      <c r="AD40" s="106"/>
      <c r="AE40" s="106"/>
      <c r="AM40" s="19"/>
      <c r="AN40" s="103"/>
      <c r="AO40" s="103"/>
      <c r="AP40" s="103"/>
      <c r="AQ40" s="103"/>
      <c r="AR40" s="106"/>
      <c r="AV40" s="72"/>
      <c r="AW40" s="72"/>
      <c r="AY40" s="101"/>
    </row>
    <row r="41" spans="2:51" x14ac:dyDescent="0.25">
      <c r="B41" s="85" t="s">
        <v>242</v>
      </c>
      <c r="C41" s="110"/>
      <c r="D41" s="110"/>
      <c r="E41" s="110"/>
      <c r="F41" s="110"/>
      <c r="G41" s="110"/>
      <c r="H41" s="110"/>
      <c r="I41" s="111"/>
      <c r="J41" s="111"/>
      <c r="K41" s="111"/>
      <c r="L41" s="111"/>
      <c r="M41" s="111"/>
      <c r="N41" s="111"/>
      <c r="O41" s="111"/>
      <c r="P41" s="111"/>
      <c r="Q41" s="111"/>
      <c r="R41" s="111"/>
      <c r="S41" s="83"/>
      <c r="T41" s="83"/>
      <c r="U41" s="83"/>
      <c r="V41" s="83"/>
      <c r="W41" s="106"/>
      <c r="X41" s="106"/>
      <c r="Y41" s="106"/>
      <c r="Z41" s="106"/>
      <c r="AA41" s="106"/>
      <c r="AB41" s="106"/>
      <c r="AC41" s="106"/>
      <c r="AD41" s="106"/>
      <c r="AE41" s="106"/>
      <c r="AM41" s="19"/>
      <c r="AN41" s="103"/>
      <c r="AO41" s="103"/>
      <c r="AP41" s="103"/>
      <c r="AQ41" s="103"/>
      <c r="AR41" s="106"/>
      <c r="AV41" s="137"/>
      <c r="AW41" s="137"/>
      <c r="AY41" s="101"/>
    </row>
    <row r="42" spans="2:51" x14ac:dyDescent="0.25">
      <c r="B42" s="116" t="s">
        <v>124</v>
      </c>
      <c r="C42" s="110"/>
      <c r="D42" s="110"/>
      <c r="E42" s="110"/>
      <c r="F42" s="110"/>
      <c r="G42" s="110"/>
      <c r="H42" s="110"/>
      <c r="I42" s="111"/>
      <c r="J42" s="111"/>
      <c r="K42" s="111"/>
      <c r="L42" s="111"/>
      <c r="M42" s="111"/>
      <c r="N42" s="111"/>
      <c r="O42" s="111"/>
      <c r="P42" s="111"/>
      <c r="Q42" s="111"/>
      <c r="R42" s="111"/>
      <c r="S42" s="83"/>
      <c r="T42" s="83"/>
      <c r="U42" s="83"/>
      <c r="V42" s="83"/>
      <c r="W42" s="106"/>
      <c r="X42" s="106"/>
      <c r="Y42" s="106"/>
      <c r="Z42" s="106"/>
      <c r="AA42" s="106"/>
      <c r="AB42" s="106"/>
      <c r="AC42" s="106"/>
      <c r="AD42" s="106"/>
      <c r="AE42" s="106"/>
      <c r="AM42" s="19"/>
      <c r="AN42" s="103"/>
      <c r="AO42" s="103"/>
      <c r="AP42" s="103"/>
      <c r="AQ42" s="103"/>
      <c r="AR42" s="106"/>
      <c r="AV42" s="137"/>
      <c r="AW42" s="137"/>
      <c r="AY42" s="101"/>
    </row>
    <row r="43" spans="2:51" x14ac:dyDescent="0.25">
      <c r="B43" s="116" t="s">
        <v>136</v>
      </c>
      <c r="C43" s="110"/>
      <c r="D43" s="110"/>
      <c r="E43" s="115"/>
      <c r="F43" s="115"/>
      <c r="G43" s="115"/>
      <c r="H43" s="110"/>
      <c r="I43" s="111"/>
      <c r="J43" s="111"/>
      <c r="K43" s="111"/>
      <c r="L43" s="111"/>
      <c r="M43" s="111"/>
      <c r="N43" s="111"/>
      <c r="O43" s="111"/>
      <c r="P43" s="111"/>
      <c r="Q43" s="111"/>
      <c r="R43" s="111"/>
      <c r="S43" s="114"/>
      <c r="T43" s="83"/>
      <c r="U43" s="83"/>
      <c r="V43" s="83"/>
      <c r="W43" s="106"/>
      <c r="X43" s="106"/>
      <c r="Y43" s="106"/>
      <c r="Z43" s="106"/>
      <c r="AA43" s="106"/>
      <c r="AB43" s="106"/>
      <c r="AC43" s="106"/>
      <c r="AD43" s="106"/>
      <c r="AE43" s="106"/>
      <c r="AM43" s="19"/>
      <c r="AN43" s="103"/>
      <c r="AO43" s="103"/>
      <c r="AP43" s="103"/>
      <c r="AQ43" s="103"/>
      <c r="AR43" s="106"/>
      <c r="AV43" s="137"/>
      <c r="AW43" s="137"/>
      <c r="AY43" s="101"/>
    </row>
    <row r="44" spans="2:51" x14ac:dyDescent="0.25">
      <c r="B44" s="85" t="s">
        <v>142</v>
      </c>
      <c r="C44" s="110"/>
      <c r="D44" s="110"/>
      <c r="E44" s="115"/>
      <c r="F44" s="115"/>
      <c r="G44" s="115"/>
      <c r="H44" s="110"/>
      <c r="I44" s="111"/>
      <c r="J44" s="111"/>
      <c r="K44" s="111"/>
      <c r="L44" s="111"/>
      <c r="M44" s="111"/>
      <c r="N44" s="111"/>
      <c r="O44" s="111"/>
      <c r="P44" s="111"/>
      <c r="Q44" s="111"/>
      <c r="R44" s="111"/>
      <c r="S44" s="114"/>
      <c r="T44" s="83"/>
      <c r="U44" s="83"/>
      <c r="V44" s="83"/>
      <c r="W44" s="106"/>
      <c r="X44" s="106"/>
      <c r="Y44" s="106"/>
      <c r="Z44" s="106"/>
      <c r="AA44" s="106"/>
      <c r="AB44" s="106"/>
      <c r="AC44" s="106"/>
      <c r="AD44" s="106"/>
      <c r="AE44" s="106"/>
      <c r="AM44" s="19"/>
      <c r="AN44" s="103"/>
      <c r="AO44" s="103"/>
      <c r="AP44" s="103"/>
      <c r="AQ44" s="103"/>
      <c r="AR44" s="106"/>
      <c r="AV44" s="137"/>
      <c r="AW44" s="137"/>
      <c r="AY44" s="101"/>
    </row>
    <row r="45" spans="2:51" x14ac:dyDescent="0.25">
      <c r="B45" s="109" t="s">
        <v>232</v>
      </c>
      <c r="C45" s="110"/>
      <c r="D45" s="110"/>
      <c r="E45" s="115"/>
      <c r="F45" s="115"/>
      <c r="G45" s="115"/>
      <c r="H45" s="110"/>
      <c r="I45" s="111"/>
      <c r="J45" s="111"/>
      <c r="K45" s="111"/>
      <c r="L45" s="111"/>
      <c r="M45" s="111"/>
      <c r="N45" s="111"/>
      <c r="O45" s="111"/>
      <c r="P45" s="111"/>
      <c r="Q45" s="111"/>
      <c r="R45" s="111"/>
      <c r="S45" s="114"/>
      <c r="T45" s="83"/>
      <c r="U45" s="83"/>
      <c r="V45" s="83"/>
      <c r="W45" s="106"/>
      <c r="X45" s="106"/>
      <c r="Y45" s="106"/>
      <c r="Z45" s="106"/>
      <c r="AA45" s="106"/>
      <c r="AB45" s="106"/>
      <c r="AC45" s="106"/>
      <c r="AD45" s="106"/>
      <c r="AE45" s="106"/>
      <c r="AM45" s="19"/>
      <c r="AN45" s="103"/>
      <c r="AO45" s="103"/>
      <c r="AP45" s="103"/>
      <c r="AQ45" s="103"/>
      <c r="AR45" s="106"/>
      <c r="AV45" s="137"/>
      <c r="AW45" s="137"/>
      <c r="AY45" s="101"/>
    </row>
    <row r="46" spans="2:51" x14ac:dyDescent="0.25">
      <c r="B46" s="85" t="s">
        <v>204</v>
      </c>
      <c r="C46" s="110"/>
      <c r="D46" s="110"/>
      <c r="E46" s="115"/>
      <c r="F46" s="115"/>
      <c r="G46" s="115"/>
      <c r="H46" s="110"/>
      <c r="I46" s="111"/>
      <c r="J46" s="111"/>
      <c r="K46" s="111"/>
      <c r="L46" s="111"/>
      <c r="M46" s="111"/>
      <c r="N46" s="111"/>
      <c r="O46" s="111"/>
      <c r="P46" s="111"/>
      <c r="Q46" s="111"/>
      <c r="R46" s="111"/>
      <c r="S46" s="114"/>
      <c r="T46" s="113"/>
      <c r="U46" s="113"/>
      <c r="V46" s="113"/>
      <c r="W46" s="106"/>
      <c r="X46" s="106"/>
      <c r="Y46" s="106"/>
      <c r="Z46" s="106"/>
      <c r="AA46" s="106"/>
      <c r="AB46" s="106"/>
      <c r="AC46" s="106"/>
      <c r="AD46" s="106"/>
      <c r="AE46" s="106"/>
      <c r="AM46" s="107"/>
      <c r="AN46" s="107"/>
      <c r="AO46" s="107"/>
      <c r="AP46" s="107"/>
      <c r="AQ46" s="107"/>
      <c r="AR46" s="107"/>
      <c r="AS46" s="108"/>
      <c r="AV46" s="105"/>
      <c r="AW46" s="101"/>
      <c r="AX46" s="101"/>
      <c r="AY46" s="101"/>
    </row>
    <row r="47" spans="2:51" x14ac:dyDescent="0.25">
      <c r="B47" s="109" t="s">
        <v>243</v>
      </c>
      <c r="C47" s="110"/>
      <c r="D47" s="110"/>
      <c r="E47" s="115"/>
      <c r="F47" s="115"/>
      <c r="G47" s="115"/>
      <c r="H47" s="110"/>
      <c r="I47" s="111"/>
      <c r="J47" s="111"/>
      <c r="K47" s="111"/>
      <c r="L47" s="111"/>
      <c r="M47" s="111"/>
      <c r="N47" s="111"/>
      <c r="O47" s="111"/>
      <c r="P47" s="111"/>
      <c r="Q47" s="111"/>
      <c r="R47" s="111"/>
      <c r="S47" s="114"/>
      <c r="T47" s="113"/>
      <c r="U47" s="113"/>
      <c r="V47" s="113"/>
      <c r="W47" s="106"/>
      <c r="X47" s="106"/>
      <c r="Y47" s="106"/>
      <c r="Z47" s="106"/>
      <c r="AA47" s="106"/>
      <c r="AB47" s="106"/>
      <c r="AC47" s="106"/>
      <c r="AD47" s="106"/>
      <c r="AE47" s="106"/>
      <c r="AM47" s="107"/>
      <c r="AN47" s="107"/>
      <c r="AO47" s="107"/>
      <c r="AP47" s="107"/>
      <c r="AQ47" s="107"/>
      <c r="AR47" s="107"/>
      <c r="AS47" s="108"/>
      <c r="AV47" s="105"/>
      <c r="AW47" s="101"/>
      <c r="AX47" s="101"/>
      <c r="AY47" s="101"/>
    </row>
    <row r="48" spans="2:51" x14ac:dyDescent="0.25">
      <c r="B48" s="109" t="s">
        <v>244</v>
      </c>
      <c r="C48" s="110"/>
      <c r="D48" s="110"/>
      <c r="E48" s="110"/>
      <c r="F48" s="110"/>
      <c r="G48" s="110"/>
      <c r="H48" s="110"/>
      <c r="I48" s="111"/>
      <c r="J48" s="111"/>
      <c r="K48" s="111"/>
      <c r="L48" s="111"/>
      <c r="M48" s="111"/>
      <c r="N48" s="111"/>
      <c r="O48" s="111"/>
      <c r="P48" s="111"/>
      <c r="Q48" s="111"/>
      <c r="R48" s="111"/>
      <c r="S48" s="114"/>
      <c r="T48" s="113"/>
      <c r="U48" s="113"/>
      <c r="V48" s="113"/>
      <c r="W48" s="106"/>
      <c r="X48" s="106"/>
      <c r="Y48" s="106"/>
      <c r="Z48" s="106"/>
      <c r="AA48" s="106"/>
      <c r="AB48" s="106"/>
      <c r="AC48" s="106"/>
      <c r="AD48" s="106"/>
      <c r="AE48" s="106"/>
      <c r="AM48" s="107"/>
      <c r="AN48" s="107"/>
      <c r="AO48" s="107"/>
      <c r="AP48" s="107"/>
      <c r="AQ48" s="107"/>
      <c r="AR48" s="107"/>
      <c r="AS48" s="108"/>
      <c r="AV48" s="105"/>
      <c r="AW48" s="101"/>
      <c r="AX48" s="101"/>
      <c r="AY48" s="101"/>
    </row>
    <row r="49" spans="2:51" x14ac:dyDescent="0.25">
      <c r="B49" s="116" t="s">
        <v>245</v>
      </c>
      <c r="C49" s="110"/>
      <c r="D49" s="110"/>
      <c r="E49" s="115"/>
      <c r="F49" s="115"/>
      <c r="G49" s="115"/>
      <c r="H49" s="110"/>
      <c r="I49" s="111"/>
      <c r="J49" s="111"/>
      <c r="K49" s="111"/>
      <c r="L49" s="111"/>
      <c r="M49" s="111"/>
      <c r="N49" s="111"/>
      <c r="O49" s="111"/>
      <c r="P49" s="111"/>
      <c r="Q49" s="111"/>
      <c r="R49" s="111"/>
      <c r="S49" s="114"/>
      <c r="T49" s="113"/>
      <c r="U49" s="113"/>
      <c r="V49" s="113"/>
      <c r="W49" s="106"/>
      <c r="X49" s="106"/>
      <c r="Y49" s="106"/>
      <c r="Z49" s="106"/>
      <c r="AA49" s="106"/>
      <c r="AB49" s="106"/>
      <c r="AC49" s="106"/>
      <c r="AD49" s="106"/>
      <c r="AE49" s="106"/>
      <c r="AM49" s="107"/>
      <c r="AN49" s="107"/>
      <c r="AO49" s="107"/>
      <c r="AP49" s="107"/>
      <c r="AQ49" s="107"/>
      <c r="AR49" s="107"/>
      <c r="AS49" s="108"/>
      <c r="AV49" s="105"/>
      <c r="AW49" s="101"/>
      <c r="AX49" s="101"/>
      <c r="AY49" s="101"/>
    </row>
    <row r="50" spans="2:51" x14ac:dyDescent="0.25">
      <c r="B50" s="116" t="s">
        <v>198</v>
      </c>
      <c r="C50" s="110"/>
      <c r="D50" s="110"/>
      <c r="E50" s="115"/>
      <c r="F50" s="115"/>
      <c r="G50" s="115"/>
      <c r="H50" s="110"/>
      <c r="I50" s="111"/>
      <c r="J50" s="111"/>
      <c r="K50" s="111"/>
      <c r="L50" s="111"/>
      <c r="M50" s="111"/>
      <c r="N50" s="111"/>
      <c r="O50" s="111"/>
      <c r="P50" s="111"/>
      <c r="Q50" s="111"/>
      <c r="R50" s="111"/>
      <c r="S50" s="114"/>
      <c r="T50" s="113"/>
      <c r="U50" s="113"/>
      <c r="V50" s="113"/>
      <c r="W50" s="106"/>
      <c r="X50" s="106"/>
      <c r="Y50" s="106"/>
      <c r="Z50" s="106"/>
      <c r="AA50" s="106"/>
      <c r="AB50" s="106"/>
      <c r="AC50" s="106"/>
      <c r="AD50" s="106"/>
      <c r="AE50" s="106"/>
      <c r="AM50" s="107"/>
      <c r="AN50" s="107"/>
      <c r="AO50" s="107"/>
      <c r="AP50" s="107"/>
      <c r="AQ50" s="107"/>
      <c r="AR50" s="107"/>
      <c r="AS50" s="108"/>
      <c r="AV50" s="105"/>
      <c r="AW50" s="101"/>
      <c r="AX50" s="101"/>
      <c r="AY50" s="101"/>
    </row>
    <row r="51" spans="2:51" x14ac:dyDescent="0.25">
      <c r="B51" s="109" t="s">
        <v>246</v>
      </c>
      <c r="C51" s="110"/>
      <c r="D51" s="110"/>
      <c r="E51" s="110"/>
      <c r="F51" s="110"/>
      <c r="G51" s="110"/>
      <c r="H51" s="110"/>
      <c r="I51" s="125"/>
      <c r="J51" s="111"/>
      <c r="K51" s="111"/>
      <c r="L51" s="111"/>
      <c r="M51" s="111"/>
      <c r="N51" s="111"/>
      <c r="O51" s="111"/>
      <c r="P51" s="111"/>
      <c r="Q51" s="111"/>
      <c r="R51" s="111"/>
      <c r="S51" s="114"/>
      <c r="T51" s="113"/>
      <c r="U51" s="113"/>
      <c r="V51" s="113"/>
      <c r="W51" s="106"/>
      <c r="X51" s="106"/>
      <c r="Y51" s="106"/>
      <c r="Z51" s="106"/>
      <c r="AA51" s="106"/>
      <c r="AB51" s="106"/>
      <c r="AC51" s="106"/>
      <c r="AD51" s="106"/>
      <c r="AE51" s="106"/>
      <c r="AM51" s="107"/>
      <c r="AN51" s="107"/>
      <c r="AO51" s="107"/>
      <c r="AP51" s="107"/>
      <c r="AQ51" s="107"/>
      <c r="AR51" s="107"/>
      <c r="AS51" s="108"/>
      <c r="AV51" s="105"/>
      <c r="AW51" s="101"/>
      <c r="AX51" s="101"/>
      <c r="AY51" s="101"/>
    </row>
    <row r="52" spans="2:51" x14ac:dyDescent="0.25">
      <c r="B52" s="170" t="s">
        <v>247</v>
      </c>
      <c r="C52" s="110"/>
      <c r="D52" s="110"/>
      <c r="E52" s="110"/>
      <c r="F52" s="110"/>
      <c r="G52" s="110"/>
      <c r="H52" s="110"/>
      <c r="I52" s="125"/>
      <c r="J52" s="111"/>
      <c r="K52" s="111"/>
      <c r="L52" s="111"/>
      <c r="M52" s="111"/>
      <c r="N52" s="111"/>
      <c r="O52" s="111"/>
      <c r="P52" s="111"/>
      <c r="Q52" s="111"/>
      <c r="R52" s="111"/>
      <c r="S52" s="114"/>
      <c r="T52" s="113"/>
      <c r="U52" s="113"/>
      <c r="V52" s="113"/>
      <c r="W52" s="106"/>
      <c r="X52" s="106"/>
      <c r="Y52" s="106"/>
      <c r="Z52" s="106"/>
      <c r="AA52" s="106"/>
      <c r="AB52" s="106"/>
      <c r="AC52" s="106"/>
      <c r="AD52" s="106"/>
      <c r="AE52" s="106"/>
      <c r="AM52" s="107"/>
      <c r="AN52" s="107"/>
      <c r="AO52" s="107"/>
      <c r="AP52" s="107"/>
      <c r="AQ52" s="107"/>
      <c r="AR52" s="107"/>
      <c r="AS52" s="108"/>
      <c r="AV52" s="105"/>
      <c r="AW52" s="101"/>
      <c r="AX52" s="101"/>
      <c r="AY52" s="101"/>
    </row>
    <row r="53" spans="2:51" x14ac:dyDescent="0.25">
      <c r="B53" s="109" t="s">
        <v>189</v>
      </c>
      <c r="C53" s="110"/>
      <c r="D53" s="110"/>
      <c r="E53" s="115"/>
      <c r="F53" s="115"/>
      <c r="G53" s="115"/>
      <c r="H53" s="110"/>
      <c r="I53" s="111"/>
      <c r="J53" s="111"/>
      <c r="K53" s="111"/>
      <c r="L53" s="111"/>
      <c r="M53" s="111"/>
      <c r="N53" s="111"/>
      <c r="O53" s="111"/>
      <c r="P53" s="111"/>
      <c r="Q53" s="111"/>
      <c r="R53" s="111"/>
      <c r="S53" s="114"/>
      <c r="T53" s="113"/>
      <c r="U53" s="113"/>
      <c r="V53" s="113"/>
      <c r="W53" s="106"/>
      <c r="X53" s="106"/>
      <c r="Y53" s="106"/>
      <c r="Z53" s="106"/>
      <c r="AA53" s="106"/>
      <c r="AB53" s="106"/>
      <c r="AC53" s="106"/>
      <c r="AD53" s="106"/>
      <c r="AE53" s="106"/>
      <c r="AM53" s="107"/>
      <c r="AN53" s="107"/>
      <c r="AO53" s="107"/>
      <c r="AP53" s="107"/>
      <c r="AQ53" s="107"/>
      <c r="AR53" s="107"/>
      <c r="AS53" s="108"/>
      <c r="AV53" s="105"/>
      <c r="AW53" s="101"/>
      <c r="AX53" s="101"/>
      <c r="AY53" s="101"/>
    </row>
    <row r="54" spans="2:51" x14ac:dyDescent="0.25">
      <c r="B54" s="116" t="s">
        <v>166</v>
      </c>
      <c r="C54" s="110"/>
      <c r="D54" s="110"/>
      <c r="E54" s="115"/>
      <c r="F54" s="115"/>
      <c r="G54" s="115"/>
      <c r="H54" s="110"/>
      <c r="I54" s="111"/>
      <c r="J54" s="111"/>
      <c r="K54" s="111"/>
      <c r="L54" s="111"/>
      <c r="M54" s="111"/>
      <c r="N54" s="111"/>
      <c r="O54" s="111"/>
      <c r="P54" s="111"/>
      <c r="Q54" s="111"/>
      <c r="R54" s="111"/>
      <c r="S54" s="114"/>
      <c r="T54" s="113"/>
      <c r="U54" s="113"/>
      <c r="V54" s="113"/>
      <c r="W54" s="106"/>
      <c r="X54" s="106"/>
      <c r="Y54" s="106"/>
      <c r="Z54" s="106"/>
      <c r="AA54" s="106"/>
      <c r="AB54" s="106"/>
      <c r="AC54" s="106"/>
      <c r="AD54" s="106"/>
      <c r="AE54" s="106"/>
      <c r="AM54" s="107"/>
      <c r="AN54" s="107"/>
      <c r="AO54" s="107"/>
      <c r="AP54" s="107"/>
      <c r="AQ54" s="107"/>
      <c r="AR54" s="107"/>
      <c r="AS54" s="108"/>
      <c r="AV54" s="105"/>
      <c r="AW54" s="101"/>
      <c r="AX54" s="101"/>
      <c r="AY54" s="101"/>
    </row>
    <row r="55" spans="2:51" x14ac:dyDescent="0.25">
      <c r="B55" s="116" t="s">
        <v>156</v>
      </c>
      <c r="C55" s="110"/>
      <c r="D55" s="110"/>
      <c r="E55" s="115"/>
      <c r="F55" s="115"/>
      <c r="G55" s="115"/>
      <c r="H55" s="110"/>
      <c r="I55" s="111"/>
      <c r="J55" s="111"/>
      <c r="K55" s="111"/>
      <c r="L55" s="111"/>
      <c r="M55" s="111"/>
      <c r="N55" s="111"/>
      <c r="O55" s="111"/>
      <c r="P55" s="111"/>
      <c r="Q55" s="111"/>
      <c r="R55" s="111"/>
      <c r="S55" s="114"/>
      <c r="T55" s="113"/>
      <c r="U55" s="113"/>
      <c r="V55" s="113"/>
      <c r="W55" s="106"/>
      <c r="X55" s="106"/>
      <c r="Y55" s="106"/>
      <c r="Z55" s="106"/>
      <c r="AA55" s="106"/>
      <c r="AB55" s="106"/>
      <c r="AC55" s="106"/>
      <c r="AD55" s="106"/>
      <c r="AE55" s="106"/>
      <c r="AM55" s="107"/>
      <c r="AN55" s="107"/>
      <c r="AO55" s="107"/>
      <c r="AP55" s="107"/>
      <c r="AQ55" s="107"/>
      <c r="AR55" s="107"/>
      <c r="AS55" s="108"/>
      <c r="AV55" s="105"/>
      <c r="AW55" s="101"/>
      <c r="AX55" s="101"/>
      <c r="AY55" s="101"/>
    </row>
    <row r="56" spans="2:51" x14ac:dyDescent="0.25">
      <c r="B56" s="112" t="s">
        <v>149</v>
      </c>
      <c r="C56" s="110"/>
      <c r="D56" s="110"/>
      <c r="E56" s="115"/>
      <c r="F56" s="115"/>
      <c r="G56" s="115"/>
      <c r="H56" s="110"/>
      <c r="I56" s="111"/>
      <c r="J56" s="111"/>
      <c r="K56" s="111"/>
      <c r="L56" s="111"/>
      <c r="M56" s="111"/>
      <c r="N56" s="111"/>
      <c r="O56" s="111"/>
      <c r="P56" s="111"/>
      <c r="Q56" s="111"/>
      <c r="R56" s="111"/>
      <c r="S56" s="114"/>
      <c r="T56" s="113"/>
      <c r="U56" s="113"/>
      <c r="V56" s="113"/>
      <c r="W56" s="106"/>
      <c r="X56" s="106"/>
      <c r="Y56" s="106"/>
      <c r="Z56" s="106"/>
      <c r="AA56" s="106"/>
      <c r="AB56" s="106"/>
      <c r="AC56" s="106"/>
      <c r="AD56" s="106"/>
      <c r="AE56" s="106"/>
      <c r="AM56" s="107"/>
      <c r="AN56" s="107"/>
      <c r="AO56" s="107"/>
      <c r="AP56" s="107"/>
      <c r="AQ56" s="107"/>
      <c r="AR56" s="107"/>
      <c r="AS56" s="108"/>
      <c r="AV56" s="105"/>
      <c r="AW56" s="101"/>
      <c r="AX56" s="101"/>
      <c r="AY56" s="101"/>
    </row>
    <row r="57" spans="2:51" x14ac:dyDescent="0.25">
      <c r="B57" s="109" t="s">
        <v>248</v>
      </c>
      <c r="C57" s="110"/>
      <c r="D57" s="110"/>
      <c r="E57" s="115"/>
      <c r="F57" s="115"/>
      <c r="G57" s="115"/>
      <c r="H57" s="110"/>
      <c r="I57" s="111"/>
      <c r="J57" s="111"/>
      <c r="K57" s="111"/>
      <c r="L57" s="111"/>
      <c r="M57" s="111"/>
      <c r="N57" s="111"/>
      <c r="O57" s="111"/>
      <c r="P57" s="111"/>
      <c r="Q57" s="111"/>
      <c r="R57" s="111"/>
      <c r="S57" s="114"/>
      <c r="T57" s="113"/>
      <c r="U57" s="113"/>
      <c r="V57" s="113"/>
      <c r="W57" s="106"/>
      <c r="X57" s="106"/>
      <c r="Y57" s="106"/>
      <c r="Z57" s="106"/>
      <c r="AA57" s="106"/>
      <c r="AB57" s="106"/>
      <c r="AC57" s="106"/>
      <c r="AD57" s="106"/>
      <c r="AE57" s="106"/>
      <c r="AM57" s="107"/>
      <c r="AN57" s="107"/>
      <c r="AO57" s="107"/>
      <c r="AP57" s="107"/>
      <c r="AQ57" s="107"/>
      <c r="AR57" s="107"/>
      <c r="AS57" s="108"/>
      <c r="AV57" s="105"/>
      <c r="AW57" s="101"/>
      <c r="AX57" s="101"/>
      <c r="AY57" s="101"/>
    </row>
    <row r="58" spans="2:51" x14ac:dyDescent="0.25">
      <c r="B58" s="116" t="s">
        <v>157</v>
      </c>
      <c r="C58" s="110"/>
      <c r="D58" s="110"/>
      <c r="E58" s="115"/>
      <c r="F58" s="115"/>
      <c r="G58" s="115"/>
      <c r="H58" s="110"/>
      <c r="I58" s="111"/>
      <c r="J58" s="111"/>
      <c r="K58" s="111"/>
      <c r="L58" s="111"/>
      <c r="M58" s="111"/>
      <c r="N58" s="111"/>
      <c r="O58" s="111"/>
      <c r="P58" s="111"/>
      <c r="Q58" s="111"/>
      <c r="R58" s="111"/>
      <c r="S58" s="114"/>
      <c r="T58" s="113"/>
      <c r="U58" s="113"/>
      <c r="V58" s="113"/>
      <c r="W58" s="106"/>
      <c r="X58" s="106"/>
      <c r="Y58" s="106"/>
      <c r="Z58" s="106"/>
      <c r="AA58" s="106"/>
      <c r="AB58" s="106"/>
      <c r="AC58" s="106"/>
      <c r="AD58" s="106"/>
      <c r="AE58" s="106"/>
      <c r="AM58" s="107"/>
      <c r="AN58" s="107"/>
      <c r="AO58" s="107"/>
      <c r="AP58" s="107"/>
      <c r="AQ58" s="107"/>
      <c r="AR58" s="107"/>
      <c r="AS58" s="108"/>
      <c r="AV58" s="105"/>
      <c r="AW58" s="101"/>
      <c r="AX58" s="101"/>
      <c r="AY58" s="101"/>
    </row>
    <row r="59" spans="2:51" x14ac:dyDescent="0.25">
      <c r="B59" s="85" t="s">
        <v>153</v>
      </c>
      <c r="C59" s="110"/>
      <c r="D59" s="110"/>
      <c r="E59" s="115"/>
      <c r="F59" s="115"/>
      <c r="G59" s="115"/>
      <c r="H59" s="110"/>
      <c r="I59" s="111"/>
      <c r="J59" s="111"/>
      <c r="K59" s="111"/>
      <c r="L59" s="111"/>
      <c r="M59" s="111"/>
      <c r="N59" s="111"/>
      <c r="O59" s="111"/>
      <c r="P59" s="111"/>
      <c r="Q59" s="111"/>
      <c r="R59" s="111"/>
      <c r="S59" s="114"/>
      <c r="T59" s="113"/>
      <c r="U59" s="113"/>
      <c r="V59" s="113"/>
      <c r="W59" s="106"/>
      <c r="X59" s="106"/>
      <c r="Y59" s="106"/>
      <c r="Z59" s="106"/>
      <c r="AA59" s="106"/>
      <c r="AB59" s="106"/>
      <c r="AC59" s="106"/>
      <c r="AD59" s="106"/>
      <c r="AE59" s="106"/>
      <c r="AM59" s="107"/>
      <c r="AN59" s="107"/>
      <c r="AO59" s="107"/>
      <c r="AP59" s="107"/>
      <c r="AQ59" s="107"/>
      <c r="AR59" s="107"/>
      <c r="AS59" s="108"/>
      <c r="AV59" s="105"/>
      <c r="AW59" s="101"/>
      <c r="AX59" s="101"/>
      <c r="AY59" s="101"/>
    </row>
    <row r="60" spans="2:51" x14ac:dyDescent="0.25">
      <c r="B60" s="89" t="s">
        <v>170</v>
      </c>
      <c r="C60" s="110"/>
      <c r="D60" s="110"/>
      <c r="E60" s="115"/>
      <c r="F60" s="115"/>
      <c r="G60" s="115"/>
      <c r="H60" s="110"/>
      <c r="I60" s="111"/>
      <c r="J60" s="111"/>
      <c r="K60" s="111"/>
      <c r="L60" s="111"/>
      <c r="M60" s="111"/>
      <c r="N60" s="111"/>
      <c r="O60" s="111"/>
      <c r="P60" s="111"/>
      <c r="Q60" s="111"/>
      <c r="R60" s="111"/>
      <c r="S60" s="114"/>
      <c r="T60" s="113"/>
      <c r="U60" s="113"/>
      <c r="V60" s="113"/>
      <c r="W60" s="106"/>
      <c r="X60" s="106"/>
      <c r="Y60" s="106"/>
      <c r="Z60" s="106"/>
      <c r="AA60" s="106"/>
      <c r="AB60" s="106"/>
      <c r="AC60" s="106"/>
      <c r="AD60" s="106"/>
      <c r="AE60" s="106"/>
      <c r="AM60" s="107"/>
      <c r="AN60" s="107"/>
      <c r="AO60" s="107"/>
      <c r="AP60" s="107"/>
      <c r="AQ60" s="107"/>
      <c r="AR60" s="107"/>
      <c r="AS60" s="108"/>
      <c r="AV60" s="105"/>
      <c r="AW60" s="101"/>
      <c r="AX60" s="101"/>
      <c r="AY60" s="101"/>
    </row>
    <row r="61" spans="2:51" x14ac:dyDescent="0.25">
      <c r="B61" s="109" t="s">
        <v>249</v>
      </c>
      <c r="C61" s="112"/>
      <c r="D61" s="110"/>
      <c r="E61" s="88"/>
      <c r="F61" s="110"/>
      <c r="G61" s="110"/>
      <c r="H61" s="110"/>
      <c r="I61" s="110"/>
      <c r="J61" s="111"/>
      <c r="K61" s="111"/>
      <c r="L61" s="111"/>
      <c r="M61" s="111"/>
      <c r="N61" s="111"/>
      <c r="O61" s="111"/>
      <c r="P61" s="111"/>
      <c r="Q61" s="111"/>
      <c r="R61" s="111"/>
      <c r="S61" s="114"/>
      <c r="T61" s="113"/>
      <c r="U61" s="113"/>
      <c r="V61" s="113"/>
      <c r="W61" s="106"/>
      <c r="X61" s="106"/>
      <c r="Y61" s="106"/>
      <c r="Z61" s="106"/>
      <c r="AA61" s="106"/>
      <c r="AB61" s="106"/>
      <c r="AC61" s="106"/>
      <c r="AD61" s="106"/>
      <c r="AE61" s="106"/>
      <c r="AM61" s="107"/>
      <c r="AN61" s="107"/>
      <c r="AO61" s="107"/>
      <c r="AP61" s="107"/>
      <c r="AQ61" s="107"/>
      <c r="AR61" s="107"/>
      <c r="AS61" s="108"/>
      <c r="AV61" s="105"/>
      <c r="AW61" s="101"/>
      <c r="AX61" s="101"/>
      <c r="AY61" s="101"/>
    </row>
    <row r="62" spans="2:51" x14ac:dyDescent="0.25">
      <c r="B62" s="89" t="s">
        <v>154</v>
      </c>
      <c r="C62" s="110"/>
      <c r="D62" s="110"/>
      <c r="E62" s="110"/>
      <c r="F62" s="110"/>
      <c r="G62" s="110"/>
      <c r="H62" s="110"/>
      <c r="I62" s="125"/>
      <c r="J62" s="111"/>
      <c r="K62" s="111"/>
      <c r="L62" s="111"/>
      <c r="M62" s="111"/>
      <c r="N62" s="111"/>
      <c r="O62" s="111"/>
      <c r="P62" s="111"/>
      <c r="Q62" s="111"/>
      <c r="R62" s="111"/>
      <c r="S62" s="114"/>
      <c r="T62" s="113"/>
      <c r="U62" s="113"/>
      <c r="V62" s="113"/>
      <c r="W62" s="106"/>
      <c r="X62" s="106"/>
      <c r="Y62" s="106"/>
      <c r="Z62" s="106"/>
      <c r="AA62" s="106"/>
      <c r="AB62" s="106"/>
      <c r="AC62" s="106"/>
      <c r="AD62" s="106"/>
      <c r="AE62" s="106"/>
      <c r="AM62" s="107"/>
      <c r="AN62" s="107"/>
      <c r="AO62" s="107"/>
      <c r="AP62" s="107"/>
      <c r="AQ62" s="107"/>
      <c r="AR62" s="107"/>
      <c r="AS62" s="108"/>
      <c r="AV62" s="105"/>
      <c r="AW62" s="101"/>
      <c r="AX62" s="101"/>
      <c r="AY62" s="101"/>
    </row>
    <row r="63" spans="2:51" x14ac:dyDescent="0.25">
      <c r="B63" s="89"/>
      <c r="C63" s="110"/>
      <c r="D63" s="110"/>
      <c r="E63" s="110"/>
      <c r="F63" s="110"/>
      <c r="G63" s="110"/>
      <c r="H63" s="110"/>
      <c r="I63" s="125"/>
      <c r="J63" s="111"/>
      <c r="K63" s="111"/>
      <c r="L63" s="111"/>
      <c r="M63" s="111"/>
      <c r="N63" s="111"/>
      <c r="O63" s="111"/>
      <c r="P63" s="111"/>
      <c r="Q63" s="111"/>
      <c r="R63" s="111"/>
      <c r="S63" s="114"/>
      <c r="T63" s="113"/>
      <c r="U63" s="113"/>
      <c r="V63" s="113"/>
      <c r="W63" s="106"/>
      <c r="X63" s="106"/>
      <c r="Y63" s="106"/>
      <c r="Z63" s="106"/>
      <c r="AA63" s="106"/>
      <c r="AB63" s="106"/>
      <c r="AC63" s="106"/>
      <c r="AD63" s="106"/>
      <c r="AE63" s="106"/>
      <c r="AM63" s="107"/>
      <c r="AN63" s="107"/>
      <c r="AO63" s="107"/>
      <c r="AP63" s="107"/>
      <c r="AQ63" s="107"/>
      <c r="AR63" s="107"/>
      <c r="AS63" s="108"/>
      <c r="AV63" s="105"/>
      <c r="AW63" s="101"/>
      <c r="AX63" s="101"/>
      <c r="AY63" s="101"/>
    </row>
    <row r="64" spans="2:51" x14ac:dyDescent="0.25">
      <c r="B64" s="89"/>
      <c r="C64" s="112"/>
      <c r="D64" s="110"/>
      <c r="E64" s="110"/>
      <c r="F64" s="110"/>
      <c r="G64" s="110"/>
      <c r="H64" s="110"/>
      <c r="I64" s="110"/>
      <c r="J64" s="111"/>
      <c r="K64" s="111"/>
      <c r="L64" s="111"/>
      <c r="M64" s="111"/>
      <c r="N64" s="111"/>
      <c r="O64" s="111"/>
      <c r="P64" s="111"/>
      <c r="Q64" s="111"/>
      <c r="R64" s="111"/>
      <c r="S64" s="114"/>
      <c r="T64" s="113"/>
      <c r="U64" s="113"/>
      <c r="V64" s="113"/>
      <c r="W64" s="106"/>
      <c r="X64" s="106"/>
      <c r="Y64" s="106"/>
      <c r="Z64" s="106"/>
      <c r="AA64" s="106"/>
      <c r="AB64" s="106"/>
      <c r="AC64" s="106"/>
      <c r="AD64" s="106"/>
      <c r="AE64" s="106"/>
      <c r="AM64" s="107"/>
      <c r="AN64" s="107"/>
      <c r="AO64" s="107"/>
      <c r="AP64" s="107"/>
      <c r="AQ64" s="107"/>
      <c r="AR64" s="107"/>
      <c r="AS64" s="108"/>
      <c r="AV64" s="105"/>
      <c r="AW64" s="101"/>
      <c r="AX64" s="101"/>
      <c r="AY64" s="101"/>
    </row>
    <row r="65" spans="2:51" x14ac:dyDescent="0.25">
      <c r="B65" s="85"/>
      <c r="C65" s="112"/>
      <c r="D65" s="110"/>
      <c r="E65" s="88"/>
      <c r="F65" s="110"/>
      <c r="G65" s="110"/>
      <c r="H65" s="110"/>
      <c r="I65" s="110"/>
      <c r="J65" s="111"/>
      <c r="K65" s="111"/>
      <c r="L65" s="111"/>
      <c r="M65" s="111"/>
      <c r="N65" s="111"/>
      <c r="O65" s="111"/>
      <c r="P65" s="111"/>
      <c r="Q65" s="111"/>
      <c r="R65" s="111"/>
      <c r="S65" s="111"/>
      <c r="T65" s="113"/>
      <c r="U65" s="113"/>
      <c r="V65" s="113"/>
      <c r="W65" s="106"/>
      <c r="X65" s="106"/>
      <c r="Y65" s="106"/>
      <c r="Z65" s="106"/>
      <c r="AA65" s="106"/>
      <c r="AB65" s="106"/>
      <c r="AC65" s="106"/>
      <c r="AD65" s="106"/>
      <c r="AE65" s="106"/>
      <c r="AM65" s="107"/>
      <c r="AN65" s="107"/>
      <c r="AO65" s="107"/>
      <c r="AP65" s="107"/>
      <c r="AQ65" s="107"/>
      <c r="AR65" s="107"/>
      <c r="AS65" s="108"/>
      <c r="AV65" s="105"/>
      <c r="AW65" s="101"/>
      <c r="AX65" s="101"/>
      <c r="AY65" s="101"/>
    </row>
    <row r="66" spans="2:51" x14ac:dyDescent="0.25">
      <c r="B66" s="89"/>
      <c r="C66" s="110"/>
      <c r="D66" s="110"/>
      <c r="E66" s="110"/>
      <c r="F66" s="110"/>
      <c r="G66" s="88"/>
      <c r="H66" s="88"/>
      <c r="I66" s="125"/>
      <c r="J66" s="111"/>
      <c r="K66" s="111"/>
      <c r="L66" s="111"/>
      <c r="M66" s="111"/>
      <c r="N66" s="111"/>
      <c r="O66" s="111"/>
      <c r="P66" s="111"/>
      <c r="Q66" s="111"/>
      <c r="R66" s="111"/>
      <c r="S66" s="111"/>
      <c r="T66" s="113"/>
      <c r="U66" s="113"/>
      <c r="V66" s="113"/>
      <c r="W66" s="106"/>
      <c r="X66" s="106"/>
      <c r="Y66" s="106"/>
      <c r="Z66" s="106"/>
      <c r="AA66" s="106"/>
      <c r="AB66" s="106"/>
      <c r="AC66" s="106"/>
      <c r="AD66" s="106"/>
      <c r="AE66" s="106"/>
      <c r="AM66" s="107"/>
      <c r="AN66" s="107"/>
      <c r="AO66" s="107"/>
      <c r="AP66" s="107"/>
      <c r="AQ66" s="107"/>
      <c r="AR66" s="107"/>
      <c r="AS66" s="108"/>
      <c r="AV66" s="105"/>
      <c r="AW66" s="101"/>
      <c r="AX66" s="101"/>
      <c r="AY66" s="101"/>
    </row>
    <row r="67" spans="2:51" x14ac:dyDescent="0.25">
      <c r="B67" s="89"/>
      <c r="C67" s="110"/>
      <c r="D67" s="110"/>
      <c r="E67" s="110"/>
      <c r="F67" s="110"/>
      <c r="G67" s="88"/>
      <c r="H67" s="88"/>
      <c r="I67" s="117"/>
      <c r="J67" s="111"/>
      <c r="K67" s="111"/>
      <c r="L67" s="111"/>
      <c r="M67" s="111"/>
      <c r="N67" s="111"/>
      <c r="O67" s="111"/>
      <c r="P67" s="111"/>
      <c r="Q67" s="111"/>
      <c r="R67" s="111"/>
      <c r="S67" s="111"/>
      <c r="T67" s="113"/>
      <c r="U67" s="113"/>
      <c r="V67" s="113"/>
      <c r="W67" s="106"/>
      <c r="X67" s="106"/>
      <c r="Y67" s="106"/>
      <c r="Z67" s="106"/>
      <c r="AA67" s="106"/>
      <c r="AB67" s="106"/>
      <c r="AC67" s="106"/>
      <c r="AD67" s="106"/>
      <c r="AE67" s="106"/>
      <c r="AM67" s="107"/>
      <c r="AN67" s="107"/>
      <c r="AO67" s="107"/>
      <c r="AP67" s="107"/>
      <c r="AQ67" s="107"/>
      <c r="AR67" s="107"/>
      <c r="AS67" s="108"/>
      <c r="AV67" s="105"/>
      <c r="AW67" s="101"/>
      <c r="AX67" s="101"/>
      <c r="AY67" s="101"/>
    </row>
    <row r="68" spans="2:51" x14ac:dyDescent="0.25">
      <c r="B68" s="116"/>
      <c r="C68" s="116"/>
      <c r="D68" s="110"/>
      <c r="E68" s="88"/>
      <c r="F68" s="110"/>
      <c r="G68" s="110"/>
      <c r="H68" s="110"/>
      <c r="I68" s="110"/>
      <c r="J68" s="111"/>
      <c r="K68" s="111"/>
      <c r="L68" s="111"/>
      <c r="M68" s="111"/>
      <c r="N68" s="111"/>
      <c r="O68" s="111"/>
      <c r="P68" s="111"/>
      <c r="Q68" s="111"/>
      <c r="R68" s="111"/>
      <c r="S68" s="111"/>
      <c r="T68" s="113"/>
      <c r="U68" s="113"/>
      <c r="V68" s="113"/>
      <c r="W68" s="106"/>
      <c r="X68" s="106"/>
      <c r="Y68" s="106"/>
      <c r="Z68" s="106"/>
      <c r="AA68" s="106"/>
      <c r="AB68" s="106"/>
      <c r="AC68" s="106"/>
      <c r="AD68" s="106"/>
      <c r="AE68" s="106"/>
      <c r="AM68" s="107"/>
      <c r="AN68" s="107"/>
      <c r="AO68" s="107"/>
      <c r="AP68" s="107"/>
      <c r="AQ68" s="107"/>
      <c r="AR68" s="107"/>
      <c r="AS68" s="108"/>
      <c r="AV68" s="105"/>
      <c r="AW68" s="101"/>
      <c r="AX68" s="101"/>
      <c r="AY68" s="101"/>
    </row>
    <row r="69" spans="2:51" x14ac:dyDescent="0.25">
      <c r="B69" s="85"/>
      <c r="C69" s="112"/>
      <c r="D69" s="110"/>
      <c r="E69" s="110"/>
      <c r="F69" s="110"/>
      <c r="G69" s="110"/>
      <c r="H69" s="110"/>
      <c r="I69" s="110"/>
      <c r="J69" s="111"/>
      <c r="K69" s="111"/>
      <c r="L69" s="111"/>
      <c r="M69" s="111"/>
      <c r="N69" s="111"/>
      <c r="O69" s="111"/>
      <c r="P69" s="111"/>
      <c r="Q69" s="111"/>
      <c r="R69" s="111"/>
      <c r="S69" s="111"/>
      <c r="T69" s="113"/>
      <c r="U69" s="113"/>
      <c r="V69" s="113"/>
      <c r="W69" s="106"/>
      <c r="X69" s="106"/>
      <c r="Y69" s="106"/>
      <c r="Z69" s="106"/>
      <c r="AA69" s="106"/>
      <c r="AB69" s="106"/>
      <c r="AC69" s="106"/>
      <c r="AD69" s="106"/>
      <c r="AE69" s="106"/>
      <c r="AM69" s="107"/>
      <c r="AN69" s="107"/>
      <c r="AO69" s="107"/>
      <c r="AP69" s="107"/>
      <c r="AQ69" s="107"/>
      <c r="AR69" s="107"/>
      <c r="AS69" s="108"/>
      <c r="AV69" s="105"/>
      <c r="AW69" s="101"/>
      <c r="AX69" s="101"/>
      <c r="AY69" s="101"/>
    </row>
    <row r="70" spans="2:51" x14ac:dyDescent="0.25">
      <c r="B70" s="89"/>
      <c r="C70" s="112"/>
      <c r="D70" s="110"/>
      <c r="E70" s="88"/>
      <c r="F70" s="110"/>
      <c r="G70" s="110"/>
      <c r="H70" s="110"/>
      <c r="I70" s="110"/>
      <c r="J70" s="111"/>
      <c r="K70" s="111"/>
      <c r="L70" s="111"/>
      <c r="M70" s="111"/>
      <c r="N70" s="111"/>
      <c r="O70" s="111"/>
      <c r="P70" s="111"/>
      <c r="Q70" s="111"/>
      <c r="R70" s="111"/>
      <c r="S70" s="111"/>
      <c r="T70" s="113"/>
      <c r="U70" s="113"/>
      <c r="V70" s="113"/>
      <c r="W70" s="106"/>
      <c r="X70" s="106"/>
      <c r="Y70" s="106"/>
      <c r="Z70" s="106"/>
      <c r="AA70" s="106"/>
      <c r="AB70" s="106"/>
      <c r="AC70" s="106"/>
      <c r="AD70" s="106"/>
      <c r="AE70" s="106"/>
      <c r="AM70" s="107"/>
      <c r="AN70" s="107"/>
      <c r="AO70" s="107"/>
      <c r="AP70" s="107"/>
      <c r="AQ70" s="107"/>
      <c r="AR70" s="107"/>
      <c r="AS70" s="108"/>
      <c r="AV70" s="105"/>
      <c r="AW70" s="101"/>
      <c r="AX70" s="101"/>
      <c r="AY70" s="101"/>
    </row>
    <row r="71" spans="2:51" x14ac:dyDescent="0.25">
      <c r="B71" s="89"/>
      <c r="C71" s="110"/>
      <c r="D71" s="110"/>
      <c r="E71" s="110"/>
      <c r="F71" s="110"/>
      <c r="G71" s="88"/>
      <c r="H71" s="88"/>
      <c r="I71" s="125"/>
      <c r="J71" s="111"/>
      <c r="K71" s="111"/>
      <c r="L71" s="111"/>
      <c r="M71" s="111"/>
      <c r="N71" s="111"/>
      <c r="O71" s="111"/>
      <c r="P71" s="111"/>
      <c r="Q71" s="111"/>
      <c r="R71" s="111"/>
      <c r="S71" s="114"/>
      <c r="T71" s="113"/>
      <c r="U71" s="113"/>
      <c r="V71" s="113"/>
      <c r="W71" s="106"/>
      <c r="X71" s="106"/>
      <c r="Y71" s="106"/>
      <c r="Z71" s="106"/>
      <c r="AA71" s="106"/>
      <c r="AB71" s="106"/>
      <c r="AC71" s="106"/>
      <c r="AD71" s="106"/>
      <c r="AE71" s="106"/>
      <c r="AM71" s="107"/>
      <c r="AN71" s="107"/>
      <c r="AO71" s="107"/>
      <c r="AP71" s="107"/>
      <c r="AQ71" s="107"/>
      <c r="AR71" s="107"/>
      <c r="AS71" s="108"/>
      <c r="AV71" s="105"/>
      <c r="AW71" s="101"/>
      <c r="AX71" s="101"/>
      <c r="AY71" s="101"/>
    </row>
    <row r="72" spans="2:51" x14ac:dyDescent="0.25">
      <c r="B72" s="89"/>
      <c r="C72" s="110"/>
      <c r="D72" s="110"/>
      <c r="E72" s="110"/>
      <c r="F72" s="110"/>
      <c r="G72" s="88"/>
      <c r="H72" s="88"/>
      <c r="I72" s="117"/>
      <c r="J72" s="111"/>
      <c r="K72" s="111"/>
      <c r="L72" s="111"/>
      <c r="M72" s="111"/>
      <c r="N72" s="111"/>
      <c r="O72" s="111"/>
      <c r="P72" s="111"/>
      <c r="Q72" s="111"/>
      <c r="R72" s="111"/>
      <c r="S72" s="114"/>
      <c r="T72" s="114"/>
      <c r="U72" s="114"/>
      <c r="V72" s="114"/>
      <c r="W72" s="106"/>
      <c r="X72" s="106"/>
      <c r="Y72" s="106"/>
      <c r="Z72" s="106"/>
      <c r="AA72" s="106"/>
      <c r="AB72" s="106"/>
      <c r="AC72" s="106"/>
      <c r="AD72" s="106"/>
      <c r="AE72" s="106"/>
      <c r="AM72" s="107"/>
      <c r="AN72" s="107"/>
      <c r="AO72" s="107"/>
      <c r="AP72" s="107"/>
      <c r="AQ72" s="107"/>
      <c r="AR72" s="107"/>
      <c r="AS72" s="108"/>
      <c r="AV72" s="105"/>
      <c r="AW72" s="101"/>
      <c r="AX72" s="101"/>
      <c r="AY72" s="101"/>
    </row>
    <row r="73" spans="2:51" x14ac:dyDescent="0.25">
      <c r="B73" s="89"/>
      <c r="C73" s="116"/>
      <c r="D73" s="110"/>
      <c r="E73" s="88"/>
      <c r="F73" s="110"/>
      <c r="G73" s="110"/>
      <c r="H73" s="110"/>
      <c r="I73" s="110"/>
      <c r="J73" s="111"/>
      <c r="K73" s="111"/>
      <c r="L73" s="111"/>
      <c r="M73" s="111"/>
      <c r="N73" s="111"/>
      <c r="O73" s="111"/>
      <c r="P73" s="111"/>
      <c r="Q73" s="111"/>
      <c r="R73" s="111"/>
      <c r="S73" s="111"/>
      <c r="T73" s="114"/>
      <c r="U73" s="114"/>
      <c r="V73" s="114"/>
      <c r="W73" s="106"/>
      <c r="X73" s="106"/>
      <c r="Y73" s="106"/>
      <c r="Z73" s="106"/>
      <c r="AA73" s="106"/>
      <c r="AB73" s="106"/>
      <c r="AC73" s="106"/>
      <c r="AD73" s="106"/>
      <c r="AE73" s="106"/>
      <c r="AM73" s="107"/>
      <c r="AN73" s="107"/>
      <c r="AO73" s="107"/>
      <c r="AP73" s="107"/>
      <c r="AQ73" s="107"/>
      <c r="AR73" s="107"/>
      <c r="AS73" s="108"/>
      <c r="AV73" s="105"/>
      <c r="AW73" s="101"/>
      <c r="AX73" s="101"/>
      <c r="AY73" s="101"/>
    </row>
    <row r="74" spans="2:51" x14ac:dyDescent="0.25">
      <c r="B74" s="89"/>
      <c r="C74" s="116"/>
      <c r="D74" s="110"/>
      <c r="E74" s="88"/>
      <c r="F74" s="110"/>
      <c r="G74" s="110"/>
      <c r="H74" s="110"/>
      <c r="I74" s="110"/>
      <c r="J74" s="111"/>
      <c r="K74" s="111"/>
      <c r="L74" s="111"/>
      <c r="M74" s="111"/>
      <c r="N74" s="111"/>
      <c r="O74" s="111"/>
      <c r="P74" s="111"/>
      <c r="Q74" s="111"/>
      <c r="R74" s="111"/>
      <c r="S74" s="111"/>
      <c r="T74" s="114"/>
      <c r="U74" s="78"/>
      <c r="V74" s="78"/>
      <c r="W74" s="106"/>
      <c r="X74" s="106"/>
      <c r="Y74" s="106"/>
      <c r="Z74" s="106"/>
      <c r="AA74" s="106"/>
      <c r="AB74" s="106"/>
      <c r="AC74" s="106"/>
      <c r="AD74" s="106"/>
      <c r="AE74" s="106"/>
      <c r="AM74" s="107"/>
      <c r="AN74" s="107"/>
      <c r="AO74" s="107"/>
      <c r="AP74" s="107"/>
      <c r="AQ74" s="107"/>
      <c r="AR74" s="107"/>
      <c r="AS74" s="108"/>
      <c r="AV74" s="105"/>
      <c r="AW74" s="101"/>
      <c r="AX74" s="101"/>
      <c r="AY74" s="101"/>
    </row>
    <row r="75" spans="2:51" x14ac:dyDescent="0.25">
      <c r="B75" s="89"/>
      <c r="C75" s="116"/>
      <c r="D75" s="110"/>
      <c r="E75" s="88"/>
      <c r="F75" s="110"/>
      <c r="G75" s="110"/>
      <c r="H75" s="110"/>
      <c r="I75" s="110"/>
      <c r="J75" s="111"/>
      <c r="K75" s="111"/>
      <c r="L75" s="111"/>
      <c r="M75" s="111"/>
      <c r="N75" s="111"/>
      <c r="O75" s="111"/>
      <c r="P75" s="111"/>
      <c r="Q75" s="111"/>
      <c r="R75" s="111"/>
      <c r="S75" s="111"/>
      <c r="T75" s="114"/>
      <c r="U75" s="78"/>
      <c r="V75" s="78"/>
      <c r="W75" s="106"/>
      <c r="X75" s="106"/>
      <c r="Y75" s="106"/>
      <c r="Z75" s="106"/>
      <c r="AA75" s="106"/>
      <c r="AB75" s="106"/>
      <c r="AC75" s="106"/>
      <c r="AD75" s="106"/>
      <c r="AE75" s="106"/>
      <c r="AM75" s="107"/>
      <c r="AN75" s="107"/>
      <c r="AO75" s="107"/>
      <c r="AP75" s="107"/>
      <c r="AQ75" s="107"/>
      <c r="AR75" s="107"/>
      <c r="AS75" s="108"/>
      <c r="AV75" s="105"/>
      <c r="AW75" s="101"/>
      <c r="AX75" s="101"/>
      <c r="AY75" s="101"/>
    </row>
    <row r="76" spans="2:51" x14ac:dyDescent="0.25">
      <c r="B76" s="89"/>
      <c r="C76" s="112"/>
      <c r="D76" s="110"/>
      <c r="E76" s="88"/>
      <c r="F76" s="110"/>
      <c r="G76" s="110"/>
      <c r="H76" s="110"/>
      <c r="I76" s="110"/>
      <c r="J76" s="111"/>
      <c r="K76" s="111"/>
      <c r="L76" s="111"/>
      <c r="M76" s="111"/>
      <c r="N76" s="111"/>
      <c r="O76" s="111"/>
      <c r="P76" s="111"/>
      <c r="Q76" s="111"/>
      <c r="R76" s="111"/>
      <c r="S76" s="111"/>
      <c r="T76" s="114"/>
      <c r="U76" s="78"/>
      <c r="V76" s="78"/>
      <c r="W76" s="106"/>
      <c r="X76" s="106"/>
      <c r="Y76" s="106"/>
      <c r="Z76" s="106"/>
      <c r="AA76" s="106"/>
      <c r="AB76" s="106"/>
      <c r="AC76" s="106"/>
      <c r="AD76" s="106"/>
      <c r="AE76" s="106"/>
      <c r="AM76" s="107"/>
      <c r="AN76" s="107"/>
      <c r="AO76" s="107"/>
      <c r="AP76" s="107"/>
      <c r="AQ76" s="107"/>
      <c r="AR76" s="107"/>
      <c r="AS76" s="108"/>
      <c r="AV76" s="105"/>
      <c r="AW76" s="101"/>
      <c r="AX76" s="101"/>
      <c r="AY76" s="101"/>
    </row>
    <row r="77" spans="2:51" x14ac:dyDescent="0.25">
      <c r="B77" s="89"/>
      <c r="C77" s="112"/>
      <c r="D77" s="110"/>
      <c r="E77" s="110"/>
      <c r="F77" s="110"/>
      <c r="G77" s="110"/>
      <c r="H77" s="110"/>
      <c r="I77" s="110"/>
      <c r="J77" s="111"/>
      <c r="K77" s="111"/>
      <c r="L77" s="111"/>
      <c r="M77" s="111"/>
      <c r="N77" s="111"/>
      <c r="O77" s="111"/>
      <c r="P77" s="111"/>
      <c r="Q77" s="111"/>
      <c r="R77" s="111"/>
      <c r="S77" s="111"/>
      <c r="T77" s="114"/>
      <c r="U77" s="78"/>
      <c r="V77" s="78"/>
      <c r="W77" s="106"/>
      <c r="X77" s="106"/>
      <c r="Y77" s="106"/>
      <c r="Z77" s="106"/>
      <c r="AA77" s="106"/>
      <c r="AB77" s="106"/>
      <c r="AC77" s="106"/>
      <c r="AD77" s="106"/>
      <c r="AE77" s="106"/>
      <c r="AM77" s="107"/>
      <c r="AN77" s="107"/>
      <c r="AO77" s="107"/>
      <c r="AP77" s="107"/>
      <c r="AQ77" s="107"/>
      <c r="AR77" s="107"/>
      <c r="AS77" s="108"/>
      <c r="AV77" s="105"/>
      <c r="AW77" s="101"/>
      <c r="AX77" s="101"/>
      <c r="AY77" s="101"/>
    </row>
    <row r="78" spans="2:51" x14ac:dyDescent="0.25">
      <c r="B78" s="89"/>
      <c r="C78" s="112"/>
      <c r="D78" s="110"/>
      <c r="E78" s="110"/>
      <c r="F78" s="110"/>
      <c r="G78" s="110"/>
      <c r="H78" s="110"/>
      <c r="I78" s="110"/>
      <c r="J78" s="111"/>
      <c r="K78" s="111"/>
      <c r="L78" s="111"/>
      <c r="M78" s="111"/>
      <c r="N78" s="111"/>
      <c r="O78" s="111"/>
      <c r="P78" s="111"/>
      <c r="Q78" s="111"/>
      <c r="R78" s="111"/>
      <c r="S78" s="111"/>
      <c r="T78" s="114"/>
      <c r="U78" s="78"/>
      <c r="V78" s="78"/>
      <c r="W78" s="106"/>
      <c r="X78" s="106"/>
      <c r="Y78" s="106"/>
      <c r="Z78" s="106"/>
      <c r="AA78" s="106"/>
      <c r="AB78" s="106"/>
      <c r="AC78" s="106"/>
      <c r="AD78" s="106"/>
      <c r="AE78" s="106"/>
      <c r="AM78" s="107"/>
      <c r="AN78" s="107"/>
      <c r="AO78" s="107"/>
      <c r="AP78" s="107"/>
      <c r="AQ78" s="107"/>
      <c r="AR78" s="107"/>
      <c r="AS78" s="108"/>
      <c r="AV78" s="105"/>
      <c r="AW78" s="101"/>
      <c r="AX78" s="101"/>
      <c r="AY78" s="101"/>
    </row>
    <row r="79" spans="2:51" x14ac:dyDescent="0.25">
      <c r="B79" s="89"/>
      <c r="C79" s="112"/>
      <c r="D79" s="110"/>
      <c r="E79" s="88"/>
      <c r="F79" s="110"/>
      <c r="G79" s="110"/>
      <c r="H79" s="110"/>
      <c r="I79" s="110"/>
      <c r="J79" s="111"/>
      <c r="K79" s="111"/>
      <c r="L79" s="111"/>
      <c r="M79" s="111"/>
      <c r="N79" s="111"/>
      <c r="O79" s="111"/>
      <c r="P79" s="111"/>
      <c r="Q79" s="111"/>
      <c r="R79" s="111"/>
      <c r="S79" s="111"/>
      <c r="T79" s="114"/>
      <c r="U79" s="78"/>
      <c r="V79" s="78"/>
      <c r="W79" s="106"/>
      <c r="X79" s="106"/>
      <c r="Y79" s="106"/>
      <c r="Z79" s="106"/>
      <c r="AA79" s="106"/>
      <c r="AB79" s="106"/>
      <c r="AC79" s="106"/>
      <c r="AD79" s="106"/>
      <c r="AE79" s="106"/>
      <c r="AM79" s="107"/>
      <c r="AN79" s="107"/>
      <c r="AO79" s="107"/>
      <c r="AP79" s="107"/>
      <c r="AQ79" s="107"/>
      <c r="AR79" s="107"/>
      <c r="AS79" s="108"/>
      <c r="AV79" s="105"/>
      <c r="AW79" s="101"/>
      <c r="AX79" s="101"/>
      <c r="AY79" s="101"/>
    </row>
    <row r="80" spans="2:51" x14ac:dyDescent="0.25">
      <c r="B80" s="89"/>
      <c r="C80" s="112"/>
      <c r="D80" s="110"/>
      <c r="E80" s="110"/>
      <c r="F80" s="110"/>
      <c r="G80" s="110"/>
      <c r="H80" s="110"/>
      <c r="I80" s="110"/>
      <c r="J80" s="111"/>
      <c r="K80" s="111"/>
      <c r="L80" s="111"/>
      <c r="M80" s="111"/>
      <c r="N80" s="111"/>
      <c r="O80" s="111"/>
      <c r="P80" s="111"/>
      <c r="Q80" s="111"/>
      <c r="R80" s="111"/>
      <c r="S80" s="111"/>
      <c r="T80" s="114"/>
      <c r="U80" s="78"/>
      <c r="V80" s="78"/>
      <c r="W80" s="106"/>
      <c r="X80" s="106"/>
      <c r="Y80" s="106"/>
      <c r="Z80" s="106"/>
      <c r="AA80" s="106"/>
      <c r="AB80" s="106"/>
      <c r="AC80" s="106"/>
      <c r="AD80" s="106"/>
      <c r="AE80" s="106"/>
      <c r="AM80" s="107"/>
      <c r="AN80" s="107"/>
      <c r="AO80" s="107"/>
      <c r="AP80" s="107"/>
      <c r="AQ80" s="107"/>
      <c r="AR80" s="107"/>
      <c r="AS80" s="108"/>
      <c r="AV80" s="105"/>
      <c r="AW80" s="101"/>
      <c r="AX80" s="101"/>
      <c r="AY80" s="101"/>
    </row>
    <row r="81" spans="1:51" x14ac:dyDescent="0.25">
      <c r="B81" s="89"/>
      <c r="C81" s="109"/>
      <c r="D81" s="110"/>
      <c r="E81" s="110"/>
      <c r="F81" s="110"/>
      <c r="G81" s="110"/>
      <c r="H81" s="110"/>
      <c r="I81" s="110"/>
      <c r="J81" s="111"/>
      <c r="K81" s="111"/>
      <c r="L81" s="111"/>
      <c r="M81" s="111"/>
      <c r="N81" s="111"/>
      <c r="O81" s="111"/>
      <c r="P81" s="111"/>
      <c r="Q81" s="111"/>
      <c r="R81" s="111"/>
      <c r="S81" s="111"/>
      <c r="T81" s="114"/>
      <c r="U81" s="78"/>
      <c r="V81" s="78"/>
      <c r="W81" s="106"/>
      <c r="X81" s="106"/>
      <c r="Y81" s="106"/>
      <c r="Z81" s="86"/>
      <c r="AA81" s="106"/>
      <c r="AB81" s="106"/>
      <c r="AC81" s="106"/>
      <c r="AD81" s="106"/>
      <c r="AE81" s="106"/>
      <c r="AM81" s="107"/>
      <c r="AN81" s="107"/>
      <c r="AO81" s="107"/>
      <c r="AP81" s="107"/>
      <c r="AQ81" s="107"/>
      <c r="AR81" s="107"/>
      <c r="AS81" s="108"/>
      <c r="AV81" s="105"/>
      <c r="AW81" s="101"/>
      <c r="AX81" s="101"/>
      <c r="AY81" s="101"/>
    </row>
    <row r="82" spans="1:51" x14ac:dyDescent="0.25">
      <c r="B82" s="89"/>
      <c r="C82" s="109"/>
      <c r="D82" s="88"/>
      <c r="E82" s="110"/>
      <c r="F82" s="110"/>
      <c r="G82" s="110"/>
      <c r="H82" s="110"/>
      <c r="I82" s="88"/>
      <c r="J82" s="111"/>
      <c r="K82" s="111"/>
      <c r="L82" s="111"/>
      <c r="M82" s="111"/>
      <c r="N82" s="111"/>
      <c r="O82" s="111"/>
      <c r="P82" s="111"/>
      <c r="Q82" s="111"/>
      <c r="R82" s="111"/>
      <c r="S82" s="86"/>
      <c r="T82" s="86"/>
      <c r="U82" s="86"/>
      <c r="V82" s="86"/>
      <c r="W82" s="86"/>
      <c r="X82" s="86"/>
      <c r="Y82" s="86"/>
      <c r="Z82" s="79"/>
      <c r="AA82" s="86"/>
      <c r="AB82" s="86"/>
      <c r="AC82" s="86"/>
      <c r="AD82" s="86"/>
      <c r="AE82" s="86"/>
      <c r="AF82" s="86"/>
      <c r="AG82" s="86"/>
      <c r="AH82" s="86"/>
      <c r="AI82" s="86"/>
      <c r="AJ82" s="86"/>
      <c r="AK82" s="86"/>
      <c r="AL82" s="86"/>
      <c r="AM82" s="86"/>
      <c r="AN82" s="86"/>
      <c r="AO82" s="86"/>
      <c r="AP82" s="86"/>
      <c r="AQ82" s="86"/>
      <c r="AR82" s="86"/>
      <c r="AS82" s="86"/>
      <c r="AT82" s="86"/>
      <c r="AU82" s="86"/>
      <c r="AV82" s="105"/>
      <c r="AW82" s="101"/>
      <c r="AX82" s="101"/>
      <c r="AY82" s="101"/>
    </row>
    <row r="83" spans="1:51" x14ac:dyDescent="0.25">
      <c r="B83" s="89"/>
      <c r="C83" s="116"/>
      <c r="D83" s="88"/>
      <c r="E83" s="110"/>
      <c r="F83" s="110"/>
      <c r="G83" s="110"/>
      <c r="H83" s="110"/>
      <c r="I83" s="88"/>
      <c r="J83" s="86"/>
      <c r="K83" s="86"/>
      <c r="L83" s="86"/>
      <c r="M83" s="86"/>
      <c r="N83" s="86"/>
      <c r="O83" s="86"/>
      <c r="P83" s="86"/>
      <c r="Q83" s="86"/>
      <c r="R83" s="86"/>
      <c r="S83" s="86"/>
      <c r="T83" s="86"/>
      <c r="U83" s="86"/>
      <c r="V83" s="86"/>
      <c r="W83" s="79"/>
      <c r="X83" s="79"/>
      <c r="Y83" s="79"/>
      <c r="Z83" s="106"/>
      <c r="AA83" s="79"/>
      <c r="AB83" s="79"/>
      <c r="AC83" s="79"/>
      <c r="AD83" s="79"/>
      <c r="AE83" s="79"/>
      <c r="AF83" s="79"/>
      <c r="AG83" s="79"/>
      <c r="AH83" s="79"/>
      <c r="AI83" s="79"/>
      <c r="AJ83" s="79"/>
      <c r="AK83" s="79"/>
      <c r="AL83" s="79"/>
      <c r="AM83" s="79"/>
      <c r="AN83" s="79"/>
      <c r="AO83" s="79"/>
      <c r="AP83" s="79"/>
      <c r="AQ83" s="79"/>
      <c r="AR83" s="79"/>
      <c r="AS83" s="79"/>
      <c r="AT83" s="79"/>
      <c r="AU83" s="79"/>
      <c r="AV83" s="105"/>
      <c r="AW83" s="101"/>
      <c r="AX83" s="101"/>
      <c r="AY83" s="101"/>
    </row>
    <row r="84" spans="1:51" x14ac:dyDescent="0.25">
      <c r="B84" s="89"/>
      <c r="C84" s="116"/>
      <c r="D84" s="110"/>
      <c r="E84" s="88"/>
      <c r="F84" s="110"/>
      <c r="G84" s="110"/>
      <c r="H84" s="110"/>
      <c r="I84" s="110"/>
      <c r="J84" s="86"/>
      <c r="K84" s="86"/>
      <c r="L84" s="86"/>
      <c r="M84" s="86"/>
      <c r="N84" s="86"/>
      <c r="O84" s="86"/>
      <c r="P84" s="86"/>
      <c r="Q84" s="86"/>
      <c r="R84" s="86"/>
      <c r="S84" s="111"/>
      <c r="T84" s="114"/>
      <c r="U84" s="78"/>
      <c r="V84" s="78"/>
      <c r="W84" s="106"/>
      <c r="X84" s="106"/>
      <c r="Y84" s="106"/>
      <c r="Z84" s="106"/>
      <c r="AA84" s="106"/>
      <c r="AB84" s="106"/>
      <c r="AC84" s="106"/>
      <c r="AD84" s="106"/>
      <c r="AE84" s="106"/>
      <c r="AM84" s="107"/>
      <c r="AN84" s="107"/>
      <c r="AO84" s="107"/>
      <c r="AP84" s="107"/>
      <c r="AQ84" s="107"/>
      <c r="AR84" s="107"/>
      <c r="AS84" s="108"/>
      <c r="AV84" s="105"/>
      <c r="AW84" s="101"/>
      <c r="AX84" s="101"/>
      <c r="AY84" s="101"/>
    </row>
    <row r="85" spans="1:51" x14ac:dyDescent="0.25">
      <c r="B85" s="89"/>
      <c r="C85" s="112"/>
      <c r="D85" s="110"/>
      <c r="E85" s="88"/>
      <c r="F85" s="88"/>
      <c r="G85" s="110"/>
      <c r="H85" s="110"/>
      <c r="I85" s="110"/>
      <c r="J85" s="111"/>
      <c r="K85" s="111"/>
      <c r="L85" s="111"/>
      <c r="M85" s="111"/>
      <c r="N85" s="111"/>
      <c r="O85" s="111"/>
      <c r="P85" s="111"/>
      <c r="Q85" s="111"/>
      <c r="R85" s="111"/>
      <c r="S85" s="111"/>
      <c r="T85" s="114"/>
      <c r="U85" s="78"/>
      <c r="V85" s="78"/>
      <c r="W85" s="106"/>
      <c r="X85" s="106"/>
      <c r="Y85" s="106"/>
      <c r="Z85" s="106"/>
      <c r="AA85" s="106"/>
      <c r="AB85" s="106"/>
      <c r="AC85" s="106"/>
      <c r="AD85" s="106"/>
      <c r="AE85" s="106"/>
      <c r="AM85" s="107"/>
      <c r="AN85" s="107"/>
      <c r="AO85" s="107"/>
      <c r="AP85" s="107"/>
      <c r="AQ85" s="107"/>
      <c r="AR85" s="107"/>
      <c r="AS85" s="108"/>
      <c r="AV85" s="105"/>
      <c r="AW85" s="101"/>
      <c r="AX85" s="101"/>
      <c r="AY85" s="101"/>
    </row>
    <row r="86" spans="1:51" x14ac:dyDescent="0.25">
      <c r="B86" s="89"/>
      <c r="C86" s="112"/>
      <c r="D86" s="110"/>
      <c r="E86" s="110"/>
      <c r="F86" s="88"/>
      <c r="G86" s="88"/>
      <c r="H86" s="88"/>
      <c r="I86" s="110"/>
      <c r="J86" s="111"/>
      <c r="K86" s="111"/>
      <c r="L86" s="111"/>
      <c r="M86" s="111"/>
      <c r="N86" s="111"/>
      <c r="O86" s="111"/>
      <c r="P86" s="111"/>
      <c r="Q86" s="111"/>
      <c r="R86" s="111"/>
      <c r="S86" s="111"/>
      <c r="T86" s="114"/>
      <c r="U86" s="78"/>
      <c r="V86" s="78"/>
      <c r="W86" s="106"/>
      <c r="X86" s="106"/>
      <c r="Y86" s="106"/>
      <c r="Z86" s="106"/>
      <c r="AA86" s="106"/>
      <c r="AB86" s="106"/>
      <c r="AC86" s="106"/>
      <c r="AD86" s="106"/>
      <c r="AE86" s="106"/>
      <c r="AM86" s="107"/>
      <c r="AN86" s="107"/>
      <c r="AO86" s="107"/>
      <c r="AP86" s="107"/>
      <c r="AQ86" s="107"/>
      <c r="AR86" s="107"/>
      <c r="AS86" s="108"/>
      <c r="AV86" s="105"/>
      <c r="AW86" s="101"/>
      <c r="AX86" s="101"/>
      <c r="AY86" s="101"/>
    </row>
    <row r="87" spans="1:51" x14ac:dyDescent="0.25">
      <c r="B87" s="126"/>
      <c r="C87" s="86"/>
      <c r="D87" s="110"/>
      <c r="E87" s="110"/>
      <c r="F87" s="110"/>
      <c r="G87" s="88"/>
      <c r="H87" s="88"/>
      <c r="I87" s="110"/>
      <c r="J87" s="111"/>
      <c r="K87" s="111"/>
      <c r="L87" s="111"/>
      <c r="M87" s="111"/>
      <c r="N87" s="111"/>
      <c r="O87" s="111"/>
      <c r="P87" s="111"/>
      <c r="Q87" s="111"/>
      <c r="R87" s="111"/>
      <c r="S87" s="111"/>
      <c r="T87" s="114"/>
      <c r="U87" s="78"/>
      <c r="V87" s="78"/>
      <c r="W87" s="106"/>
      <c r="X87" s="106"/>
      <c r="Y87" s="106"/>
      <c r="Z87" s="106"/>
      <c r="AA87" s="106"/>
      <c r="AB87" s="106"/>
      <c r="AC87" s="106"/>
      <c r="AD87" s="106"/>
      <c r="AE87" s="106"/>
      <c r="AM87" s="107"/>
      <c r="AN87" s="107"/>
      <c r="AO87" s="107"/>
      <c r="AP87" s="107"/>
      <c r="AQ87" s="107"/>
      <c r="AR87" s="107"/>
      <c r="AS87" s="108"/>
      <c r="AV87" s="105"/>
      <c r="AW87" s="101"/>
      <c r="AX87" s="101"/>
      <c r="AY87" s="101"/>
    </row>
    <row r="88" spans="1:51" x14ac:dyDescent="0.25">
      <c r="B88" s="126"/>
      <c r="C88" s="116"/>
      <c r="D88" s="86"/>
      <c r="E88" s="110"/>
      <c r="F88" s="110"/>
      <c r="G88" s="110"/>
      <c r="H88" s="110"/>
      <c r="I88" s="86"/>
      <c r="J88" s="111"/>
      <c r="K88" s="111"/>
      <c r="L88" s="111"/>
      <c r="M88" s="111"/>
      <c r="N88" s="111"/>
      <c r="O88" s="111"/>
      <c r="P88" s="111"/>
      <c r="Q88" s="111"/>
      <c r="R88" s="111"/>
      <c r="S88" s="111"/>
      <c r="T88" s="114"/>
      <c r="U88" s="78"/>
      <c r="V88" s="78"/>
      <c r="W88" s="106"/>
      <c r="X88" s="106"/>
      <c r="Y88" s="106"/>
      <c r="Z88" s="106"/>
      <c r="AA88" s="106"/>
      <c r="AB88" s="106"/>
      <c r="AC88" s="106"/>
      <c r="AD88" s="106"/>
      <c r="AE88" s="106"/>
      <c r="AM88" s="107"/>
      <c r="AN88" s="107"/>
      <c r="AO88" s="107"/>
      <c r="AP88" s="107"/>
      <c r="AQ88" s="107"/>
      <c r="AR88" s="107"/>
      <c r="AS88" s="108"/>
      <c r="AV88" s="105"/>
      <c r="AW88" s="101"/>
      <c r="AX88" s="101"/>
      <c r="AY88" s="101"/>
    </row>
    <row r="89" spans="1:51" x14ac:dyDescent="0.25">
      <c r="B89" s="129"/>
      <c r="C89" s="132"/>
      <c r="D89" s="79"/>
      <c r="E89" s="127"/>
      <c r="F89" s="127"/>
      <c r="G89" s="127"/>
      <c r="H89" s="127"/>
      <c r="I89" s="79"/>
      <c r="J89" s="128"/>
      <c r="K89" s="128"/>
      <c r="L89" s="128"/>
      <c r="M89" s="128"/>
      <c r="N89" s="128"/>
      <c r="O89" s="128"/>
      <c r="P89" s="128"/>
      <c r="Q89" s="128"/>
      <c r="R89" s="128"/>
      <c r="S89" s="128"/>
      <c r="T89" s="133"/>
      <c r="U89" s="134"/>
      <c r="V89" s="134"/>
      <c r="W89" s="106"/>
      <c r="X89" s="106"/>
      <c r="Y89" s="106"/>
      <c r="Z89" s="106"/>
      <c r="AA89" s="106"/>
      <c r="AB89" s="106"/>
      <c r="AC89" s="106"/>
      <c r="AD89" s="106"/>
      <c r="AE89" s="106"/>
      <c r="AM89" s="107"/>
      <c r="AN89" s="107"/>
      <c r="AO89" s="107"/>
      <c r="AP89" s="107"/>
      <c r="AQ89" s="107"/>
      <c r="AR89" s="107"/>
      <c r="AS89" s="108"/>
      <c r="AU89" s="101"/>
      <c r="AV89" s="105"/>
      <c r="AW89" s="101"/>
      <c r="AX89" s="101"/>
      <c r="AY89" s="131"/>
    </row>
    <row r="90" spans="1:51" s="131" customFormat="1" x14ac:dyDescent="0.25">
      <c r="B90" s="129"/>
      <c r="C90" s="135"/>
      <c r="D90" s="127"/>
      <c r="E90" s="79"/>
      <c r="F90" s="127"/>
      <c r="G90" s="127"/>
      <c r="H90" s="127"/>
      <c r="I90" s="127"/>
      <c r="J90" s="128"/>
      <c r="K90" s="128"/>
      <c r="L90" s="128"/>
      <c r="M90" s="128"/>
      <c r="N90" s="128"/>
      <c r="O90" s="128"/>
      <c r="P90" s="128"/>
      <c r="Q90" s="128"/>
      <c r="R90" s="128"/>
      <c r="S90" s="128"/>
      <c r="T90" s="133"/>
      <c r="U90" s="134"/>
      <c r="V90" s="134"/>
      <c r="W90" s="106"/>
      <c r="X90" s="106"/>
      <c r="Y90" s="106"/>
      <c r="Z90" s="106"/>
      <c r="AA90" s="106"/>
      <c r="AB90" s="106"/>
      <c r="AC90" s="106"/>
      <c r="AD90" s="106"/>
      <c r="AE90" s="106"/>
      <c r="AM90" s="107"/>
      <c r="AN90" s="107"/>
      <c r="AO90" s="107"/>
      <c r="AP90" s="107"/>
      <c r="AQ90" s="107"/>
      <c r="AR90" s="107"/>
      <c r="AS90" s="108"/>
      <c r="AT90" s="19"/>
      <c r="AV90" s="105"/>
      <c r="AY90" s="101"/>
    </row>
    <row r="91" spans="1:51" x14ac:dyDescent="0.25">
      <c r="A91" s="106"/>
      <c r="B91" s="129"/>
      <c r="C91" s="130"/>
      <c r="D91" s="127"/>
      <c r="E91" s="79"/>
      <c r="F91" s="79"/>
      <c r="G91" s="127"/>
      <c r="H91" s="127"/>
      <c r="I91" s="107"/>
      <c r="J91" s="107"/>
      <c r="K91" s="107"/>
      <c r="L91" s="107"/>
      <c r="M91" s="107"/>
      <c r="N91" s="107"/>
      <c r="O91" s="108"/>
      <c r="P91" s="103"/>
      <c r="R91" s="105"/>
      <c r="AS91" s="101"/>
      <c r="AT91" s="101"/>
      <c r="AU91" s="101"/>
      <c r="AV91" s="101"/>
      <c r="AW91" s="101"/>
      <c r="AX91" s="101"/>
      <c r="AY91" s="101"/>
    </row>
    <row r="92" spans="1:51" x14ac:dyDescent="0.25">
      <c r="A92" s="106"/>
      <c r="B92" s="129"/>
      <c r="C92" s="131"/>
      <c r="D92" s="131"/>
      <c r="E92" s="131"/>
      <c r="F92" s="131"/>
      <c r="G92" s="79"/>
      <c r="H92" s="79"/>
      <c r="I92" s="107"/>
      <c r="J92" s="107"/>
      <c r="K92" s="107"/>
      <c r="L92" s="107"/>
      <c r="M92" s="107"/>
      <c r="N92" s="107"/>
      <c r="O92" s="108"/>
      <c r="P92" s="103"/>
      <c r="R92" s="103"/>
      <c r="AS92" s="101"/>
      <c r="AT92" s="101"/>
      <c r="AU92" s="101"/>
      <c r="AV92" s="101"/>
      <c r="AW92" s="101"/>
      <c r="AX92" s="101"/>
      <c r="AY92" s="101"/>
    </row>
    <row r="93" spans="1:51" x14ac:dyDescent="0.25">
      <c r="A93" s="106"/>
      <c r="B93" s="79"/>
      <c r="C93" s="131"/>
      <c r="D93" s="131"/>
      <c r="E93" s="131"/>
      <c r="F93" s="131"/>
      <c r="G93" s="79"/>
      <c r="H93" s="79"/>
      <c r="I93" s="107"/>
      <c r="J93" s="107"/>
      <c r="K93" s="107"/>
      <c r="L93" s="107"/>
      <c r="M93" s="107"/>
      <c r="N93" s="107"/>
      <c r="O93" s="108"/>
      <c r="P93" s="103"/>
      <c r="R93" s="103"/>
      <c r="AS93" s="101"/>
      <c r="AT93" s="101"/>
      <c r="AU93" s="101"/>
      <c r="AV93" s="101"/>
      <c r="AW93" s="101"/>
      <c r="AX93" s="101"/>
      <c r="AY93" s="101"/>
    </row>
    <row r="94" spans="1:51" x14ac:dyDescent="0.25">
      <c r="A94" s="106"/>
      <c r="B94" s="79"/>
      <c r="C94" s="131"/>
      <c r="D94" s="131"/>
      <c r="E94" s="131"/>
      <c r="F94" s="131"/>
      <c r="G94" s="131"/>
      <c r="H94" s="131"/>
      <c r="I94" s="107"/>
      <c r="J94" s="107"/>
      <c r="K94" s="107"/>
      <c r="L94" s="107"/>
      <c r="M94" s="107"/>
      <c r="N94" s="107"/>
      <c r="O94" s="108"/>
      <c r="P94" s="103"/>
      <c r="R94" s="103"/>
      <c r="AS94" s="101"/>
      <c r="AT94" s="101"/>
      <c r="AU94" s="101"/>
      <c r="AV94" s="101"/>
      <c r="AW94" s="101"/>
      <c r="AX94" s="101"/>
      <c r="AY94" s="101"/>
    </row>
    <row r="95" spans="1:51" x14ac:dyDescent="0.25">
      <c r="A95" s="106"/>
      <c r="B95" s="129"/>
      <c r="C95" s="131"/>
      <c r="D95" s="131"/>
      <c r="E95" s="131"/>
      <c r="F95" s="131"/>
      <c r="G95" s="131"/>
      <c r="H95" s="131"/>
      <c r="I95" s="107"/>
      <c r="J95" s="107"/>
      <c r="K95" s="107"/>
      <c r="L95" s="107"/>
      <c r="M95" s="107"/>
      <c r="N95" s="107"/>
      <c r="O95" s="108"/>
      <c r="P95" s="103"/>
      <c r="R95" s="103"/>
      <c r="AS95" s="101"/>
      <c r="AT95" s="101"/>
      <c r="AU95" s="101"/>
      <c r="AV95" s="101"/>
      <c r="AW95" s="101"/>
      <c r="AX95" s="101"/>
      <c r="AY95" s="101"/>
    </row>
    <row r="96" spans="1:51" x14ac:dyDescent="0.25">
      <c r="A96" s="106"/>
      <c r="C96" s="131"/>
      <c r="D96" s="131"/>
      <c r="E96" s="131"/>
      <c r="F96" s="131"/>
      <c r="G96" s="131"/>
      <c r="H96" s="131"/>
      <c r="I96" s="107"/>
      <c r="J96" s="107"/>
      <c r="K96" s="107"/>
      <c r="L96" s="107"/>
      <c r="M96" s="107"/>
      <c r="N96" s="107"/>
      <c r="O96" s="108"/>
      <c r="P96" s="103"/>
      <c r="R96" s="103"/>
      <c r="AS96" s="101"/>
      <c r="AT96" s="101"/>
      <c r="AU96" s="101"/>
      <c r="AV96" s="101"/>
      <c r="AW96" s="101"/>
      <c r="AX96" s="101"/>
      <c r="AY96" s="101"/>
    </row>
    <row r="97" spans="1:51" x14ac:dyDescent="0.25">
      <c r="A97" s="106"/>
      <c r="C97" s="131"/>
      <c r="D97" s="131"/>
      <c r="E97" s="131"/>
      <c r="F97" s="131"/>
      <c r="G97" s="131"/>
      <c r="H97" s="131"/>
      <c r="I97" s="107"/>
      <c r="J97" s="107"/>
      <c r="K97" s="107"/>
      <c r="L97" s="107"/>
      <c r="M97" s="107"/>
      <c r="N97" s="107"/>
      <c r="O97" s="108"/>
      <c r="P97" s="103"/>
      <c r="R97" s="79"/>
      <c r="AS97" s="101"/>
      <c r="AT97" s="101"/>
      <c r="AU97" s="101"/>
      <c r="AV97" s="101"/>
      <c r="AW97" s="101"/>
      <c r="AX97" s="101"/>
      <c r="AY97" s="101"/>
    </row>
    <row r="98" spans="1:51" x14ac:dyDescent="0.25">
      <c r="A98" s="106"/>
      <c r="I98" s="107"/>
      <c r="J98" s="107"/>
      <c r="K98" s="107"/>
      <c r="L98" s="107"/>
      <c r="M98" s="107"/>
      <c r="N98" s="107"/>
      <c r="O98" s="108"/>
      <c r="R98" s="103"/>
      <c r="AS98" s="101"/>
      <c r="AT98" s="101"/>
      <c r="AU98" s="101"/>
      <c r="AV98" s="101"/>
      <c r="AW98" s="101"/>
      <c r="AX98" s="101"/>
      <c r="AY98" s="101"/>
    </row>
    <row r="99" spans="1:51" x14ac:dyDescent="0.25">
      <c r="O99" s="108"/>
      <c r="R99" s="103"/>
      <c r="AS99" s="101"/>
      <c r="AT99" s="101"/>
      <c r="AU99" s="101"/>
      <c r="AV99" s="101"/>
      <c r="AW99" s="101"/>
      <c r="AX99" s="101"/>
      <c r="AY99" s="101"/>
    </row>
    <row r="100" spans="1:51" x14ac:dyDescent="0.25">
      <c r="O100" s="108"/>
      <c r="R100" s="103"/>
      <c r="AS100" s="101"/>
      <c r="AT100" s="101"/>
      <c r="AU100" s="101"/>
      <c r="AV100" s="101"/>
      <c r="AW100" s="101"/>
      <c r="AX100" s="101"/>
      <c r="AY100" s="101"/>
    </row>
    <row r="101" spans="1:51" x14ac:dyDescent="0.25">
      <c r="O101" s="108"/>
      <c r="R101" s="103"/>
      <c r="AS101" s="101"/>
      <c r="AT101" s="101"/>
      <c r="AU101" s="101"/>
      <c r="AV101" s="101"/>
      <c r="AW101" s="101"/>
      <c r="AX101" s="101"/>
      <c r="AY101" s="101"/>
    </row>
    <row r="102" spans="1:51" x14ac:dyDescent="0.25">
      <c r="O102" s="108"/>
      <c r="R102" s="103"/>
      <c r="AS102" s="101"/>
      <c r="AT102" s="101"/>
      <c r="AU102" s="101"/>
      <c r="AV102" s="101"/>
      <c r="AW102" s="101"/>
      <c r="AX102" s="101"/>
      <c r="AY102" s="101"/>
    </row>
    <row r="103" spans="1:51" x14ac:dyDescent="0.25">
      <c r="O103" s="108"/>
      <c r="AS103" s="101"/>
      <c r="AT103" s="101"/>
      <c r="AU103" s="101"/>
      <c r="AV103" s="101"/>
      <c r="AW103" s="101"/>
      <c r="AX103" s="101"/>
      <c r="AY103" s="101"/>
    </row>
    <row r="104" spans="1:51" x14ac:dyDescent="0.25">
      <c r="O104" s="108"/>
      <c r="AS104" s="101"/>
      <c r="AT104" s="101"/>
      <c r="AU104" s="101"/>
      <c r="AV104" s="101"/>
      <c r="AW104" s="101"/>
      <c r="AX104" s="101"/>
      <c r="AY104" s="101"/>
    </row>
    <row r="105" spans="1:51" x14ac:dyDescent="0.25">
      <c r="O105" s="108"/>
      <c r="AS105" s="101"/>
      <c r="AT105" s="101"/>
      <c r="AU105" s="101"/>
      <c r="AV105" s="101"/>
      <c r="AW105" s="101"/>
      <c r="AX105" s="101"/>
      <c r="AY105" s="101"/>
    </row>
    <row r="106" spans="1:51" x14ac:dyDescent="0.25">
      <c r="O106" s="108"/>
      <c r="AS106" s="101"/>
      <c r="AT106" s="101"/>
      <c r="AU106" s="101"/>
      <c r="AV106" s="101"/>
      <c r="AW106" s="101"/>
      <c r="AX106" s="101"/>
      <c r="AY106" s="101"/>
    </row>
    <row r="107" spans="1:51" x14ac:dyDescent="0.25">
      <c r="O107" s="108"/>
      <c r="AS107" s="101"/>
      <c r="AT107" s="101"/>
      <c r="AU107" s="101"/>
      <c r="AV107" s="101"/>
      <c r="AW107" s="101"/>
      <c r="AX107" s="101"/>
      <c r="AY107" s="101"/>
    </row>
    <row r="108" spans="1:51" x14ac:dyDescent="0.25">
      <c r="O108" s="108"/>
      <c r="AS108" s="101"/>
      <c r="AT108" s="101"/>
      <c r="AU108" s="101"/>
      <c r="AV108" s="101"/>
      <c r="AW108" s="101"/>
      <c r="AX108" s="101"/>
      <c r="AY108" s="101"/>
    </row>
    <row r="109" spans="1:51" x14ac:dyDescent="0.25">
      <c r="O109" s="108"/>
      <c r="Q109" s="103"/>
      <c r="AS109" s="101"/>
      <c r="AT109" s="101"/>
      <c r="AU109" s="101"/>
      <c r="AV109" s="101"/>
      <c r="AW109" s="101"/>
      <c r="AX109" s="101"/>
      <c r="AY109" s="101"/>
    </row>
    <row r="110" spans="1:51" x14ac:dyDescent="0.25">
      <c r="O110" s="11"/>
      <c r="P110" s="103"/>
      <c r="Q110" s="103"/>
      <c r="AS110" s="101"/>
      <c r="AT110" s="101"/>
      <c r="AU110" s="101"/>
      <c r="AV110" s="101"/>
      <c r="AW110" s="101"/>
      <c r="AX110" s="101"/>
      <c r="AY110" s="101"/>
    </row>
    <row r="111" spans="1:51" x14ac:dyDescent="0.25">
      <c r="O111" s="11"/>
      <c r="P111" s="103"/>
      <c r="Q111" s="103"/>
      <c r="AS111" s="101"/>
      <c r="AT111" s="101"/>
      <c r="AU111" s="101"/>
      <c r="AV111" s="101"/>
      <c r="AW111" s="101"/>
      <c r="AX111" s="101"/>
      <c r="AY111" s="101"/>
    </row>
    <row r="112" spans="1:51" x14ac:dyDescent="0.25">
      <c r="O112" s="11"/>
      <c r="P112" s="103"/>
      <c r="Q112" s="103"/>
      <c r="AS112" s="101"/>
      <c r="AT112" s="101"/>
      <c r="AU112" s="101"/>
      <c r="AV112" s="101"/>
      <c r="AW112" s="101"/>
      <c r="AX112" s="101"/>
      <c r="AY112" s="101"/>
    </row>
    <row r="113" spans="15:51" x14ac:dyDescent="0.25">
      <c r="O113" s="11"/>
      <c r="P113" s="103"/>
      <c r="Q113" s="103"/>
      <c r="AS113" s="101"/>
      <c r="AT113" s="101"/>
      <c r="AU113" s="101"/>
      <c r="AV113" s="101"/>
      <c r="AW113" s="101"/>
      <c r="AX113" s="101"/>
      <c r="AY113" s="101"/>
    </row>
    <row r="114" spans="15:51" x14ac:dyDescent="0.25">
      <c r="O114" s="11"/>
      <c r="P114" s="103"/>
      <c r="Q114" s="103"/>
      <c r="AS114" s="101"/>
      <c r="AT114" s="101"/>
      <c r="AU114" s="101"/>
      <c r="AV114" s="101"/>
      <c r="AW114" s="101"/>
      <c r="AX114" s="101"/>
      <c r="AY114" s="101"/>
    </row>
    <row r="115" spans="15:51" x14ac:dyDescent="0.25">
      <c r="O115" s="11"/>
      <c r="P115" s="103"/>
      <c r="Q115" s="103"/>
      <c r="AS115" s="101"/>
      <c r="AT115" s="101"/>
      <c r="AU115" s="101"/>
      <c r="AV115" s="101"/>
      <c r="AW115" s="101"/>
      <c r="AX115" s="101"/>
      <c r="AY115" s="101"/>
    </row>
    <row r="116" spans="15:51" x14ac:dyDescent="0.25">
      <c r="O116" s="11"/>
      <c r="P116" s="103"/>
      <c r="Q116" s="103"/>
      <c r="AS116" s="101"/>
      <c r="AT116" s="101"/>
      <c r="AU116" s="101"/>
      <c r="AV116" s="101"/>
      <c r="AW116" s="101"/>
      <c r="AX116" s="101"/>
      <c r="AY116" s="101"/>
    </row>
    <row r="117" spans="15:51" x14ac:dyDescent="0.25">
      <c r="O117" s="11"/>
      <c r="P117" s="103"/>
      <c r="Q117" s="103"/>
      <c r="AS117" s="101"/>
      <c r="AT117" s="101"/>
      <c r="AU117" s="101"/>
      <c r="AV117" s="101"/>
      <c r="AW117" s="101"/>
      <c r="AX117" s="101"/>
      <c r="AY117" s="101"/>
    </row>
    <row r="118" spans="15:51" x14ac:dyDescent="0.25">
      <c r="O118" s="11"/>
      <c r="P118" s="103"/>
      <c r="Q118" s="103"/>
      <c r="AS118" s="101"/>
      <c r="AT118" s="101"/>
      <c r="AU118" s="101"/>
      <c r="AV118" s="101"/>
      <c r="AW118" s="101"/>
      <c r="AX118" s="101"/>
      <c r="AY118" s="101"/>
    </row>
    <row r="119" spans="15:51" x14ac:dyDescent="0.25">
      <c r="O119" s="11"/>
      <c r="P119" s="103"/>
      <c r="Q119" s="103"/>
      <c r="R119" s="103"/>
      <c r="S119" s="103"/>
      <c r="AS119" s="101"/>
      <c r="AT119" s="101"/>
      <c r="AU119" s="101"/>
      <c r="AV119" s="101"/>
      <c r="AW119" s="101"/>
      <c r="AX119" s="101"/>
      <c r="AY119" s="101"/>
    </row>
    <row r="120" spans="15:51" x14ac:dyDescent="0.25">
      <c r="O120" s="11"/>
      <c r="P120" s="103"/>
      <c r="Q120" s="103"/>
      <c r="R120" s="103"/>
      <c r="S120" s="103"/>
      <c r="T120" s="103"/>
      <c r="AS120" s="101"/>
      <c r="AT120" s="101"/>
      <c r="AU120" s="101"/>
      <c r="AV120" s="101"/>
      <c r="AW120" s="101"/>
      <c r="AX120" s="101"/>
      <c r="AY120" s="101"/>
    </row>
    <row r="121" spans="15:51" x14ac:dyDescent="0.25">
      <c r="O121" s="11"/>
      <c r="P121" s="103"/>
      <c r="Q121" s="103"/>
      <c r="R121" s="103"/>
      <c r="S121" s="103"/>
      <c r="T121" s="103"/>
      <c r="AS121" s="101"/>
      <c r="AT121" s="101"/>
      <c r="AU121" s="101"/>
      <c r="AV121" s="101"/>
      <c r="AW121" s="101"/>
      <c r="AX121" s="101"/>
      <c r="AY121" s="101"/>
    </row>
    <row r="122" spans="15:51" x14ac:dyDescent="0.25">
      <c r="O122" s="11"/>
      <c r="P122" s="103"/>
      <c r="T122" s="103"/>
      <c r="AS122" s="101"/>
      <c r="AT122" s="101"/>
      <c r="AU122" s="101"/>
      <c r="AV122" s="101"/>
      <c r="AW122" s="101"/>
      <c r="AX122" s="101"/>
      <c r="AY122" s="101"/>
    </row>
    <row r="123" spans="15:51" x14ac:dyDescent="0.25">
      <c r="O123" s="103"/>
      <c r="Q123" s="103"/>
      <c r="R123" s="103"/>
      <c r="S123" s="103"/>
      <c r="AS123" s="101"/>
      <c r="AT123" s="101"/>
      <c r="AU123" s="101"/>
      <c r="AV123" s="101"/>
      <c r="AW123" s="101"/>
      <c r="AX123" s="101"/>
      <c r="AY123" s="101"/>
    </row>
    <row r="124" spans="15:51" x14ac:dyDescent="0.25">
      <c r="O124" s="11"/>
      <c r="P124" s="103"/>
      <c r="Q124" s="103"/>
      <c r="R124" s="103"/>
      <c r="S124" s="103"/>
      <c r="T124" s="103"/>
      <c r="AS124" s="101"/>
      <c r="AT124" s="101"/>
      <c r="AU124" s="101"/>
      <c r="AV124" s="101"/>
      <c r="AW124" s="101"/>
      <c r="AX124" s="101"/>
      <c r="AY124" s="101"/>
    </row>
    <row r="125" spans="15:51" x14ac:dyDescent="0.25">
      <c r="O125" s="11"/>
      <c r="P125" s="103"/>
      <c r="Q125" s="103"/>
      <c r="R125" s="103"/>
      <c r="S125" s="103"/>
      <c r="T125" s="103"/>
      <c r="U125" s="103"/>
      <c r="AS125" s="101"/>
      <c r="AT125" s="101"/>
      <c r="AU125" s="101"/>
      <c r="AV125" s="101"/>
      <c r="AW125" s="101"/>
      <c r="AX125" s="101"/>
      <c r="AY125" s="101"/>
    </row>
    <row r="126" spans="15:51" x14ac:dyDescent="0.25">
      <c r="O126" s="11"/>
      <c r="P126" s="103"/>
      <c r="T126" s="103"/>
      <c r="U126" s="103"/>
      <c r="AS126" s="101"/>
      <c r="AT126" s="101"/>
      <c r="AU126" s="101"/>
      <c r="AV126" s="101"/>
      <c r="AW126" s="101"/>
      <c r="AX126" s="101"/>
    </row>
    <row r="137" spans="45:51" x14ac:dyDescent="0.25">
      <c r="AY137" s="101"/>
    </row>
    <row r="138" spans="45:51" x14ac:dyDescent="0.25">
      <c r="AS138" s="101"/>
      <c r="AT138" s="101"/>
      <c r="AU138" s="101"/>
      <c r="AV138" s="101"/>
      <c r="AW138" s="101"/>
      <c r="AX138" s="101"/>
    </row>
  </sheetData>
  <protectedRanges>
    <protectedRange sqref="N82:R82 B95 S84:T90 B87:B92 S80:T81 N85:R90 T72:T79 T46:T52 T56:T63" name="Range2_12_5_1_1"/>
    <protectedRange sqref="N10 L10 L6 D6 D8 AD8 AF8 O8:U8 AJ8:AR8 AF10 AR11:AR34 L24:N31 N12:N23 N32:N34 N11:P11 O12:P34 E11:E34 R11:V34 G11:G34 AC17:AF34 X11:AF16" name="Range1_16_3_1_1"/>
    <protectedRange sqref="I87 J85:M90 J82:M82 I90" name="Range2_2_12_2_1_1"/>
    <protectedRange sqref="L16:M23" name="Range1_1_1_1_10_1_1_1"/>
    <protectedRange sqref="L32:M34" name="Range1_1_10_1_1_1"/>
    <protectedRange sqref="K11:L15 K16:K34 I11:I15 I16:J24 I25:I34 J25" name="Range1_1_2_1_10_2_1_1"/>
    <protectedRange sqref="M11:M15" name="Range1_2_1_2_1_10_1_1_1"/>
    <protectedRange sqref="G91:H91 F90 E89" name="Range2_2_2_9_2_1_1"/>
    <protectedRange sqref="D87 D90:D91" name="Range2_1_1_1_1_1_9_2_1_1"/>
    <protectedRange sqref="AG11:AG34" name="Range1_18_1_1_1"/>
    <protectedRange sqref="C88 C90" name="Range2_4_1_1_1"/>
    <protectedRange sqref="AS16:AS34" name="Range1_1_1_1"/>
    <protectedRange sqref="P3:U5" name="Range1_16_1_1_1_1"/>
    <protectedRange sqref="C91 C89 C86" name="Range2_1_3_1_1"/>
    <protectedRange sqref="H11:H34" name="Range1_1_1_1_1_1_1"/>
    <protectedRange sqref="B93:B94 J83:R84 D88:D89 I88:I89 Z81:Z82 S82:Y83 AA82:AU83 E90:E91 G92:H93 F91" name="Range2_2_1_10_1_1_1_2"/>
    <protectedRange sqref="C87" name="Range2_2_1_10_2_1_1_1"/>
    <protectedRange sqref="N80:R81 G88:H88 D84 F87 E86" name="Range2_12_1_6_1_1"/>
    <protectedRange sqref="D79:D80 I84:I86 I80:M81 G89:H90 G82:H84 E87:E88 F88:F89 F81:F83 E80:E82" name="Range2_2_12_1_7_1_1"/>
    <protectedRange sqref="D85:D86" name="Range2_1_1_1_1_11_1_2_1_1"/>
    <protectedRange sqref="E83 G85:H85 F84" name="Range2_2_2_9_1_1_1_1"/>
    <protectedRange sqref="D81" name="Range2_1_1_1_1_1_9_1_1_1_1"/>
    <protectedRange sqref="C85 C80" name="Range2_1_1_2_1_1"/>
    <protectedRange sqref="C84" name="Range2_1_2_2_1_1"/>
    <protectedRange sqref="C83" name="Range2_3_2_1_1"/>
    <protectedRange sqref="F79:F80 E79 G81:H81" name="Range2_2_12_1_1_1_1_1"/>
    <protectedRange sqref="C79" name="Range2_1_4_2_1_1_1"/>
    <protectedRange sqref="C81:C82" name="Range2_5_1_1_1"/>
    <protectedRange sqref="E84:E85 F85:F86 G86:H87 I82:I83" name="Range2_2_1_1_1_1"/>
    <protectedRange sqref="D82:D83" name="Range2_1_1_1_1_1_1_1_1"/>
    <protectedRange sqref="AS11:AS15" name="Range1_4_1_1_1_1"/>
    <protectedRange sqref="J11:J15 J26:J34" name="Range1_1_2_1_10_1_1_1_1"/>
    <protectedRange sqref="R97" name="Range2_2_1_10_1_1_1_1_1"/>
    <protectedRange sqref="S38:S41" name="Range2_12_3_1_1_1_1"/>
    <protectedRange sqref="D38:H38 N38:R41" name="Range2_12_1_3_1_1_1_1"/>
    <protectedRange sqref="I38:M38 E39:M41" name="Range2_2_12_1_6_1_1_1_1"/>
    <protectedRange sqref="D39:D41" name="Range2_1_1_1_1_11_1_1_1_1_1_1"/>
    <protectedRange sqref="C39:C41" name="Range2_1_2_1_1_1_1_1"/>
    <protectedRange sqref="C38" name="Range2_3_1_1_1_1_1"/>
    <protectedRange sqref="T69:T71" name="Range2_12_5_1_1_3"/>
    <protectedRange sqref="T65:T68" name="Range2_12_5_1_1_2_2"/>
    <protectedRange sqref="T64" name="Range2_12_5_1_1_2_1_1"/>
    <protectedRange sqref="S64" name="Range2_12_4_1_1_1_4_2_2_1_1"/>
    <protectedRange sqref="B84:B86" name="Range2_12_5_1_1_2"/>
    <protectedRange sqref="B83" name="Range2_12_5_1_1_2_1_4_1_1_1_2_1_1_1_1_1_1_1"/>
    <protectedRange sqref="F78 G80:H80" name="Range2_2_12_1_1_1_1_1_1"/>
    <protectedRange sqref="D78:E78" name="Range2_2_12_1_7_1_1_2_1"/>
    <protectedRange sqref="C78" name="Range2_1_1_2_1_1_1"/>
    <protectedRange sqref="B81:B82" name="Range2_12_5_1_1_2_1"/>
    <protectedRange sqref="B80" name="Range2_12_5_1_1_2_1_2_1"/>
    <protectedRange sqref="B79" name="Range2_12_5_1_1_2_1_2_2"/>
    <protectedRange sqref="S76:S79" name="Range2_12_5_1_1_5"/>
    <protectedRange sqref="N76:R79" name="Range2_12_1_6_1_1_1"/>
    <protectedRange sqref="J76:M79" name="Range2_2_12_1_7_1_1_2"/>
    <protectedRange sqref="S73:S75" name="Range2_12_2_1_1_1_2_1_1_1"/>
    <protectedRange sqref="Q74:R75" name="Range2_12_1_4_1_1_1_1_1_1_1_1_1_1_1_1_1_1_1"/>
    <protectedRange sqref="N74:P75" name="Range2_12_1_2_1_1_1_1_1_1_1_1_1_1_1_1_1_1_1_1"/>
    <protectedRange sqref="J74:M75" name="Range2_2_12_1_4_1_1_1_1_1_1_1_1_1_1_1_1_1_1_1_1"/>
    <protectedRange sqref="Q73:R73" name="Range2_12_1_6_1_1_1_2_3_1_1_3_1_1_1_1_1_1_1"/>
    <protectedRange sqref="N73:P73" name="Range2_12_1_2_3_1_1_1_2_3_1_1_3_1_1_1_1_1_1_1"/>
    <protectedRange sqref="J73:M73" name="Range2_2_12_1_4_3_1_1_1_3_3_1_1_3_1_1_1_1_1_1_1"/>
    <protectedRange sqref="S71:S72" name="Range2_12_4_1_1_1_4_2_2_2_1"/>
    <protectedRange sqref="Q71:R72" name="Range2_12_1_6_1_1_1_2_3_2_1_1_3_2"/>
    <protectedRange sqref="N71:P72" name="Range2_12_1_2_3_1_1_1_2_3_2_1_1_3_2"/>
    <protectedRange sqref="K71:M72" name="Range2_2_12_1_4_3_1_1_1_3_3_2_1_1_3_2"/>
    <protectedRange sqref="J71:J72" name="Range2_2_12_1_4_3_1_1_1_3_2_1_2_2_2"/>
    <protectedRange sqref="I71" name="Range2_2_12_1_4_3_1_1_1_3_3_1_1_3_1_1_1_1_1_1_2_2"/>
    <protectedRange sqref="I73:I79" name="Range2_2_12_1_7_1_1_2_2_1_1"/>
    <protectedRange sqref="I72" name="Range2_2_12_1_4_3_1_1_1_3_3_1_1_3_1_1_1_1_1_1_2_1_1"/>
    <protectedRange sqref="G79:H79" name="Range2_2_12_1_3_1_2_1_1_1_2_1_1_1_1_1_1_2_1_1_1_1_1_1_1_1_1"/>
    <protectedRange sqref="F77 G76:H78" name="Range2_2_12_1_3_3_1_1_1_2_1_1_1_1_1_1_1_1_1_1_1_1_1_1_1_1"/>
    <protectedRange sqref="G73:H73" name="Range2_2_12_1_3_1_2_1_1_1_2_1_1_1_1_1_1_2_1_1_1_1_1_2_1"/>
    <protectedRange sqref="F73:F76" name="Range2_2_12_1_3_1_2_1_1_1_3_1_1_1_1_1_3_1_1_1_1_1_1_1_1_1"/>
    <protectedRange sqref="G74:H75" name="Range2_2_12_1_3_1_2_1_1_1_1_2_1_1_1_1_1_1_1_1_1_1_1"/>
    <protectedRange sqref="D73:E74" name="Range2_2_12_1_3_1_2_1_1_1_3_1_1_1_1_1_1_1_2_1_1_1_1_1_1_1"/>
    <protectedRange sqref="B77" name="Range2_12_5_1_1_2_1_4_1_1_1_2_1_1_1_1_1_1_1_1_1_2_1_1_1_1_1"/>
    <protectedRange sqref="B78" name="Range2_12_5_1_1_2_1_2_2_1_1_1_1_1"/>
    <protectedRange sqref="D77:E77" name="Range2_2_12_1_7_1_1_2_1_1"/>
    <protectedRange sqref="C77" name="Range2_1_1_2_1_1_1_1"/>
    <protectedRange sqref="D76" name="Range2_2_12_1_7_1_1_2_1_1_1_1_1_1"/>
    <protectedRange sqref="E76" name="Range2_2_12_1_1_1_1_1_1_1_1_1_1_1_1"/>
    <protectedRange sqref="C76" name="Range2_1_4_2_1_1_1_1_1_1_1_1_1"/>
    <protectedRange sqref="D75:E75" name="Range2_2_12_1_3_1_2_1_1_1_3_1_1_1_1_1_1_1_2_1_1_1_1_1_1_1_1"/>
    <protectedRange sqref="B76" name="Range2_12_5_1_1_2_1_2_2_1_1_1_1"/>
    <protectedRange sqref="S65:S70" name="Range2_12_5_1_1_5_1"/>
    <protectedRange sqref="N67:R70" name="Range2_12_1_6_1_1_1_1"/>
    <protectedRange sqref="J69:M70 L67:M68" name="Range2_2_12_1_7_1_1_2_2"/>
    <protectedRange sqref="I69:I70" name="Range2_2_12_1_7_1_1_2_2_1_1_1"/>
    <protectedRange sqref="B75" name="Range2_12_5_1_1_2_1_2_2_1_1_1_1_2_1_1_1"/>
    <protectedRange sqref="B74" name="Range2_12_5_1_1_2_1_2_2_1_1_1_1_2_1_1_1_2"/>
    <protectedRange sqref="B73" name="Range2_12_5_1_1_2_1_2_2_1_1_1_1_2_1_1_1_2_1_1"/>
    <protectedRange sqref="G49:H50" name="Range2_2_12_1_3_1_1_1_1_1_4_1_1_2"/>
    <protectedRange sqref="E49:F50" name="Range2_2_12_1_7_1_1_3_1_1_2"/>
    <protectedRange sqref="S49:S52 S56:S63" name="Range2_12_5_1_1_2_3_1_1"/>
    <protectedRange sqref="Q49:R52" name="Range2_12_1_6_1_1_1_1_2_1_2"/>
    <protectedRange sqref="N49:P52" name="Range2_12_1_2_3_1_1_1_1_2_1_2"/>
    <protectedRange sqref="I49:M50 L51:M52" name="Range2_2_12_1_4_3_1_1_1_1_2_1_2"/>
    <protectedRange sqref="D49:D50" name="Range2_2_12_1_3_1_2_1_1_1_2_1_2_1_2"/>
    <protectedRange sqref="Q56:R59" name="Range2_12_1_6_1_1_1_1_2_1_1_1"/>
    <protectedRange sqref="N56:P59" name="Range2_12_1_2_3_1_1_1_1_2_1_1_1"/>
    <protectedRange sqref="L56:M59" name="Range2_2_12_1_4_3_1_1_1_1_2_1_1_1"/>
    <protectedRange sqref="B72" name="Range2_12_5_1_1_2_1_2_2_1_1_1_1_2_1_1_1_2_1_1_1_2"/>
    <protectedRange sqref="N60:R66" name="Range2_12_1_6_1_1_1_1_1"/>
    <protectedRange sqref="J62:M63 L64:M66 L60:M61" name="Range2_2_12_1_7_1_1_2_2_1"/>
    <protectedRange sqref="G62:H63" name="Range2_2_12_1_3_1_2_1_1_1_2_1_1_1_1_1_1_2_1_1_1_1"/>
    <protectedRange sqref="I62:I63" name="Range2_2_12_1_4_3_1_1_1_2_1_2_1_1_3_1_1_1_1_1_1_1_1"/>
    <protectedRange sqref="D62:E63" name="Range2_2_12_1_3_1_2_1_1_1_2_1_1_1_1_3_1_1_1_1_1_1_1"/>
    <protectedRange sqref="F62:F63" name="Range2_2_12_1_3_1_2_1_1_1_3_1_1_1_1_1_3_1_1_1_1_1_1_1"/>
    <protectedRange sqref="G72:H72" name="Range2_2_12_1_3_1_2_1_1_1_1_2_1_1_1_1_1_1_2_1_1_2"/>
    <protectedRange sqref="F72" name="Range2_2_12_1_3_1_2_1_1_1_1_2_1_1_1_1_1_1_1_1_1_1_1_2"/>
    <protectedRange sqref="D72:E72" name="Range2_2_12_1_3_1_2_1_1_1_2_1_1_1_1_3_1_1_1_1_1_1_1_1_1_1_2"/>
    <protectedRange sqref="G71:H71" name="Range2_2_12_1_3_1_2_1_1_1_1_2_1_1_1_1_1_1_2_1_1_1_1"/>
    <protectedRange sqref="F71" name="Range2_2_12_1_3_1_2_1_1_1_1_2_1_1_1_1_1_1_1_1_1_1_1_1_1"/>
    <protectedRange sqref="D71:E71" name="Range2_2_12_1_3_1_2_1_1_1_2_1_1_1_1_3_1_1_1_1_1_1_1_1_1_1_1_1"/>
    <protectedRange sqref="D70" name="Range2_2_12_1_7_1_1_1_1"/>
    <protectedRange sqref="E70:F70" name="Range2_2_12_1_1_1_1_1_2_1"/>
    <protectedRange sqref="C70" name="Range2_1_4_2_1_1_1_1_1"/>
    <protectedRange sqref="G70:H70" name="Range2_2_12_1_3_1_2_1_1_1_2_1_1_1_1_1_1_2_1_1_1_1_1_1_1_1_1_1_1"/>
    <protectedRange sqref="F69:H69" name="Range2_2_12_1_3_3_1_1_1_2_1_1_1_1_1_1_1_1_1_1_1_1_1_1_1_1_1_2"/>
    <protectedRange sqref="D69:E69" name="Range2_2_12_1_7_1_1_2_1_1_1_2"/>
    <protectedRange sqref="C69" name="Range2_1_1_2_1_1_1_1_1_2"/>
    <protectedRange sqref="B70" name="Range2_12_5_1_1_2_1_4_1_1_1_2_1_1_1_1_1_1_1_1_1_2_1_1_1_1_2_1_1_1_2_1_1_1_2_2_2_1"/>
    <protectedRange sqref="B71" name="Range2_12_5_1_1_2_1_2_2_1_1_1_1_2_1_1_1_2_1_1_1_2_2_2_1"/>
    <protectedRange sqref="J68:K68" name="Range2_2_12_1_4_3_1_1_1_3_3_1_1_3_1_1_1_1_1_1_1_1"/>
    <protectedRange sqref="K66:K67" name="Range2_2_12_1_4_3_1_1_1_3_3_2_1_1_3_2_1"/>
    <protectedRange sqref="J66:J67" name="Range2_2_12_1_4_3_1_1_1_3_2_1_2_2_2_1"/>
    <protectedRange sqref="I66" name="Range2_2_12_1_4_3_1_1_1_3_3_1_1_3_1_1_1_1_1_1_2_2_2"/>
    <protectedRange sqref="I68" name="Range2_2_12_1_7_1_1_2_2_1_1_2"/>
    <protectedRange sqref="I67" name="Range2_2_12_1_4_3_1_1_1_3_3_1_1_3_1_1_1_1_1_1_2_1_1_1"/>
    <protectedRange sqref="G68:H68" name="Range2_2_12_1_3_1_2_1_1_1_2_1_1_1_1_1_1_2_1_1_1_1_1_2_1_1"/>
    <protectedRange sqref="F68" name="Range2_2_12_1_3_1_2_1_1_1_3_1_1_1_1_1_3_1_1_1_1_1_1_1_1_1_2"/>
    <protectedRange sqref="D68:E68" name="Range2_2_12_1_3_1_2_1_1_1_3_1_1_1_1_1_1_1_2_1_1_1_1_1_1_1_2"/>
    <protectedRange sqref="J64:K65" name="Range2_2_12_1_7_1_1_2_2_2"/>
    <protectedRange sqref="I64:I65" name="Range2_2_12_1_7_1_1_2_2_1_1_1_2"/>
    <protectedRange sqref="G67:H67" name="Range2_2_12_1_3_1_2_1_1_1_1_2_1_1_1_1_1_1_2_1_1_2_1"/>
    <protectedRange sqref="F67" name="Range2_2_12_1_3_1_2_1_1_1_1_2_1_1_1_1_1_1_1_1_1_1_1_2_1"/>
    <protectedRange sqref="D67:E67" name="Range2_2_12_1_3_1_2_1_1_1_2_1_1_1_1_3_1_1_1_1_1_1_1_1_1_1_2_1"/>
    <protectedRange sqref="G66:H66" name="Range2_2_12_1_3_1_2_1_1_1_1_2_1_1_1_1_1_1_2_1_1_1_1_1"/>
    <protectedRange sqref="F66" name="Range2_2_12_1_3_1_2_1_1_1_1_2_1_1_1_1_1_1_1_1_1_1_1_1_1_1"/>
    <protectedRange sqref="D66:E66" name="Range2_2_12_1_3_1_2_1_1_1_2_1_1_1_1_3_1_1_1_1_1_1_1_1_1_1_1_1_1"/>
    <protectedRange sqref="D65" name="Range2_2_12_1_7_1_1_1_1_1"/>
    <protectedRange sqref="E65:F65" name="Range2_2_12_1_1_1_1_1_2_1_1"/>
    <protectedRange sqref="C65" name="Range2_1_4_2_1_1_1_1_1_1"/>
    <protectedRange sqref="G65:H65" name="Range2_2_12_1_3_1_2_1_1_1_2_1_1_1_1_1_1_2_1_1_1_1_1_1_1_1_1_1_1_1"/>
    <protectedRange sqref="F64:H64" name="Range2_2_12_1_3_3_1_1_1_2_1_1_1_1_1_1_1_1_1_1_1_1_1_1_1_1_1_2_1"/>
    <protectedRange sqref="D64:E64" name="Range2_2_12_1_7_1_1_2_1_1_1_2_1"/>
    <protectedRange sqref="C64" name="Range2_1_1_2_1_1_1_1_1_2_1"/>
    <protectedRange sqref="B66" name="Range2_12_5_1_1_2_1_4_1_1_1_2_1_1_1_1_1_1_1_1_1_2_1_1_1_1_2_1_1_1_2_1_1_1_2_2_2_1_1"/>
    <protectedRange sqref="B67" name="Range2_12_5_1_1_2_1_2_2_1_1_1_1_2_1_1_1_2_1_1_1_2_2_2_1_1"/>
    <protectedRange sqref="B63" name="Range2_12_5_1_1_2_1_4_1_1_1_2_1_1_1_1_1_1_1_1_1_2_1_1_1_1_2_1_1_1_2_1_1_1_2_2_2_1_1_1"/>
    <protectedRange sqref="B64" name="Range2_12_5_1_1_2_1_2_2_1_1_1_1_2_1_1_1_2_1_1_1_2_2_2_1_1_1"/>
    <protectedRange sqref="S42" name="Range2_12_3_1_1_1_1_2"/>
    <protectedRange sqref="N42:R42" name="Range2_12_1_3_1_1_1_1_2"/>
    <protectedRange sqref="E42:M42" name="Range2_2_12_1_6_1_1_1_1_2"/>
    <protectedRange sqref="D42" name="Range2_1_1_1_1_11_1_1_1_1_1_1_2"/>
    <protectedRange sqref="G43:H43" name="Range2_2_12_1_3_1_1_1_1_1_4_1_1"/>
    <protectedRange sqref="E43:F43" name="Range2_2_12_1_7_1_1_3_1_1"/>
    <protectedRange sqref="S43:S47" name="Range2_12_5_1_1_2_3_1"/>
    <protectedRange sqref="Q43:R43" name="Range2_12_1_6_1_1_1_1_2_1"/>
    <protectedRange sqref="N43:P43" name="Range2_12_1_2_3_1_1_1_1_2_1"/>
    <protectedRange sqref="I43:M43" name="Range2_2_12_1_4_3_1_1_1_1_2_1"/>
    <protectedRange sqref="D43" name="Range2_2_12_1_3_1_2_1_1_1_2_1_2_1"/>
    <protectedRange sqref="S48" name="Range2_12_4_1_1_1_4_2_2_1_1_1"/>
    <protectedRange sqref="G44:H47" name="Range2_2_12_1_3_1_1_1_1_1_4_1_1_1"/>
    <protectedRange sqref="E44:F47" name="Range2_2_12_1_7_1_1_3_1_1_1"/>
    <protectedRange sqref="Q44:R47" name="Range2_12_1_6_1_1_1_1_2_1_1"/>
    <protectedRange sqref="N44:P47" name="Range2_12_1_2_3_1_1_1_1_2_1_1"/>
    <protectedRange sqref="I44:M47" name="Range2_2_12_1_4_3_1_1_1_1_2_1_1"/>
    <protectedRange sqref="D44:D47" name="Range2_2_12_1_3_1_2_1_1_1_2_1_2_1_1"/>
    <protectedRange sqref="E48:H48" name="Range2_2_12_1_3_1_2_1_1_1_1_2_1_1_1_1_1_1_1"/>
    <protectedRange sqref="D48" name="Range2_2_12_1_3_1_2_1_1_1_2_1_2_3_1_1_1_1_2"/>
    <protectedRange sqref="Q48:R48" name="Range2_12_1_6_1_1_1_2_3_2_1_1_1_1_1"/>
    <protectedRange sqref="N48:P48" name="Range2_12_1_2_3_1_1_1_2_3_2_1_1_1_1_1"/>
    <protectedRange sqref="K48:M48" name="Range2_2_12_1_4_3_1_1_1_3_3_2_1_1_1_1_1"/>
    <protectedRange sqref="J48" name="Range2_2_12_1_4_3_1_1_1_3_2_1_2_1_1_1"/>
    <protectedRange sqref="I48" name="Range2_2_12_1_4_2_1_1_1_4_1_2_1_1_1_2_1_1_1"/>
    <protectedRange sqref="C42" name="Range2_1_2_1_1_1_1_1_1_2"/>
    <protectedRange sqref="Q11:Q34" name="Range1_16_3_1_1_1"/>
    <protectedRange sqref="T53:T55" name="Range2_12_5_1_1_1"/>
    <protectedRange sqref="S53:S55" name="Range2_12_5_1_1_2_3_1_1_1"/>
    <protectedRange sqref="Q53:R55" name="Range2_12_1_6_1_1_1_1_2_1_1_1_1"/>
    <protectedRange sqref="N53:P55" name="Range2_12_1_2_3_1_1_1_1_2_1_1_1_1"/>
    <protectedRange sqref="L53:M55" name="Range2_2_12_1_4_3_1_1_1_1_2_1_1_1_1"/>
    <protectedRange sqref="J51:K52" name="Range2_2_12_1_7_1_1_2_2_3"/>
    <protectedRange sqref="G51:H52" name="Range2_2_12_1_3_1_2_1_1_1_2_1_1_1_1_1_1_2_1_1_1"/>
    <protectedRange sqref="I51:I52" name="Range2_2_12_1_4_3_1_1_1_2_1_2_1_1_3_1_1_1_1_1_1_1"/>
    <protectedRange sqref="D51:E52" name="Range2_2_12_1_3_1_2_1_1_1_2_1_1_1_1_3_1_1_1_1_1_1"/>
    <protectedRange sqref="F51:F52" name="Range2_2_12_1_3_1_2_1_1_1_3_1_1_1_1_1_3_1_1_1_1_1_1"/>
    <protectedRange sqref="AG10" name="Range1_18_1_1_1_1"/>
    <protectedRange sqref="Q10" name="Range1_17_1_1_1_2"/>
    <protectedRange sqref="F11:F34" name="Range1_16_3_1_1_2"/>
    <protectedRange sqref="W11:W34" name="Range1_16_3_1_1_4"/>
    <protectedRange sqref="X17:AB34" name="Range1_16_3_1_1_6"/>
    <protectedRange sqref="G53:H60" name="Range2_2_12_1_3_1_1_1_1_1_4_1_1_1_1_2"/>
    <protectedRange sqref="E53:F60" name="Range2_2_12_1_7_1_1_3_1_1_1_1_2"/>
    <protectedRange sqref="I53:K60" name="Range2_2_12_1_4_3_1_1_1_1_2_1_1_1_2"/>
    <protectedRange sqref="D53:D60" name="Range2_2_12_1_3_1_2_1_1_1_2_1_2_1_1_1_2"/>
    <protectedRange sqref="J61:K61" name="Range2_2_12_1_7_1_1_2_2_1_2"/>
    <protectedRange sqref="I61" name="Range2_2_12_1_7_1_1_2_2_1_1_1_1_1"/>
    <protectedRange sqref="G61:H61" name="Range2_2_12_1_3_3_1_1_1_2_1_1_1_1_1_1_1_1_1_1_1_1_1_1_1_1_1_1_1"/>
    <protectedRange sqref="F61" name="Range2_2_12_1_3_1_2_1_1_1_3_1_1_1_1_1_3_1_1_1_1_1_1_1_1_1_1_1"/>
    <protectedRange sqref="D61" name="Range2_2_12_1_7_1_1_2_1_1_1_1_1_1_1_1"/>
    <protectedRange sqref="E61" name="Range2_2_12_1_1_1_1_1_1_1_1_1_1_1_1_1_1"/>
    <protectedRange sqref="C61" name="Range2_1_4_2_1_1_1_1_1_1_1_1_1_1_1"/>
    <protectedRange sqref="B41" name="Range2_12_5_1_1_1_1_1_2_2"/>
    <protectedRange sqref="B42" name="Range2_12_5_1_1_1_1_1_2_1_1"/>
    <protectedRange sqref="B45 B47:B48 B51 B53 B57 B61" name="Range2_12_5_1_1_1_2_2_1_1_1_1_1_1_1_1_1_1_1_2_1_1_1_2_1_1_1"/>
    <protectedRange sqref="B44" name="Range2_12_5_1_1_1_2_2_1_1_1_1_1"/>
    <protectedRange sqref="B43" name="Range2_12_5_1_1_1_2_1_1_1_1_1_1_1"/>
    <protectedRange sqref="B46" name="Range2_12_5_1_1_1_2_2_1_1_1_1_1_1_1_1_1_1_1_2_1_1_1_1_1_1_1"/>
    <protectedRange sqref="B49" name="Range2_12_5_1_1_1_2_2_1_1_1_1_1_1_1_1_1_1_1_2_1_1_1_2_1_1_1_2"/>
    <protectedRange sqref="B50" name="Range2_12_5_1_1_1_2_2_1_1_1_1_1_1_1_1_1_1_1_2_1_1_1_2_1_2_1"/>
    <protectedRange sqref="B52" name="Range2_12_5_1_1_1_2_2_1_1_1_1_1_1_1_1_1_1_1_2_1_1_1_2_1_1_2"/>
    <protectedRange sqref="B55" name="Range2_12_5_1_1_1_2_2_1_1_1_1_1_1_1_1_1_1_1_2_1_1_1_3_1_1"/>
    <protectedRange sqref="B56" name="Range2_12_5_1_1_1_2_2_1_1_1_1_1_1_1_1_1_1_1_2_1_1_1_3_3_1_1"/>
    <protectedRange sqref="B60" name="Range2_12_5_1_1_2_1_4_1_1_1_2_1_1_1_1_1_1_1_1_1_2_1_1_1_1_2_1_1_1_2_1_1_1_2_2_2_1_1_1_1_1_1_1_1_1_1"/>
    <protectedRange sqref="B62" name="Range2_12_5_1_1_2_1_2_2_1_1_1_1_2_1_1_1_2_1_1_1_2_2_2_1_1_1_1_1_1_1_1_2_1"/>
    <protectedRange sqref="B54" name="Range2_12_5_1_1_1_2_2_1_1_1_1_1_1_1_1_1_1_1_2_1_1_1_2_1_1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7:AE34 X11:AE16">
    <cfRule type="containsText" dxfId="765" priority="17" operator="containsText" text="N/A">
      <formula>NOT(ISERROR(SEARCH("N/A",X11)))</formula>
    </cfRule>
    <cfRule type="cellIs" dxfId="764" priority="35" operator="equal">
      <formula>0</formula>
    </cfRule>
  </conditionalFormatting>
  <conditionalFormatting sqref="AC17:AE34 X11:AE16">
    <cfRule type="cellIs" dxfId="763" priority="34" operator="greaterThanOrEqual">
      <formula>1185</formula>
    </cfRule>
  </conditionalFormatting>
  <conditionalFormatting sqref="AC17:AE34 X11:AE16">
    <cfRule type="cellIs" dxfId="762" priority="33" operator="between">
      <formula>0.1</formula>
      <formula>1184</formula>
    </cfRule>
  </conditionalFormatting>
  <conditionalFormatting sqref="X8 AJ16:AJ34 AO16:AO34 AJ11:AO15">
    <cfRule type="cellIs" dxfId="761" priority="32" operator="equal">
      <formula>0</formula>
    </cfRule>
  </conditionalFormatting>
  <conditionalFormatting sqref="X8 AJ16:AJ34 AO16:AO34 AJ11:AO15">
    <cfRule type="cellIs" dxfId="760" priority="31" operator="greaterThan">
      <formula>1179</formula>
    </cfRule>
  </conditionalFormatting>
  <conditionalFormatting sqref="X8 AJ16:AJ34 AO16:AO34 AJ11:AO15">
    <cfRule type="cellIs" dxfId="759" priority="30" operator="greaterThan">
      <formula>99</formula>
    </cfRule>
  </conditionalFormatting>
  <conditionalFormatting sqref="X8 AJ16:AJ34 AO16:AO34 AJ11:AO15">
    <cfRule type="cellIs" dxfId="758" priority="29" operator="greaterThan">
      <formula>0.99</formula>
    </cfRule>
  </conditionalFormatting>
  <conditionalFormatting sqref="AB8">
    <cfRule type="cellIs" dxfId="757" priority="28" operator="equal">
      <formula>0</formula>
    </cfRule>
  </conditionalFormatting>
  <conditionalFormatting sqref="AB8">
    <cfRule type="cellIs" dxfId="756" priority="27" operator="greaterThan">
      <formula>1179</formula>
    </cfRule>
  </conditionalFormatting>
  <conditionalFormatting sqref="AB8">
    <cfRule type="cellIs" dxfId="755" priority="26" operator="greaterThan">
      <formula>99</formula>
    </cfRule>
  </conditionalFormatting>
  <conditionalFormatting sqref="AB8">
    <cfRule type="cellIs" dxfId="754" priority="25" operator="greaterThan">
      <formula>0.99</formula>
    </cfRule>
  </conditionalFormatting>
  <conditionalFormatting sqref="AQ11:AQ34">
    <cfRule type="cellIs" dxfId="753" priority="24" operator="equal">
      <formula>0</formula>
    </cfRule>
  </conditionalFormatting>
  <conditionalFormatting sqref="AQ11:AQ34">
    <cfRule type="cellIs" dxfId="752" priority="23" operator="greaterThan">
      <formula>1179</formula>
    </cfRule>
  </conditionalFormatting>
  <conditionalFormatting sqref="AQ11:AQ34">
    <cfRule type="cellIs" dxfId="751" priority="22" operator="greaterThan">
      <formula>99</formula>
    </cfRule>
  </conditionalFormatting>
  <conditionalFormatting sqref="AQ11:AQ34">
    <cfRule type="cellIs" dxfId="750" priority="21" operator="greaterThan">
      <formula>0.99</formula>
    </cfRule>
  </conditionalFormatting>
  <conditionalFormatting sqref="AI11:AI34">
    <cfRule type="cellIs" dxfId="749" priority="20" operator="greaterThan">
      <formula>$AI$8</formula>
    </cfRule>
  </conditionalFormatting>
  <conditionalFormatting sqref="AH11:AH34">
    <cfRule type="cellIs" dxfId="748" priority="18" operator="greaterThan">
      <formula>$AH$8</formula>
    </cfRule>
    <cfRule type="cellIs" dxfId="747" priority="19" operator="greaterThan">
      <formula>$AH$8</formula>
    </cfRule>
  </conditionalFormatting>
  <conditionalFormatting sqref="AP11:AP34">
    <cfRule type="cellIs" dxfId="746" priority="16" operator="equal">
      <formula>0</formula>
    </cfRule>
  </conditionalFormatting>
  <conditionalFormatting sqref="AP11:AP34">
    <cfRule type="cellIs" dxfId="745" priority="15" operator="greaterThan">
      <formula>1179</formula>
    </cfRule>
  </conditionalFormatting>
  <conditionalFormatting sqref="AP11:AP34">
    <cfRule type="cellIs" dxfId="744" priority="14" operator="greaterThan">
      <formula>99</formula>
    </cfRule>
  </conditionalFormatting>
  <conditionalFormatting sqref="AP11:AP34">
    <cfRule type="cellIs" dxfId="743" priority="13" operator="greaterThan">
      <formula>0.99</formula>
    </cfRule>
  </conditionalFormatting>
  <conditionalFormatting sqref="X17:AB34">
    <cfRule type="containsText" dxfId="742" priority="9" operator="containsText" text="N/A">
      <formula>NOT(ISERROR(SEARCH("N/A",X17)))</formula>
    </cfRule>
    <cfRule type="cellIs" dxfId="741" priority="12" operator="equal">
      <formula>0</formula>
    </cfRule>
  </conditionalFormatting>
  <conditionalFormatting sqref="X17:AB34">
    <cfRule type="cellIs" dxfId="740" priority="11" operator="greaterThanOrEqual">
      <formula>1185</formula>
    </cfRule>
  </conditionalFormatting>
  <conditionalFormatting sqref="X17:AB34">
    <cfRule type="cellIs" dxfId="739" priority="10" operator="between">
      <formula>0.1</formula>
      <formula>1184</formula>
    </cfRule>
  </conditionalFormatting>
  <conditionalFormatting sqref="AK33:AK34 AL16:AN34">
    <cfRule type="cellIs" dxfId="738" priority="8" operator="equal">
      <formula>0</formula>
    </cfRule>
  </conditionalFormatting>
  <conditionalFormatting sqref="AK33:AK34 AL16:AN34">
    <cfRule type="cellIs" dxfId="737" priority="7" operator="greaterThan">
      <formula>1179</formula>
    </cfRule>
  </conditionalFormatting>
  <conditionalFormatting sqref="AK33:AK34 AL16:AN34">
    <cfRule type="cellIs" dxfId="736" priority="6" operator="greaterThan">
      <formula>99</formula>
    </cfRule>
  </conditionalFormatting>
  <conditionalFormatting sqref="AK33:AK34 AL16:AN34">
    <cfRule type="cellIs" dxfId="735" priority="5" operator="greaterThan">
      <formula>0.99</formula>
    </cfRule>
  </conditionalFormatting>
  <conditionalFormatting sqref="AK16:AK32">
    <cfRule type="cellIs" dxfId="734" priority="4" operator="equal">
      <formula>0</formula>
    </cfRule>
  </conditionalFormatting>
  <conditionalFormatting sqref="AK16:AK32">
    <cfRule type="cellIs" dxfId="733" priority="3" operator="greaterThan">
      <formula>1179</formula>
    </cfRule>
  </conditionalFormatting>
  <conditionalFormatting sqref="AK16:AK32">
    <cfRule type="cellIs" dxfId="732" priority="2" operator="greaterThan">
      <formula>99</formula>
    </cfRule>
  </conditionalFormatting>
  <conditionalFormatting sqref="AK16:AK32">
    <cfRule type="cellIs" dxfId="731" priority="1" operator="greaterThan">
      <formula>0.99</formula>
    </cfRule>
  </conditionalFormatting>
  <dataValidations count="4">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 type="list" allowBlank="1" showInputMessage="1" showErrorMessage="1" sqref="P3:P5">
      <formula1>$AY$10:$AY$38</formula1>
    </dataValidation>
  </dataValidations>
  <hyperlinks>
    <hyperlink ref="H9:H10" location="'1'!AH8" display="Plant Status"/>
  </hyperlinks>
  <pageMargins left="0.7" right="0.7" top="0.75" bottom="0.75" header="0.3" footer="0.3"/>
  <pageSetup paperSize="9"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APR 1</vt:lpstr>
      <vt:lpstr>APR 2</vt:lpstr>
      <vt:lpstr>APR 3</vt:lpstr>
      <vt:lpstr>APR 4</vt:lpstr>
      <vt:lpstr>APR 5</vt:lpstr>
      <vt:lpstr>APR 6</vt:lpstr>
      <vt:lpstr>APR 7</vt:lpstr>
      <vt:lpstr>APR 8</vt:lpstr>
      <vt:lpstr>APR 9</vt:lpstr>
      <vt:lpstr>APR 10</vt:lpstr>
      <vt:lpstr>APR 11</vt:lpstr>
      <vt:lpstr>APR 12</vt:lpstr>
      <vt:lpstr>APR 13</vt:lpstr>
      <vt:lpstr>APR 14</vt:lpstr>
      <vt:lpstr>APR 15</vt:lpstr>
      <vt:lpstr>APR 16</vt:lpstr>
      <vt:lpstr>APR 17</vt:lpstr>
      <vt:lpstr>APR 18</vt:lpstr>
      <vt:lpstr>APR 19</vt:lpstr>
      <vt:lpstr>APR 20</vt:lpstr>
      <vt:lpstr>APR 21</vt:lpstr>
      <vt:lpstr>APR 22</vt:lpstr>
      <vt:lpstr>APR 23</vt:lpstr>
      <vt:lpstr>APR 24</vt:lpstr>
      <vt:lpstr>APR 25</vt:lpstr>
      <vt:lpstr>APR 26</vt:lpstr>
      <vt:lpstr>APR 27</vt:lpstr>
      <vt:lpstr>APR 28</vt:lpstr>
      <vt:lpstr>APR 29</vt:lpstr>
      <vt:lpstr>APR 30</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villamorbooster</dc:creator>
  <cp:lastModifiedBy>Villamor Pump Station</cp:lastModifiedBy>
  <dcterms:created xsi:type="dcterms:W3CDTF">2014-06-30T06:13:27Z</dcterms:created>
  <dcterms:modified xsi:type="dcterms:W3CDTF">2015-05-18T02:12:31Z</dcterms:modified>
</cp:coreProperties>
</file>