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6630" windowWidth="19875" windowHeight="2295" tabRatio="900" firstSheet="14" activeTab="30"/>
  </bookViews>
  <sheets>
    <sheet name="MAY 1" sheetId="199" r:id="rId1"/>
    <sheet name="MAY 2" sheetId="200" r:id="rId2"/>
    <sheet name="MAY 3" sheetId="204" r:id="rId3"/>
    <sheet name="MAY 4" sheetId="205" r:id="rId4"/>
    <sheet name="MAY 5" sheetId="206" r:id="rId5"/>
    <sheet name="MAY 6" sheetId="207" r:id="rId6"/>
    <sheet name="MAY 7" sheetId="208" r:id="rId7"/>
    <sheet name="MAY 8" sheetId="209" r:id="rId8"/>
    <sheet name="MAY 9" sheetId="210" r:id="rId9"/>
    <sheet name="MAY 10" sheetId="211" r:id="rId10"/>
    <sheet name="MAY 11" sheetId="212" r:id="rId11"/>
    <sheet name="MAY 12" sheetId="213" r:id="rId12"/>
    <sheet name="MAY 13" sheetId="214" r:id="rId13"/>
    <sheet name="MAY 14" sheetId="215" r:id="rId14"/>
    <sheet name="MAY 15" sheetId="216" r:id="rId15"/>
    <sheet name="MAY 16" sheetId="217" r:id="rId16"/>
    <sheet name="MAY 17" sheetId="218" r:id="rId17"/>
    <sheet name="MAY 18" sheetId="226" r:id="rId18"/>
    <sheet name="MAY 19" sheetId="220" r:id="rId19"/>
    <sheet name="MAY 20" sheetId="221" r:id="rId20"/>
    <sheet name="MAY 21" sheetId="222" r:id="rId21"/>
    <sheet name="MAY 22" sheetId="223" r:id="rId22"/>
    <sheet name="MAY 23" sheetId="224" r:id="rId23"/>
    <sheet name="MAY 24" sheetId="225" r:id="rId24"/>
    <sheet name="MAY 25" sheetId="227" r:id="rId25"/>
    <sheet name="MAY 26" sheetId="231" r:id="rId26"/>
    <sheet name="MAY 27" sheetId="232" r:id="rId27"/>
    <sheet name="MAY 28" sheetId="234" r:id="rId28"/>
    <sheet name="MAY 29" sheetId="235" r:id="rId29"/>
    <sheet name="MAY 30" sheetId="236" r:id="rId30"/>
    <sheet name="MAY 31" sheetId="237" r:id="rId31"/>
  </sheets>
  <externalReferences>
    <externalReference r:id="rId32"/>
  </externalReferences>
  <definedNames>
    <definedName name="_2pm___10pm" localSheetId="0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">#REF!</definedName>
    <definedName name="_2pm___10pm" localSheetId="3">#REF!</definedName>
    <definedName name="_2pm___10pm">#REF!</definedName>
    <definedName name="b" localSheetId="24">#REF!</definedName>
    <definedName name="b" localSheetId="25">#REF!</definedName>
    <definedName name="b" localSheetId="26">#REF!</definedName>
    <definedName name="b">#REF!</definedName>
    <definedName name="dhy" localSheetId="14">#REF!</definedName>
    <definedName name="dhy" localSheetId="15">#REF!</definedName>
    <definedName name="dhy" localSheetId="16">#REF!</definedName>
    <definedName name="dhy" localSheetId="17">#REF!</definedName>
    <definedName name="dhy" localSheetId="18">#REF!</definedName>
    <definedName name="dhy" localSheetId="19">#REF!</definedName>
    <definedName name="dhy" localSheetId="24">#REF!</definedName>
    <definedName name="dhy" localSheetId="25">#REF!</definedName>
    <definedName name="dhy" localSheetId="26">#REF!</definedName>
    <definedName name="dhy" localSheetId="2">#REF!</definedName>
    <definedName name="dhy" localSheetId="3">#REF!</definedName>
    <definedName name="dhy">#REF!</definedName>
    <definedName name="R._MALLARI___R._REGENCIA" localSheetId="0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">#REF!</definedName>
    <definedName name="R._MALLARI___R._REGENCIA" localSheetId="3">#REF!</definedName>
    <definedName name="R._MALLARI___R._REGENCIA">#REF!</definedName>
    <definedName name="R._MALLARI___R.REGENCIA" localSheetId="14">#REF!</definedName>
    <definedName name="R._MALLARI___R.REGENCIA" localSheetId="15">#REF!</definedName>
    <definedName name="R._MALLARI___R.REGENCIA" localSheetId="16">#REF!</definedName>
    <definedName name="R._MALLARI___R.REGENCIA" localSheetId="17">#REF!</definedName>
    <definedName name="R._MALLARI___R.REGENCIA" localSheetId="18">#REF!</definedName>
    <definedName name="R._MALLARI___R.REGENCIA" localSheetId="1">#REF!</definedName>
    <definedName name="R._MALLARI___R.REGENCIA" localSheetId="19">#REF!</definedName>
    <definedName name="R._MALLARI___R.REGENCIA" localSheetId="24">#REF!</definedName>
    <definedName name="R._MALLARI___R.REGENCIA" localSheetId="25">#REF!</definedName>
    <definedName name="R._MALLARI___R.REGENCIA" localSheetId="26">#REF!</definedName>
    <definedName name="R._MALLARI___R.REGENCIA" localSheetId="2">#REF!</definedName>
    <definedName name="R._MALLARI___R.REGENCIA" localSheetId="3">#REF!</definedName>
    <definedName name="R._MALLARI___R.REGENCIA">#REF!</definedName>
    <definedName name="RJ" localSheetId="14">#REF!</definedName>
    <definedName name="RJ" localSheetId="15">#REF!</definedName>
    <definedName name="RJ" localSheetId="16">#REF!</definedName>
    <definedName name="RJ" localSheetId="17">#REF!</definedName>
    <definedName name="RJ" localSheetId="18">#REF!</definedName>
    <definedName name="RJ" localSheetId="1">#REF!</definedName>
    <definedName name="RJ" localSheetId="19">#REF!</definedName>
    <definedName name="RJ" localSheetId="24">#REF!</definedName>
    <definedName name="RJ" localSheetId="25">#REF!</definedName>
    <definedName name="RJ" localSheetId="26">#REF!</definedName>
    <definedName name="RJ" localSheetId="2">#REF!</definedName>
    <definedName name="RJ" localSheetId="3">#REF!</definedName>
    <definedName name="RJ">#REF!</definedName>
    <definedName name="S" localSheetId="25">#REF!</definedName>
    <definedName name="S" localSheetId="26">#REF!</definedName>
    <definedName name="S">#REF!</definedName>
    <definedName name="SA" localSheetId="25">#REF!</definedName>
    <definedName name="SA" localSheetId="26">#REF!</definedName>
    <definedName name="SA">#REF!</definedName>
    <definedName name="sadu" localSheetId="24">#REF!</definedName>
    <definedName name="sadu" localSheetId="25">#REF!</definedName>
    <definedName name="sadu" localSheetId="26">#REF!</definedName>
    <definedName name="sadu">#REF!</definedName>
    <definedName name="SS" localSheetId="25">#REF!</definedName>
    <definedName name="SS" localSheetId="26">#REF!</definedName>
    <definedName name="SS">#REF!</definedName>
  </definedNames>
  <calcPr calcId="144525"/>
</workbook>
</file>

<file path=xl/calcChain.xml><?xml version="1.0" encoding="utf-8"?>
<calcChain xmlns="http://schemas.openxmlformats.org/spreadsheetml/2006/main">
  <c r="Q10" i="237" l="1"/>
  <c r="AP10" i="237" l="1"/>
  <c r="AG10" i="237"/>
  <c r="AP10" i="236" l="1"/>
  <c r="AG10" i="236"/>
  <c r="Q10" i="236"/>
  <c r="AP10" i="235" l="1"/>
  <c r="AG10" i="235"/>
  <c r="Q10" i="235"/>
  <c r="AP10" i="234" l="1"/>
  <c r="AG10" i="234"/>
  <c r="Q10" i="234"/>
  <c r="AP35" i="235" l="1"/>
  <c r="P35" i="235"/>
  <c r="AQ34" i="235"/>
  <c r="AH34" i="235"/>
  <c r="V34" i="235"/>
  <c r="R34" i="235"/>
  <c r="T34" i="235" s="1"/>
  <c r="J34" i="235"/>
  <c r="I34" i="235" s="1"/>
  <c r="G34" i="235"/>
  <c r="E34" i="235"/>
  <c r="AQ33" i="235"/>
  <c r="AH33" i="235"/>
  <c r="V33" i="235"/>
  <c r="R33" i="235"/>
  <c r="T33" i="235" s="1"/>
  <c r="J33" i="235"/>
  <c r="I33" i="235" s="1"/>
  <c r="G33" i="235"/>
  <c r="E33" i="235"/>
  <c r="AW32" i="235"/>
  <c r="AQ32" i="235"/>
  <c r="AH32" i="235"/>
  <c r="V32" i="235"/>
  <c r="R32" i="235"/>
  <c r="S32" i="235" s="1"/>
  <c r="J32" i="235"/>
  <c r="I32" i="235" s="1"/>
  <c r="G32" i="235"/>
  <c r="E32" i="235"/>
  <c r="AQ31" i="235"/>
  <c r="AH31" i="235"/>
  <c r="V31" i="235"/>
  <c r="R31" i="235"/>
  <c r="S31" i="235" s="1"/>
  <c r="J31" i="235"/>
  <c r="K31" i="235" s="1"/>
  <c r="G31" i="235"/>
  <c r="E31" i="235"/>
  <c r="AQ30" i="235"/>
  <c r="AH30" i="235"/>
  <c r="V30" i="235"/>
  <c r="R30" i="235"/>
  <c r="J30" i="235"/>
  <c r="K30" i="235" s="1"/>
  <c r="G30" i="235"/>
  <c r="E30" i="235"/>
  <c r="AQ29" i="235"/>
  <c r="AH29" i="235"/>
  <c r="V29" i="235"/>
  <c r="R29" i="235"/>
  <c r="T29" i="235" s="1"/>
  <c r="J29" i="235"/>
  <c r="I29" i="235" s="1"/>
  <c r="G29" i="235"/>
  <c r="E29" i="235"/>
  <c r="AQ28" i="235"/>
  <c r="AH28" i="235"/>
  <c r="V28" i="235"/>
  <c r="R28" i="235"/>
  <c r="T28" i="235" s="1"/>
  <c r="J28" i="235"/>
  <c r="K28" i="235" s="1"/>
  <c r="G28" i="235"/>
  <c r="E28" i="235"/>
  <c r="AQ27" i="235"/>
  <c r="AH27" i="235"/>
  <c r="V27" i="235"/>
  <c r="R27" i="235"/>
  <c r="T27" i="235" s="1"/>
  <c r="K27" i="235"/>
  <c r="J27" i="235"/>
  <c r="I27" i="235" s="1"/>
  <c r="G27" i="235"/>
  <c r="E27" i="235"/>
  <c r="AQ26" i="235"/>
  <c r="AH26" i="235"/>
  <c r="V26" i="235"/>
  <c r="R26" i="235"/>
  <c r="T26" i="235" s="1"/>
  <c r="J26" i="235"/>
  <c r="I26" i="235" s="1"/>
  <c r="G26" i="235"/>
  <c r="E26" i="235"/>
  <c r="AQ25" i="235"/>
  <c r="AH25" i="235"/>
  <c r="V25" i="235"/>
  <c r="R25" i="235"/>
  <c r="T25" i="235" s="1"/>
  <c r="J25" i="235"/>
  <c r="K25" i="235" s="1"/>
  <c r="G25" i="235"/>
  <c r="E25" i="235"/>
  <c r="AQ24" i="235"/>
  <c r="AH24" i="235"/>
  <c r="V24" i="235"/>
  <c r="R24" i="235"/>
  <c r="T24" i="235" s="1"/>
  <c r="J24" i="235"/>
  <c r="I24" i="235" s="1"/>
  <c r="G24" i="235"/>
  <c r="E24" i="235"/>
  <c r="AQ23" i="235"/>
  <c r="AH23" i="235"/>
  <c r="V23" i="235"/>
  <c r="R23" i="235"/>
  <c r="J23" i="235"/>
  <c r="I23" i="235" s="1"/>
  <c r="G23" i="235"/>
  <c r="E23" i="235"/>
  <c r="AQ22" i="235"/>
  <c r="AH22" i="235"/>
  <c r="V22" i="235"/>
  <c r="R22" i="235"/>
  <c r="J22" i="235"/>
  <c r="I22" i="235" s="1"/>
  <c r="G22" i="235"/>
  <c r="E22" i="235"/>
  <c r="AQ21" i="235"/>
  <c r="AH21" i="235"/>
  <c r="V21" i="235"/>
  <c r="R21" i="235"/>
  <c r="J21" i="235"/>
  <c r="K21" i="235" s="1"/>
  <c r="G21" i="235"/>
  <c r="E21" i="235"/>
  <c r="AQ20" i="235"/>
  <c r="AH20" i="235"/>
  <c r="V20" i="235"/>
  <c r="R20" i="235"/>
  <c r="J20" i="235"/>
  <c r="I20" i="235" s="1"/>
  <c r="G20" i="235"/>
  <c r="E20" i="235"/>
  <c r="AQ19" i="235"/>
  <c r="AH19" i="235"/>
  <c r="V19" i="235"/>
  <c r="R19" i="235"/>
  <c r="J19" i="235"/>
  <c r="K19" i="235" s="1"/>
  <c r="G19" i="235"/>
  <c r="E19" i="235"/>
  <c r="AQ18" i="235"/>
  <c r="AH18" i="235"/>
  <c r="V18" i="235"/>
  <c r="R18" i="235"/>
  <c r="J18" i="235"/>
  <c r="K18" i="235" s="1"/>
  <c r="G18" i="235"/>
  <c r="E18" i="235"/>
  <c r="AQ17" i="235"/>
  <c r="AH17" i="235"/>
  <c r="V17" i="235"/>
  <c r="R17" i="235"/>
  <c r="S17" i="235" s="1"/>
  <c r="J17" i="235"/>
  <c r="I17" i="235" s="1"/>
  <c r="G17" i="235"/>
  <c r="E17" i="235"/>
  <c r="AQ16" i="235"/>
  <c r="AH16" i="235"/>
  <c r="V16" i="235"/>
  <c r="R16" i="235"/>
  <c r="J16" i="235"/>
  <c r="K16" i="235" s="1"/>
  <c r="G16" i="235"/>
  <c r="E16" i="235"/>
  <c r="AQ15" i="235"/>
  <c r="AH15" i="235"/>
  <c r="V15" i="235"/>
  <c r="R15" i="235"/>
  <c r="J15" i="235"/>
  <c r="K15" i="235" s="1"/>
  <c r="G15" i="235"/>
  <c r="E15" i="235"/>
  <c r="AQ14" i="235"/>
  <c r="AH14" i="235"/>
  <c r="V14" i="235"/>
  <c r="R14" i="235"/>
  <c r="J14" i="235"/>
  <c r="I14" i="235" s="1"/>
  <c r="G14" i="235"/>
  <c r="E14" i="235"/>
  <c r="AQ13" i="235"/>
  <c r="AH13" i="235"/>
  <c r="V13" i="235"/>
  <c r="R13" i="235"/>
  <c r="J13" i="235"/>
  <c r="K13" i="235" s="1"/>
  <c r="G13" i="235"/>
  <c r="E13" i="235"/>
  <c r="AQ12" i="235"/>
  <c r="AH12" i="235"/>
  <c r="V12" i="235"/>
  <c r="R12" i="235"/>
  <c r="J12" i="235"/>
  <c r="K12" i="235" s="1"/>
  <c r="G12" i="235"/>
  <c r="E12" i="235"/>
  <c r="AH11" i="235"/>
  <c r="V11" i="235"/>
  <c r="J11" i="235"/>
  <c r="K11" i="235" s="1"/>
  <c r="G11" i="235"/>
  <c r="E11" i="235"/>
  <c r="AQ11" i="235"/>
  <c r="AG35" i="235"/>
  <c r="Q35" i="235"/>
  <c r="AG8" i="235"/>
  <c r="AP35" i="236"/>
  <c r="P35" i="236"/>
  <c r="AQ34" i="236"/>
  <c r="AH34" i="236"/>
  <c r="V34" i="236"/>
  <c r="R34" i="236"/>
  <c r="J34" i="236"/>
  <c r="K34" i="236" s="1"/>
  <c r="G34" i="236"/>
  <c r="E34" i="236"/>
  <c r="AQ33" i="236"/>
  <c r="AH33" i="236"/>
  <c r="V33" i="236"/>
  <c r="R33" i="236"/>
  <c r="J33" i="236"/>
  <c r="K33" i="236" s="1"/>
  <c r="G33" i="236"/>
  <c r="E33" i="236"/>
  <c r="AW32" i="236"/>
  <c r="AQ32" i="236"/>
  <c r="AH32" i="236"/>
  <c r="V32" i="236"/>
  <c r="R32" i="236"/>
  <c r="J32" i="236"/>
  <c r="I32" i="236" s="1"/>
  <c r="G32" i="236"/>
  <c r="E32" i="236"/>
  <c r="AQ31" i="236"/>
  <c r="AH31" i="236"/>
  <c r="V31" i="236"/>
  <c r="R31" i="236"/>
  <c r="J31" i="236"/>
  <c r="I31" i="236" s="1"/>
  <c r="G31" i="236"/>
  <c r="E31" i="236"/>
  <c r="AQ30" i="236"/>
  <c r="AH30" i="236"/>
  <c r="V30" i="236"/>
  <c r="R30" i="236"/>
  <c r="J30" i="236"/>
  <c r="I30" i="236" s="1"/>
  <c r="G30" i="236"/>
  <c r="E30" i="236"/>
  <c r="AQ29" i="236"/>
  <c r="AH29" i="236"/>
  <c r="V29" i="236"/>
  <c r="R29" i="236"/>
  <c r="J29" i="236"/>
  <c r="I29" i="236" s="1"/>
  <c r="G29" i="236"/>
  <c r="E29" i="236"/>
  <c r="AQ28" i="236"/>
  <c r="AH28" i="236"/>
  <c r="V28" i="236"/>
  <c r="R28" i="236"/>
  <c r="J28" i="236"/>
  <c r="I28" i="236" s="1"/>
  <c r="G28" i="236"/>
  <c r="E28" i="236"/>
  <c r="AQ27" i="236"/>
  <c r="AH27" i="236"/>
  <c r="V27" i="236"/>
  <c r="R27" i="236"/>
  <c r="J27" i="236"/>
  <c r="I27" i="236" s="1"/>
  <c r="G27" i="236"/>
  <c r="E27" i="236"/>
  <c r="AQ26" i="236"/>
  <c r="AH26" i="236"/>
  <c r="V26" i="236"/>
  <c r="R26" i="236"/>
  <c r="J26" i="236"/>
  <c r="I26" i="236" s="1"/>
  <c r="G26" i="236"/>
  <c r="E26" i="236"/>
  <c r="AQ25" i="236"/>
  <c r="AH25" i="236"/>
  <c r="V25" i="236"/>
  <c r="R25" i="236"/>
  <c r="J25" i="236"/>
  <c r="I25" i="236" s="1"/>
  <c r="G25" i="236"/>
  <c r="E25" i="236"/>
  <c r="AQ24" i="236"/>
  <c r="AH24" i="236"/>
  <c r="V24" i="236"/>
  <c r="R24" i="236"/>
  <c r="J24" i="236"/>
  <c r="I24" i="236" s="1"/>
  <c r="G24" i="236"/>
  <c r="E24" i="236"/>
  <c r="AQ23" i="236"/>
  <c r="AH23" i="236"/>
  <c r="V23" i="236"/>
  <c r="R23" i="236"/>
  <c r="J23" i="236"/>
  <c r="I23" i="236" s="1"/>
  <c r="G23" i="236"/>
  <c r="E23" i="236"/>
  <c r="AQ22" i="236"/>
  <c r="AH22" i="236"/>
  <c r="V22" i="236"/>
  <c r="R22" i="236"/>
  <c r="J22" i="236"/>
  <c r="I22" i="236" s="1"/>
  <c r="G22" i="236"/>
  <c r="E22" i="236"/>
  <c r="AQ21" i="236"/>
  <c r="AH21" i="236"/>
  <c r="V21" i="236"/>
  <c r="R21" i="236"/>
  <c r="J21" i="236"/>
  <c r="I21" i="236" s="1"/>
  <c r="G21" i="236"/>
  <c r="E21" i="236"/>
  <c r="AQ20" i="236"/>
  <c r="AH20" i="236"/>
  <c r="V20" i="236"/>
  <c r="R20" i="236"/>
  <c r="J20" i="236"/>
  <c r="I20" i="236" s="1"/>
  <c r="G20" i="236"/>
  <c r="E20" i="236"/>
  <c r="AQ19" i="236"/>
  <c r="AH19" i="236"/>
  <c r="V19" i="236"/>
  <c r="R19" i="236"/>
  <c r="J19" i="236"/>
  <c r="I19" i="236" s="1"/>
  <c r="G19" i="236"/>
  <c r="E19" i="236"/>
  <c r="AQ18" i="236"/>
  <c r="AH18" i="236"/>
  <c r="V18" i="236"/>
  <c r="R18" i="236"/>
  <c r="J18" i="236"/>
  <c r="I18" i="236" s="1"/>
  <c r="G18" i="236"/>
  <c r="E18" i="236"/>
  <c r="AQ17" i="236"/>
  <c r="AH17" i="236"/>
  <c r="V17" i="236"/>
  <c r="R17" i="236"/>
  <c r="J17" i="236"/>
  <c r="I17" i="236" s="1"/>
  <c r="G17" i="236"/>
  <c r="E17" i="236"/>
  <c r="AQ16" i="236"/>
  <c r="AH16" i="236"/>
  <c r="V16" i="236"/>
  <c r="R16" i="236"/>
  <c r="J16" i="236"/>
  <c r="I16" i="236" s="1"/>
  <c r="G16" i="236"/>
  <c r="E16" i="236"/>
  <c r="AQ15" i="236"/>
  <c r="AH15" i="236"/>
  <c r="V15" i="236"/>
  <c r="R15" i="236"/>
  <c r="J15" i="236"/>
  <c r="I15" i="236" s="1"/>
  <c r="G15" i="236"/>
  <c r="E15" i="236"/>
  <c r="AQ14" i="236"/>
  <c r="AH14" i="236"/>
  <c r="V14" i="236"/>
  <c r="R14" i="236"/>
  <c r="K14" i="236"/>
  <c r="J14" i="236"/>
  <c r="I14" i="236"/>
  <c r="G14" i="236"/>
  <c r="E14" i="236"/>
  <c r="AQ13" i="236"/>
  <c r="AH13" i="236"/>
  <c r="V13" i="236"/>
  <c r="R13" i="236"/>
  <c r="J13" i="236"/>
  <c r="K13" i="236" s="1"/>
  <c r="G13" i="236"/>
  <c r="E13" i="236"/>
  <c r="AQ12" i="236"/>
  <c r="AH12" i="236"/>
  <c r="V12" i="236"/>
  <c r="R12" i="236"/>
  <c r="K12" i="236"/>
  <c r="J12" i="236"/>
  <c r="I12" i="236"/>
  <c r="G12" i="236"/>
  <c r="E12" i="236"/>
  <c r="AH11" i="236"/>
  <c r="V11" i="236"/>
  <c r="J11" i="236"/>
  <c r="K11" i="236" s="1"/>
  <c r="G11" i="236"/>
  <c r="E11" i="236"/>
  <c r="AQ11" i="236"/>
  <c r="AG35" i="236"/>
  <c r="Q35" i="236"/>
  <c r="AG8" i="236"/>
  <c r="P35" i="237"/>
  <c r="AQ34" i="237"/>
  <c r="AH34" i="237"/>
  <c r="V34" i="237"/>
  <c r="R34" i="237"/>
  <c r="J34" i="237"/>
  <c r="K34" i="237" s="1"/>
  <c r="G34" i="237"/>
  <c r="E34" i="237"/>
  <c r="AQ33" i="237"/>
  <c r="AH33" i="237"/>
  <c r="V33" i="237"/>
  <c r="R33" i="237"/>
  <c r="J33" i="237"/>
  <c r="K33" i="237" s="1"/>
  <c r="G33" i="237"/>
  <c r="E33" i="237"/>
  <c r="AW32" i="237"/>
  <c r="AQ32" i="237"/>
  <c r="AH32" i="237"/>
  <c r="V32" i="237"/>
  <c r="R32" i="237"/>
  <c r="J32" i="237"/>
  <c r="I32" i="237" s="1"/>
  <c r="G32" i="237"/>
  <c r="E32" i="237"/>
  <c r="AQ31" i="237"/>
  <c r="AH31" i="237"/>
  <c r="V31" i="237"/>
  <c r="R31" i="237"/>
  <c r="S31" i="237" s="1"/>
  <c r="J31" i="237"/>
  <c r="I31" i="237" s="1"/>
  <c r="G31" i="237"/>
  <c r="E31" i="237"/>
  <c r="AQ30" i="237"/>
  <c r="AH30" i="237"/>
  <c r="V30" i="237"/>
  <c r="R30" i="237"/>
  <c r="S30" i="237" s="1"/>
  <c r="J30" i="237"/>
  <c r="I30" i="237" s="1"/>
  <c r="G30" i="237"/>
  <c r="E30" i="237"/>
  <c r="AQ29" i="237"/>
  <c r="AH29" i="237"/>
  <c r="V29" i="237"/>
  <c r="R29" i="237"/>
  <c r="S29" i="237" s="1"/>
  <c r="J29" i="237"/>
  <c r="I29" i="237" s="1"/>
  <c r="G29" i="237"/>
  <c r="E29" i="237"/>
  <c r="AQ28" i="237"/>
  <c r="AH28" i="237"/>
  <c r="V28" i="237"/>
  <c r="R28" i="237"/>
  <c r="S28" i="237" s="1"/>
  <c r="J28" i="237"/>
  <c r="I28" i="237" s="1"/>
  <c r="G28" i="237"/>
  <c r="E28" i="237"/>
  <c r="AQ27" i="237"/>
  <c r="AH27" i="237"/>
  <c r="V27" i="237"/>
  <c r="R27" i="237"/>
  <c r="S27" i="237" s="1"/>
  <c r="J27" i="237"/>
  <c r="I27" i="237" s="1"/>
  <c r="G27" i="237"/>
  <c r="E27" i="237"/>
  <c r="AQ26" i="237"/>
  <c r="AH26" i="237"/>
  <c r="V26" i="237"/>
  <c r="R26" i="237"/>
  <c r="S26" i="237" s="1"/>
  <c r="J26" i="237"/>
  <c r="I26" i="237" s="1"/>
  <c r="G26" i="237"/>
  <c r="E26" i="237"/>
  <c r="AQ25" i="237"/>
  <c r="AH25" i="237"/>
  <c r="V25" i="237"/>
  <c r="R25" i="237"/>
  <c r="S25" i="237" s="1"/>
  <c r="J25" i="237"/>
  <c r="I25" i="237" s="1"/>
  <c r="G25" i="237"/>
  <c r="E25" i="237"/>
  <c r="AQ24" i="237"/>
  <c r="AH24" i="237"/>
  <c r="V24" i="237"/>
  <c r="R24" i="237"/>
  <c r="S24" i="237" s="1"/>
  <c r="J24" i="237"/>
  <c r="I24" i="237" s="1"/>
  <c r="G24" i="237"/>
  <c r="E24" i="237"/>
  <c r="AQ23" i="237"/>
  <c r="AH23" i="237"/>
  <c r="V23" i="237"/>
  <c r="R23" i="237"/>
  <c r="J23" i="237"/>
  <c r="I23" i="237" s="1"/>
  <c r="G23" i="237"/>
  <c r="E23" i="237"/>
  <c r="AQ22" i="237"/>
  <c r="AH22" i="237"/>
  <c r="V22" i="237"/>
  <c r="R22" i="237"/>
  <c r="T22" i="237" s="1"/>
  <c r="J22" i="237"/>
  <c r="I22" i="237" s="1"/>
  <c r="G22" i="237"/>
  <c r="E22" i="237"/>
  <c r="AQ21" i="237"/>
  <c r="AH21" i="237"/>
  <c r="V21" i="237"/>
  <c r="R21" i="237"/>
  <c r="J21" i="237"/>
  <c r="I21" i="237" s="1"/>
  <c r="G21" i="237"/>
  <c r="E21" i="237"/>
  <c r="AQ20" i="237"/>
  <c r="AH20" i="237"/>
  <c r="V20" i="237"/>
  <c r="R20" i="237"/>
  <c r="J20" i="237"/>
  <c r="I20" i="237" s="1"/>
  <c r="G20" i="237"/>
  <c r="E20" i="237"/>
  <c r="AQ19" i="237"/>
  <c r="AH19" i="237"/>
  <c r="V19" i="237"/>
  <c r="R19" i="237"/>
  <c r="J19" i="237"/>
  <c r="I19" i="237" s="1"/>
  <c r="G19" i="237"/>
  <c r="E19" i="237"/>
  <c r="AQ18" i="237"/>
  <c r="AH18" i="237"/>
  <c r="V18" i="237"/>
  <c r="R18" i="237"/>
  <c r="J18" i="237"/>
  <c r="I18" i="237" s="1"/>
  <c r="G18" i="237"/>
  <c r="E18" i="237"/>
  <c r="AQ17" i="237"/>
  <c r="AH17" i="237"/>
  <c r="V17" i="237"/>
  <c r="R17" i="237"/>
  <c r="J17" i="237"/>
  <c r="K17" i="237" s="1"/>
  <c r="G17" i="237"/>
  <c r="E17" i="237"/>
  <c r="AQ16" i="237"/>
  <c r="AH16" i="237"/>
  <c r="V16" i="237"/>
  <c r="R16" i="237"/>
  <c r="J16" i="237"/>
  <c r="K16" i="237" s="1"/>
  <c r="G16" i="237"/>
  <c r="E16" i="237"/>
  <c r="AQ15" i="237"/>
  <c r="AH15" i="237"/>
  <c r="V15" i="237"/>
  <c r="R15" i="237"/>
  <c r="J15" i="237"/>
  <c r="K15" i="237" s="1"/>
  <c r="G15" i="237"/>
  <c r="E15" i="237"/>
  <c r="AQ14" i="237"/>
  <c r="AH14" i="237"/>
  <c r="V14" i="237"/>
  <c r="R14" i="237"/>
  <c r="J14" i="237"/>
  <c r="K14" i="237" s="1"/>
  <c r="G14" i="237"/>
  <c r="E14" i="237"/>
  <c r="AQ13" i="237"/>
  <c r="AH13" i="237"/>
  <c r="V13" i="237"/>
  <c r="R13" i="237"/>
  <c r="J13" i="237"/>
  <c r="K13" i="237" s="1"/>
  <c r="G13" i="237"/>
  <c r="E13" i="237"/>
  <c r="AQ12" i="237"/>
  <c r="AH12" i="237"/>
  <c r="V12" i="237"/>
  <c r="R12" i="237"/>
  <c r="J12" i="237"/>
  <c r="K12" i="237" s="1"/>
  <c r="G12" i="237"/>
  <c r="E12" i="237"/>
  <c r="AH11" i="237"/>
  <c r="V11" i="237"/>
  <c r="J11" i="237"/>
  <c r="K11" i="237" s="1"/>
  <c r="G11" i="237"/>
  <c r="E11" i="237"/>
  <c r="AP35" i="237"/>
  <c r="AG35" i="237"/>
  <c r="Q35" i="237"/>
  <c r="AG8" i="237"/>
  <c r="Q35" i="234"/>
  <c r="P35" i="234"/>
  <c r="AQ34" i="234"/>
  <c r="AH34" i="234"/>
  <c r="V34" i="234"/>
  <c r="R34" i="234"/>
  <c r="S34" i="234" s="1"/>
  <c r="J34" i="234"/>
  <c r="K34" i="234" s="1"/>
  <c r="G34" i="234"/>
  <c r="E34" i="234"/>
  <c r="AQ33" i="234"/>
  <c r="AH33" i="234"/>
  <c r="V33" i="234"/>
  <c r="R33" i="234"/>
  <c r="S33" i="234" s="1"/>
  <c r="J33" i="234"/>
  <c r="K33" i="234" s="1"/>
  <c r="G33" i="234"/>
  <c r="E33" i="234"/>
  <c r="AW32" i="234"/>
  <c r="AQ32" i="234"/>
  <c r="AH32" i="234"/>
  <c r="V32" i="234"/>
  <c r="T32" i="234"/>
  <c r="AI32" i="234" s="1"/>
  <c r="S32" i="234"/>
  <c r="R32" i="234"/>
  <c r="J32" i="234"/>
  <c r="K32" i="234" s="1"/>
  <c r="G32" i="234"/>
  <c r="E32" i="234"/>
  <c r="AQ31" i="234"/>
  <c r="AH31" i="234"/>
  <c r="V31" i="234"/>
  <c r="R31" i="234"/>
  <c r="T31" i="234" s="1"/>
  <c r="J31" i="234"/>
  <c r="K31" i="234" s="1"/>
  <c r="I31" i="234"/>
  <c r="G31" i="234"/>
  <c r="E31" i="234"/>
  <c r="AQ30" i="234"/>
  <c r="AH30" i="234"/>
  <c r="V30" i="234"/>
  <c r="R30" i="234"/>
  <c r="T30" i="234" s="1"/>
  <c r="J30" i="234"/>
  <c r="K30" i="234" s="1"/>
  <c r="G30" i="234"/>
  <c r="E30" i="234"/>
  <c r="AQ29" i="234"/>
  <c r="AH29" i="234"/>
  <c r="V29" i="234"/>
  <c r="T29" i="234"/>
  <c r="S29" i="234"/>
  <c r="R29" i="234"/>
  <c r="J29" i="234"/>
  <c r="K29" i="234" s="1"/>
  <c r="G29" i="234"/>
  <c r="E29" i="234"/>
  <c r="AQ28" i="234"/>
  <c r="AH28" i="234"/>
  <c r="V28" i="234"/>
  <c r="S28" i="234"/>
  <c r="R28" i="234"/>
  <c r="T28" i="234" s="1"/>
  <c r="J28" i="234"/>
  <c r="K28" i="234" s="1"/>
  <c r="G28" i="234"/>
  <c r="E28" i="234"/>
  <c r="AQ27" i="234"/>
  <c r="AH27" i="234"/>
  <c r="V27" i="234"/>
  <c r="R27" i="234"/>
  <c r="T27" i="234" s="1"/>
  <c r="J27" i="234"/>
  <c r="K27" i="234" s="1"/>
  <c r="G27" i="234"/>
  <c r="E27" i="234"/>
  <c r="AQ26" i="234"/>
  <c r="AH26" i="234"/>
  <c r="V26" i="234"/>
  <c r="R26" i="234"/>
  <c r="S26" i="234" s="1"/>
  <c r="J26" i="234"/>
  <c r="K26" i="234" s="1"/>
  <c r="G26" i="234"/>
  <c r="E26" i="234"/>
  <c r="AQ25" i="234"/>
  <c r="AH25" i="234"/>
  <c r="V25" i="234"/>
  <c r="R25" i="234"/>
  <c r="T25" i="234" s="1"/>
  <c r="J25" i="234"/>
  <c r="K25" i="234" s="1"/>
  <c r="G25" i="234"/>
  <c r="E25" i="234"/>
  <c r="AQ24" i="234"/>
  <c r="AH24" i="234"/>
  <c r="V24" i="234"/>
  <c r="R24" i="234"/>
  <c r="T24" i="234" s="1"/>
  <c r="J24" i="234"/>
  <c r="K24" i="234" s="1"/>
  <c r="G24" i="234"/>
  <c r="E24" i="234"/>
  <c r="AQ23" i="234"/>
  <c r="AH23" i="234"/>
  <c r="V23" i="234"/>
  <c r="R23" i="234"/>
  <c r="T23" i="234" s="1"/>
  <c r="J23" i="234"/>
  <c r="K23" i="234" s="1"/>
  <c r="I23" i="234"/>
  <c r="G23" i="234"/>
  <c r="E23" i="234"/>
  <c r="AQ22" i="234"/>
  <c r="AH22" i="234"/>
  <c r="V22" i="234"/>
  <c r="R22" i="234"/>
  <c r="J22" i="234"/>
  <c r="K22" i="234" s="1"/>
  <c r="G22" i="234"/>
  <c r="E22" i="234"/>
  <c r="AQ21" i="234"/>
  <c r="AH21" i="234"/>
  <c r="V21" i="234"/>
  <c r="R21" i="234"/>
  <c r="J21" i="234"/>
  <c r="K21" i="234" s="1"/>
  <c r="G21" i="234"/>
  <c r="E21" i="234"/>
  <c r="AQ20" i="234"/>
  <c r="AH20" i="234"/>
  <c r="V20" i="234"/>
  <c r="R20" i="234"/>
  <c r="J20" i="234"/>
  <c r="K20" i="234" s="1"/>
  <c r="G20" i="234"/>
  <c r="E20" i="234"/>
  <c r="AQ19" i="234"/>
  <c r="AH19" i="234"/>
  <c r="V19" i="234"/>
  <c r="R19" i="234"/>
  <c r="S19" i="234" s="1"/>
  <c r="J19" i="234"/>
  <c r="K19" i="234" s="1"/>
  <c r="G19" i="234"/>
  <c r="E19" i="234"/>
  <c r="AQ18" i="234"/>
  <c r="AH18" i="234"/>
  <c r="V18" i="234"/>
  <c r="R18" i="234"/>
  <c r="S18" i="234" s="1"/>
  <c r="J18" i="234"/>
  <c r="K18" i="234" s="1"/>
  <c r="G18" i="234"/>
  <c r="E18" i="234"/>
  <c r="AQ17" i="234"/>
  <c r="AH17" i="234"/>
  <c r="V17" i="234"/>
  <c r="R17" i="234"/>
  <c r="J17" i="234"/>
  <c r="K17" i="234" s="1"/>
  <c r="G17" i="234"/>
  <c r="E17" i="234"/>
  <c r="AQ16" i="234"/>
  <c r="AH16" i="234"/>
  <c r="V16" i="234"/>
  <c r="R16" i="234"/>
  <c r="J16" i="234"/>
  <c r="K16" i="234" s="1"/>
  <c r="G16" i="234"/>
  <c r="E16" i="234"/>
  <c r="AQ15" i="234"/>
  <c r="AH15" i="234"/>
  <c r="V15" i="234"/>
  <c r="S15" i="234"/>
  <c r="R15" i="234"/>
  <c r="J15" i="234"/>
  <c r="K15" i="234" s="1"/>
  <c r="I15" i="234"/>
  <c r="G15" i="234"/>
  <c r="E15" i="234"/>
  <c r="AQ14" i="234"/>
  <c r="AH14" i="234"/>
  <c r="V14" i="234"/>
  <c r="R14" i="234"/>
  <c r="J14" i="234"/>
  <c r="K14" i="234" s="1"/>
  <c r="I14" i="234"/>
  <c r="G14" i="234"/>
  <c r="E14" i="234"/>
  <c r="AQ13" i="234"/>
  <c r="AH13" i="234"/>
  <c r="V13" i="234"/>
  <c r="S13" i="234"/>
  <c r="R13" i="234"/>
  <c r="J13" i="234"/>
  <c r="K13" i="234" s="1"/>
  <c r="G13" i="234"/>
  <c r="E13" i="234"/>
  <c r="AQ12" i="234"/>
  <c r="AH12" i="234"/>
  <c r="V12" i="234"/>
  <c r="R12" i="234"/>
  <c r="S12" i="234" s="1"/>
  <c r="J12" i="234"/>
  <c r="K12" i="234" s="1"/>
  <c r="G12" i="234"/>
  <c r="E12" i="234"/>
  <c r="AH11" i="234"/>
  <c r="V11" i="234"/>
  <c r="J11" i="234"/>
  <c r="K11" i="234" s="1"/>
  <c r="I11" i="234"/>
  <c r="G11" i="234"/>
  <c r="E11" i="234"/>
  <c r="AQ11" i="234"/>
  <c r="AG8" i="234"/>
  <c r="R11" i="234"/>
  <c r="AP10" i="232"/>
  <c r="AG10" i="232"/>
  <c r="AG8" i="232" s="1"/>
  <c r="Q10" i="232"/>
  <c r="P35" i="232"/>
  <c r="AQ34" i="232"/>
  <c r="AH34" i="232"/>
  <c r="V34" i="232"/>
  <c r="R34" i="232"/>
  <c r="S34" i="232" s="1"/>
  <c r="J34" i="232"/>
  <c r="K34" i="232" s="1"/>
  <c r="G34" i="232"/>
  <c r="E34" i="232"/>
  <c r="AQ33" i="232"/>
  <c r="AH33" i="232"/>
  <c r="V33" i="232"/>
  <c r="R33" i="232"/>
  <c r="S33" i="232" s="1"/>
  <c r="J33" i="232"/>
  <c r="K33" i="232" s="1"/>
  <c r="G33" i="232"/>
  <c r="E33" i="232"/>
  <c r="AW32" i="232"/>
  <c r="AQ32" i="232"/>
  <c r="AH32" i="232"/>
  <c r="V32" i="232"/>
  <c r="R32" i="232"/>
  <c r="T32" i="232" s="1"/>
  <c r="J32" i="232"/>
  <c r="K32" i="232" s="1"/>
  <c r="G32" i="232"/>
  <c r="E32" i="232"/>
  <c r="AQ31" i="232"/>
  <c r="AH31" i="232"/>
  <c r="V31" i="232"/>
  <c r="R31" i="232"/>
  <c r="T31" i="232" s="1"/>
  <c r="J31" i="232"/>
  <c r="K31" i="232" s="1"/>
  <c r="G31" i="232"/>
  <c r="E31" i="232"/>
  <c r="AQ30" i="232"/>
  <c r="AH30" i="232"/>
  <c r="V30" i="232"/>
  <c r="R30" i="232"/>
  <c r="T30" i="232" s="1"/>
  <c r="J30" i="232"/>
  <c r="K30" i="232" s="1"/>
  <c r="G30" i="232"/>
  <c r="E30" i="232"/>
  <c r="AQ29" i="232"/>
  <c r="AH29" i="232"/>
  <c r="V29" i="232"/>
  <c r="R29" i="232"/>
  <c r="T29" i="232" s="1"/>
  <c r="J29" i="232"/>
  <c r="K29" i="232" s="1"/>
  <c r="G29" i="232"/>
  <c r="E29" i="232"/>
  <c r="AQ28" i="232"/>
  <c r="AH28" i="232"/>
  <c r="V28" i="232"/>
  <c r="R28" i="232"/>
  <c r="T28" i="232" s="1"/>
  <c r="J28" i="232"/>
  <c r="K28" i="232" s="1"/>
  <c r="G28" i="232"/>
  <c r="E28" i="232"/>
  <c r="AQ27" i="232"/>
  <c r="AH27" i="232"/>
  <c r="V27" i="232"/>
  <c r="R27" i="232"/>
  <c r="T27" i="232" s="1"/>
  <c r="J27" i="232"/>
  <c r="K27" i="232" s="1"/>
  <c r="G27" i="232"/>
  <c r="E27" i="232"/>
  <c r="AQ26" i="232"/>
  <c r="AH26" i="232"/>
  <c r="V26" i="232"/>
  <c r="R26" i="232"/>
  <c r="T26" i="232" s="1"/>
  <c r="J26" i="232"/>
  <c r="I26" i="232" s="1"/>
  <c r="G26" i="232"/>
  <c r="E26" i="232"/>
  <c r="AQ25" i="232"/>
  <c r="AH25" i="232"/>
  <c r="V25" i="232"/>
  <c r="R25" i="232"/>
  <c r="T25" i="232" s="1"/>
  <c r="J25" i="232"/>
  <c r="I25" i="232" s="1"/>
  <c r="G25" i="232"/>
  <c r="E25" i="232"/>
  <c r="AQ24" i="232"/>
  <c r="AH24" i="232"/>
  <c r="V24" i="232"/>
  <c r="R24" i="232"/>
  <c r="T24" i="232" s="1"/>
  <c r="J24" i="232"/>
  <c r="K24" i="232" s="1"/>
  <c r="I24" i="232"/>
  <c r="G24" i="232"/>
  <c r="E24" i="232"/>
  <c r="AQ23" i="232"/>
  <c r="AH23" i="232"/>
  <c r="V23" i="232"/>
  <c r="R23" i="232"/>
  <c r="T23" i="232" s="1"/>
  <c r="J23" i="232"/>
  <c r="K23" i="232" s="1"/>
  <c r="G23" i="232"/>
  <c r="E23" i="232"/>
  <c r="AQ22" i="232"/>
  <c r="AH22" i="232"/>
  <c r="V22" i="232"/>
  <c r="R22" i="232"/>
  <c r="T22" i="232" s="1"/>
  <c r="J22" i="232"/>
  <c r="K22" i="232" s="1"/>
  <c r="G22" i="232"/>
  <c r="E22" i="232"/>
  <c r="AQ21" i="232"/>
  <c r="AH21" i="232"/>
  <c r="V21" i="232"/>
  <c r="R21" i="232"/>
  <c r="T21" i="232" s="1"/>
  <c r="J21" i="232"/>
  <c r="K21" i="232" s="1"/>
  <c r="G21" i="232"/>
  <c r="E21" i="232"/>
  <c r="AQ20" i="232"/>
  <c r="AH20" i="232"/>
  <c r="V20" i="232"/>
  <c r="R20" i="232"/>
  <c r="T20" i="232" s="1"/>
  <c r="J20" i="232"/>
  <c r="K20" i="232" s="1"/>
  <c r="G20" i="232"/>
  <c r="E20" i="232"/>
  <c r="AQ19" i="232"/>
  <c r="AH19" i="232"/>
  <c r="V19" i="232"/>
  <c r="R19" i="232"/>
  <c r="T19" i="232" s="1"/>
  <c r="J19" i="232"/>
  <c r="K19" i="232" s="1"/>
  <c r="G19" i="232"/>
  <c r="E19" i="232"/>
  <c r="AQ18" i="232"/>
  <c r="AH18" i="232"/>
  <c r="V18" i="232"/>
  <c r="R18" i="232"/>
  <c r="T18" i="232" s="1"/>
  <c r="J18" i="232"/>
  <c r="K18" i="232" s="1"/>
  <c r="G18" i="232"/>
  <c r="E18" i="232"/>
  <c r="AQ17" i="232"/>
  <c r="AH17" i="232"/>
  <c r="V17" i="232"/>
  <c r="R17" i="232"/>
  <c r="T17" i="232" s="1"/>
  <c r="J17" i="232"/>
  <c r="I17" i="232" s="1"/>
  <c r="G17" i="232"/>
  <c r="E17" i="232"/>
  <c r="AQ16" i="232"/>
  <c r="AH16" i="232"/>
  <c r="V16" i="232"/>
  <c r="R16" i="232"/>
  <c r="T16" i="232" s="1"/>
  <c r="J16" i="232"/>
  <c r="K16" i="232" s="1"/>
  <c r="G16" i="232"/>
  <c r="E16" i="232"/>
  <c r="AQ15" i="232"/>
  <c r="AH15" i="232"/>
  <c r="V15" i="232"/>
  <c r="R15" i="232"/>
  <c r="T15" i="232" s="1"/>
  <c r="J15" i="232"/>
  <c r="K15" i="232" s="1"/>
  <c r="G15" i="232"/>
  <c r="E15" i="232"/>
  <c r="AQ14" i="232"/>
  <c r="AH14" i="232"/>
  <c r="V14" i="232"/>
  <c r="R14" i="232"/>
  <c r="T14" i="232" s="1"/>
  <c r="J14" i="232"/>
  <c r="K14" i="232" s="1"/>
  <c r="G14" i="232"/>
  <c r="E14" i="232"/>
  <c r="AQ13" i="232"/>
  <c r="AH13" i="232"/>
  <c r="V13" i="232"/>
  <c r="R13" i="232"/>
  <c r="S13" i="232" s="1"/>
  <c r="J13" i="232"/>
  <c r="K13" i="232" s="1"/>
  <c r="I13" i="232"/>
  <c r="G13" i="232"/>
  <c r="E13" i="232"/>
  <c r="AQ12" i="232"/>
  <c r="AH12" i="232"/>
  <c r="V12" i="232"/>
  <c r="R12" i="232"/>
  <c r="T12" i="232" s="1"/>
  <c r="J12" i="232"/>
  <c r="K12" i="232" s="1"/>
  <c r="I12" i="232"/>
  <c r="G12" i="232"/>
  <c r="E12" i="232"/>
  <c r="V11" i="232"/>
  <c r="J11" i="232"/>
  <c r="I11" i="232" s="1"/>
  <c r="G11" i="232"/>
  <c r="E11" i="232"/>
  <c r="AP35" i="232"/>
  <c r="AG35" i="232"/>
  <c r="Q35" i="232"/>
  <c r="S34" i="237" l="1"/>
  <c r="T33" i="237"/>
  <c r="AI33" i="237" s="1"/>
  <c r="T34" i="237"/>
  <c r="AI34" i="237" s="1"/>
  <c r="S32" i="237"/>
  <c r="T32" i="237"/>
  <c r="AI32" i="237" s="1"/>
  <c r="T31" i="237"/>
  <c r="K31" i="237"/>
  <c r="K25" i="237"/>
  <c r="K29" i="237"/>
  <c r="K19" i="237"/>
  <c r="K27" i="237"/>
  <c r="T25" i="237"/>
  <c r="T26" i="237"/>
  <c r="AI26" i="237" s="1"/>
  <c r="T29" i="237"/>
  <c r="AI29" i="237" s="1"/>
  <c r="T30" i="237"/>
  <c r="AI30" i="237" s="1"/>
  <c r="K21" i="237"/>
  <c r="T27" i="237"/>
  <c r="AI27" i="237" s="1"/>
  <c r="T28" i="237"/>
  <c r="AI28" i="237" s="1"/>
  <c r="K30" i="237"/>
  <c r="S33" i="237"/>
  <c r="AI25" i="237"/>
  <c r="AI31" i="237"/>
  <c r="S23" i="237"/>
  <c r="T24" i="237"/>
  <c r="AI24" i="237" s="1"/>
  <c r="T23" i="237"/>
  <c r="AI23" i="237" s="1"/>
  <c r="S22" i="237"/>
  <c r="AI22" i="237"/>
  <c r="S21" i="237"/>
  <c r="T21" i="237"/>
  <c r="AI21" i="237" s="1"/>
  <c r="S20" i="237"/>
  <c r="S19" i="237"/>
  <c r="T20" i="237"/>
  <c r="AI20" i="237" s="1"/>
  <c r="S18" i="237"/>
  <c r="T19" i="237"/>
  <c r="AI19" i="237" s="1"/>
  <c r="S17" i="237"/>
  <c r="T18" i="237"/>
  <c r="AI18" i="237" s="1"/>
  <c r="S16" i="237"/>
  <c r="T17" i="237"/>
  <c r="AI17" i="237" s="1"/>
  <c r="K23" i="237"/>
  <c r="K22" i="237"/>
  <c r="K18" i="237"/>
  <c r="S15" i="237"/>
  <c r="T16" i="237"/>
  <c r="AI16" i="237" s="1"/>
  <c r="AH35" i="237"/>
  <c r="S14" i="237"/>
  <c r="T15" i="237"/>
  <c r="AI15" i="237" s="1"/>
  <c r="S13" i="237"/>
  <c r="T14" i="237"/>
  <c r="AI14" i="237" s="1"/>
  <c r="S12" i="237"/>
  <c r="T13" i="237"/>
  <c r="AI13" i="237" s="1"/>
  <c r="T12" i="237"/>
  <c r="AI12" i="237" s="1"/>
  <c r="T34" i="236"/>
  <c r="T33" i="236"/>
  <c r="AI34" i="236"/>
  <c r="AI33" i="236"/>
  <c r="S32" i="236"/>
  <c r="S33" i="236"/>
  <c r="I33" i="236"/>
  <c r="K20" i="237"/>
  <c r="K24" i="237"/>
  <c r="K28" i="237"/>
  <c r="K32" i="237"/>
  <c r="K26" i="237"/>
  <c r="S13" i="236"/>
  <c r="S21" i="236"/>
  <c r="S23" i="236"/>
  <c r="S24" i="236"/>
  <c r="I11" i="236"/>
  <c r="I13" i="236"/>
  <c r="S14" i="236"/>
  <c r="K15" i="236"/>
  <c r="S20" i="236"/>
  <c r="S34" i="236"/>
  <c r="S12" i="236"/>
  <c r="S22" i="236"/>
  <c r="T23" i="236"/>
  <c r="AI23" i="236" s="1"/>
  <c r="S31" i="236"/>
  <c r="S30" i="236"/>
  <c r="T31" i="236"/>
  <c r="AI31" i="236" s="1"/>
  <c r="S29" i="236"/>
  <c r="S28" i="236"/>
  <c r="S27" i="236"/>
  <c r="S26" i="236"/>
  <c r="T27" i="236"/>
  <c r="S25" i="236"/>
  <c r="S19" i="236"/>
  <c r="S18" i="236"/>
  <c r="T19" i="236"/>
  <c r="S17" i="236"/>
  <c r="S16" i="236"/>
  <c r="K21" i="236"/>
  <c r="K17" i="236"/>
  <c r="S15" i="236"/>
  <c r="K25" i="236"/>
  <c r="K29" i="236"/>
  <c r="I34" i="236"/>
  <c r="AQ35" i="236"/>
  <c r="AH35" i="236"/>
  <c r="K33" i="235"/>
  <c r="K34" i="235"/>
  <c r="I11" i="235"/>
  <c r="K14" i="235"/>
  <c r="K24" i="235"/>
  <c r="K22" i="235"/>
  <c r="I19" i="235"/>
  <c r="AI29" i="235"/>
  <c r="I12" i="235"/>
  <c r="I13" i="235"/>
  <c r="I21" i="235"/>
  <c r="AI27" i="235"/>
  <c r="I28" i="235"/>
  <c r="T14" i="235"/>
  <c r="AI14" i="235" s="1"/>
  <c r="T12" i="235"/>
  <c r="AI12" i="235" s="1"/>
  <c r="I15" i="235"/>
  <c r="AI25" i="235"/>
  <c r="AI28" i="235"/>
  <c r="S29" i="235"/>
  <c r="T13" i="235"/>
  <c r="S25" i="235"/>
  <c r="T15" i="235"/>
  <c r="AI15" i="235" s="1"/>
  <c r="AI26" i="235"/>
  <c r="S27" i="235"/>
  <c r="AI24" i="235"/>
  <c r="T23" i="235"/>
  <c r="AI23" i="235" s="1"/>
  <c r="T22" i="235"/>
  <c r="AI22" i="235" s="1"/>
  <c r="T21" i="235"/>
  <c r="AI21" i="235" s="1"/>
  <c r="S21" i="235"/>
  <c r="T20" i="235"/>
  <c r="AI20" i="235" s="1"/>
  <c r="T19" i="235"/>
  <c r="AI19" i="235" s="1"/>
  <c r="T18" i="235"/>
  <c r="AI18" i="235" s="1"/>
  <c r="T17" i="235"/>
  <c r="AI17" i="235" s="1"/>
  <c r="T16" i="235"/>
  <c r="AI16" i="235" s="1"/>
  <c r="I16" i="235"/>
  <c r="K17" i="235"/>
  <c r="I18" i="235"/>
  <c r="K20" i="235"/>
  <c r="K23" i="235"/>
  <c r="I25" i="235"/>
  <c r="K26" i="235"/>
  <c r="K29" i="235"/>
  <c r="I30" i="235"/>
  <c r="K32" i="235"/>
  <c r="I31" i="235"/>
  <c r="AQ35" i="235"/>
  <c r="AH35" i="235"/>
  <c r="S13" i="235"/>
  <c r="AI13" i="235"/>
  <c r="AI29" i="234"/>
  <c r="I12" i="234"/>
  <c r="I13" i="234"/>
  <c r="AI31" i="234"/>
  <c r="AI30" i="234"/>
  <c r="S31" i="234"/>
  <c r="I30" i="234"/>
  <c r="S30" i="234"/>
  <c r="I28" i="234"/>
  <c r="AI27" i="234"/>
  <c r="AI28" i="234"/>
  <c r="I27" i="234"/>
  <c r="T26" i="234"/>
  <c r="S27" i="234"/>
  <c r="AI26" i="234"/>
  <c r="AI25" i="234"/>
  <c r="S24" i="234"/>
  <c r="S25" i="234"/>
  <c r="I24" i="234"/>
  <c r="AI24" i="234"/>
  <c r="S23" i="234"/>
  <c r="AI23" i="234"/>
  <c r="T22" i="234"/>
  <c r="AI22" i="234" s="1"/>
  <c r="S22" i="234"/>
  <c r="T21" i="234"/>
  <c r="AI21" i="234"/>
  <c r="T20" i="234"/>
  <c r="S21" i="234"/>
  <c r="I20" i="234"/>
  <c r="AI20" i="234"/>
  <c r="S20" i="234"/>
  <c r="T19" i="234"/>
  <c r="AI19" i="234" s="1"/>
  <c r="I19" i="234"/>
  <c r="T18" i="234"/>
  <c r="AI18" i="234" s="1"/>
  <c r="T17" i="234"/>
  <c r="AI17" i="234"/>
  <c r="T16" i="234"/>
  <c r="AI16" i="234" s="1"/>
  <c r="S17" i="234"/>
  <c r="I16" i="234"/>
  <c r="T15" i="234"/>
  <c r="AI15" i="234" s="1"/>
  <c r="S16" i="234"/>
  <c r="T14" i="234"/>
  <c r="AI14" i="234" s="1"/>
  <c r="AQ35" i="234"/>
  <c r="S14" i="234"/>
  <c r="T13" i="234"/>
  <c r="AI13" i="234" s="1"/>
  <c r="T12" i="234"/>
  <c r="AI12" i="234" s="1"/>
  <c r="I17" i="234"/>
  <c r="I21" i="234"/>
  <c r="I25" i="234"/>
  <c r="I29" i="234"/>
  <c r="I32" i="234"/>
  <c r="I33" i="234"/>
  <c r="I34" i="234"/>
  <c r="I18" i="234"/>
  <c r="I22" i="234"/>
  <c r="I26" i="234"/>
  <c r="AH35" i="234"/>
  <c r="AI14" i="232"/>
  <c r="I15" i="232"/>
  <c r="I16" i="232"/>
  <c r="I28" i="232"/>
  <c r="I19" i="232"/>
  <c r="I20" i="232"/>
  <c r="I21" i="232"/>
  <c r="AI29" i="232"/>
  <c r="AI25" i="232"/>
  <c r="I32" i="232"/>
  <c r="I31" i="232"/>
  <c r="I29" i="232"/>
  <c r="I27" i="232"/>
  <c r="AI21" i="232"/>
  <c r="AI17" i="232"/>
  <c r="AI15" i="232"/>
  <c r="K17" i="232"/>
  <c r="K25" i="232"/>
  <c r="I23" i="232"/>
  <c r="T11" i="234"/>
  <c r="S11" i="234"/>
  <c r="R35" i="234"/>
  <c r="T33" i="234"/>
  <c r="T34" i="234"/>
  <c r="AI34" i="234" s="1"/>
  <c r="R11" i="237"/>
  <c r="AP35" i="234"/>
  <c r="I11" i="237"/>
  <c r="I12" i="237"/>
  <c r="I13" i="237"/>
  <c r="I14" i="237"/>
  <c r="I15" i="237"/>
  <c r="I16" i="237"/>
  <c r="I17" i="237"/>
  <c r="T12" i="236"/>
  <c r="AI12" i="236" s="1"/>
  <c r="T13" i="236"/>
  <c r="AI13" i="236" s="1"/>
  <c r="T14" i="236"/>
  <c r="AI14" i="236" s="1"/>
  <c r="T15" i="236"/>
  <c r="AI15" i="236" s="1"/>
  <c r="K16" i="236"/>
  <c r="T18" i="236"/>
  <c r="AI18" i="236" s="1"/>
  <c r="K20" i="236"/>
  <c r="T22" i="236"/>
  <c r="AI22" i="236" s="1"/>
  <c r="K24" i="236"/>
  <c r="T26" i="236"/>
  <c r="AI26" i="236" s="1"/>
  <c r="K28" i="236"/>
  <c r="T30" i="236"/>
  <c r="AI30" i="236" s="1"/>
  <c r="K32" i="236"/>
  <c r="S14" i="235"/>
  <c r="S18" i="235"/>
  <c r="S22" i="235"/>
  <c r="S26" i="235"/>
  <c r="AI33" i="235"/>
  <c r="AI34" i="235"/>
  <c r="AG35" i="234"/>
  <c r="AQ11" i="237"/>
  <c r="AQ35" i="237" s="1"/>
  <c r="I33" i="237"/>
  <c r="I34" i="237"/>
  <c r="AI33" i="234"/>
  <c r="R11" i="236"/>
  <c r="T16" i="236"/>
  <c r="AI16" i="236" s="1"/>
  <c r="K18" i="236"/>
  <c r="T20" i="236"/>
  <c r="AI20" i="236" s="1"/>
  <c r="K22" i="236"/>
  <c r="T24" i="236"/>
  <c r="AI24" i="236" s="1"/>
  <c r="K26" i="236"/>
  <c r="T28" i="236"/>
  <c r="AI28" i="236" s="1"/>
  <c r="K30" i="236"/>
  <c r="T32" i="236"/>
  <c r="AI32" i="236" s="1"/>
  <c r="S12" i="235"/>
  <c r="S16" i="235"/>
  <c r="S20" i="235"/>
  <c r="S24" i="235"/>
  <c r="S28" i="235"/>
  <c r="T17" i="236"/>
  <c r="AI17" i="236" s="1"/>
  <c r="K19" i="236"/>
  <c r="AI19" i="236"/>
  <c r="T21" i="236"/>
  <c r="AI21" i="236" s="1"/>
  <c r="K23" i="236"/>
  <c r="T25" i="236"/>
  <c r="AI25" i="236" s="1"/>
  <c r="K27" i="236"/>
  <c r="AI27" i="236"/>
  <c r="T29" i="236"/>
  <c r="AI29" i="236" s="1"/>
  <c r="K31" i="236"/>
  <c r="R11" i="235"/>
  <c r="S15" i="235"/>
  <c r="S19" i="235"/>
  <c r="S23" i="235"/>
  <c r="S30" i="235"/>
  <c r="T30" i="235"/>
  <c r="AI30" i="235" s="1"/>
  <c r="T31" i="235"/>
  <c r="AI31" i="235" s="1"/>
  <c r="T32" i="235"/>
  <c r="AI32" i="235" s="1"/>
  <c r="S33" i="235"/>
  <c r="S34" i="235"/>
  <c r="K11" i="232"/>
  <c r="K26" i="232"/>
  <c r="AI18" i="232"/>
  <c r="AI22" i="232"/>
  <c r="AI26" i="232"/>
  <c r="AI30" i="232"/>
  <c r="I14" i="232"/>
  <c r="I18" i="232"/>
  <c r="I22" i="232"/>
  <c r="I30" i="232"/>
  <c r="AI19" i="232"/>
  <c r="AI27" i="232"/>
  <c r="AI16" i="232"/>
  <c r="AI20" i="232"/>
  <c r="AI24" i="232"/>
  <c r="AI28" i="232"/>
  <c r="AI32" i="232"/>
  <c r="AI23" i="232"/>
  <c r="AI31" i="232"/>
  <c r="S16" i="232"/>
  <c r="S18" i="232"/>
  <c r="S20" i="232"/>
  <c r="S22" i="232"/>
  <c r="S24" i="232"/>
  <c r="S26" i="232"/>
  <c r="S28" i="232"/>
  <c r="S30" i="232"/>
  <c r="S32" i="232"/>
  <c r="T33" i="232"/>
  <c r="AI33" i="232" s="1"/>
  <c r="T34" i="232"/>
  <c r="AI34" i="232" s="1"/>
  <c r="S17" i="232"/>
  <c r="S19" i="232"/>
  <c r="S21" i="232"/>
  <c r="S23" i="232"/>
  <c r="S25" i="232"/>
  <c r="S27" i="232"/>
  <c r="S29" i="232"/>
  <c r="S31" i="232"/>
  <c r="AI12" i="232"/>
  <c r="S12" i="232"/>
  <c r="S14" i="232"/>
  <c r="S15" i="232"/>
  <c r="AQ11" i="232"/>
  <c r="AQ35" i="232" s="1"/>
  <c r="T13" i="232"/>
  <c r="AI13" i="232" s="1"/>
  <c r="I33" i="232"/>
  <c r="I34" i="232"/>
  <c r="R11" i="232"/>
  <c r="AH11" i="232"/>
  <c r="S35" i="234" l="1"/>
  <c r="S11" i="236"/>
  <c r="S35" i="236" s="1"/>
  <c r="R35" i="236"/>
  <c r="T11" i="236"/>
  <c r="R35" i="237"/>
  <c r="T11" i="237"/>
  <c r="S11" i="237"/>
  <c r="S35" i="237" s="1"/>
  <c r="AI11" i="234"/>
  <c r="T35" i="234"/>
  <c r="AI35" i="234" s="1"/>
  <c r="R35" i="235"/>
  <c r="T11" i="235"/>
  <c r="S11" i="235"/>
  <c r="S35" i="235" s="1"/>
  <c r="AH35" i="232"/>
  <c r="S11" i="232"/>
  <c r="S35" i="232" s="1"/>
  <c r="R35" i="232"/>
  <c r="T11" i="232"/>
  <c r="T35" i="232" s="1"/>
  <c r="AI11" i="232" l="1"/>
  <c r="T35" i="235"/>
  <c r="AI35" i="235" s="1"/>
  <c r="AI11" i="235"/>
  <c r="T35" i="237"/>
  <c r="AI35" i="237" s="1"/>
  <c r="AI11" i="237"/>
  <c r="T35" i="236"/>
  <c r="AI35" i="236" s="1"/>
  <c r="AI11" i="236"/>
  <c r="AI35" i="232"/>
  <c r="AP10" i="231" l="1"/>
  <c r="AG10" i="231"/>
  <c r="Q10" i="231"/>
  <c r="P35" i="231"/>
  <c r="AQ34" i="231"/>
  <c r="AH34" i="231"/>
  <c r="V34" i="231"/>
  <c r="R34" i="231"/>
  <c r="T34" i="231" s="1"/>
  <c r="J34" i="231"/>
  <c r="K34" i="231" s="1"/>
  <c r="G34" i="231"/>
  <c r="E34" i="231"/>
  <c r="AQ33" i="231"/>
  <c r="AH33" i="231"/>
  <c r="V33" i="231"/>
  <c r="R33" i="231"/>
  <c r="T33" i="231" s="1"/>
  <c r="J33" i="231"/>
  <c r="K33" i="231" s="1"/>
  <c r="G33" i="231"/>
  <c r="E33" i="231"/>
  <c r="AW32" i="231"/>
  <c r="AQ32" i="231"/>
  <c r="AH32" i="231"/>
  <c r="V32" i="231"/>
  <c r="R32" i="231"/>
  <c r="S32" i="231" s="1"/>
  <c r="J32" i="231"/>
  <c r="I32" i="231" s="1"/>
  <c r="G32" i="231"/>
  <c r="E32" i="231"/>
  <c r="AQ31" i="231"/>
  <c r="AH31" i="231"/>
  <c r="V31" i="231"/>
  <c r="R31" i="231"/>
  <c r="S31" i="231" s="1"/>
  <c r="J31" i="231"/>
  <c r="I31" i="231" s="1"/>
  <c r="G31" i="231"/>
  <c r="E31" i="231"/>
  <c r="AQ30" i="231"/>
  <c r="AH30" i="231"/>
  <c r="V30" i="231"/>
  <c r="R30" i="231"/>
  <c r="S30" i="231" s="1"/>
  <c r="J30" i="231"/>
  <c r="I30" i="231" s="1"/>
  <c r="G30" i="231"/>
  <c r="E30" i="231"/>
  <c r="AQ29" i="231"/>
  <c r="AH29" i="231"/>
  <c r="V29" i="231"/>
  <c r="R29" i="231"/>
  <c r="S29" i="231" s="1"/>
  <c r="J29" i="231"/>
  <c r="I29" i="231" s="1"/>
  <c r="G29" i="231"/>
  <c r="E29" i="231"/>
  <c r="AQ28" i="231"/>
  <c r="AH28" i="231"/>
  <c r="V28" i="231"/>
  <c r="R28" i="231"/>
  <c r="S28" i="231" s="1"/>
  <c r="J28" i="231"/>
  <c r="I28" i="231" s="1"/>
  <c r="G28" i="231"/>
  <c r="E28" i="231"/>
  <c r="AQ27" i="231"/>
  <c r="AH27" i="231"/>
  <c r="V27" i="231"/>
  <c r="R27" i="231"/>
  <c r="S27" i="231" s="1"/>
  <c r="J27" i="231"/>
  <c r="I27" i="231" s="1"/>
  <c r="G27" i="231"/>
  <c r="E27" i="231"/>
  <c r="AQ26" i="231"/>
  <c r="AH26" i="231"/>
  <c r="V26" i="231"/>
  <c r="R26" i="231"/>
  <c r="S26" i="231" s="1"/>
  <c r="J26" i="231"/>
  <c r="I26" i="231" s="1"/>
  <c r="G26" i="231"/>
  <c r="E26" i="231"/>
  <c r="AQ25" i="231"/>
  <c r="AH25" i="231"/>
  <c r="V25" i="231"/>
  <c r="R25" i="231"/>
  <c r="S25" i="231" s="1"/>
  <c r="J25" i="231"/>
  <c r="I25" i="231" s="1"/>
  <c r="G25" i="231"/>
  <c r="E25" i="231"/>
  <c r="AQ24" i="231"/>
  <c r="AH24" i="231"/>
  <c r="V24" i="231"/>
  <c r="R24" i="231"/>
  <c r="S24" i="231" s="1"/>
  <c r="J24" i="231"/>
  <c r="I24" i="231" s="1"/>
  <c r="G24" i="231"/>
  <c r="E24" i="231"/>
  <c r="AQ23" i="231"/>
  <c r="AH23" i="231"/>
  <c r="V23" i="231"/>
  <c r="R23" i="231"/>
  <c r="S23" i="231" s="1"/>
  <c r="J23" i="231"/>
  <c r="I23" i="231" s="1"/>
  <c r="G23" i="231"/>
  <c r="E23" i="231"/>
  <c r="AQ22" i="231"/>
  <c r="AH22" i="231"/>
  <c r="V22" i="231"/>
  <c r="R22" i="231"/>
  <c r="S22" i="231" s="1"/>
  <c r="J22" i="231"/>
  <c r="I22" i="231" s="1"/>
  <c r="G22" i="231"/>
  <c r="E22" i="231"/>
  <c r="AQ21" i="231"/>
  <c r="AH21" i="231"/>
  <c r="V21" i="231"/>
  <c r="R21" i="231"/>
  <c r="S21" i="231" s="1"/>
  <c r="J21" i="231"/>
  <c r="I21" i="231" s="1"/>
  <c r="G21" i="231"/>
  <c r="E21" i="231"/>
  <c r="AQ20" i="231"/>
  <c r="AH20" i="231"/>
  <c r="V20" i="231"/>
  <c r="R20" i="231"/>
  <c r="S20" i="231" s="1"/>
  <c r="J20" i="231"/>
  <c r="I20" i="231" s="1"/>
  <c r="G20" i="231"/>
  <c r="E20" i="231"/>
  <c r="AQ19" i="231"/>
  <c r="AH19" i="231"/>
  <c r="V19" i="231"/>
  <c r="R19" i="231"/>
  <c r="S19" i="231" s="1"/>
  <c r="J19" i="231"/>
  <c r="I19" i="231" s="1"/>
  <c r="G19" i="231"/>
  <c r="E19" i="231"/>
  <c r="AQ18" i="231"/>
  <c r="AH18" i="231"/>
  <c r="V18" i="231"/>
  <c r="R18" i="231"/>
  <c r="S18" i="231" s="1"/>
  <c r="J18" i="231"/>
  <c r="I18" i="231" s="1"/>
  <c r="G18" i="231"/>
  <c r="E18" i="231"/>
  <c r="AQ17" i="231"/>
  <c r="AH17" i="231"/>
  <c r="V17" i="231"/>
  <c r="R17" i="231"/>
  <c r="S17" i="231" s="1"/>
  <c r="J17" i="231"/>
  <c r="I17" i="231" s="1"/>
  <c r="G17" i="231"/>
  <c r="E17" i="231"/>
  <c r="AQ16" i="231"/>
  <c r="AH16" i="231"/>
  <c r="V16" i="231"/>
  <c r="R16" i="231"/>
  <c r="S16" i="231" s="1"/>
  <c r="J16" i="231"/>
  <c r="I16" i="231" s="1"/>
  <c r="G16" i="231"/>
  <c r="E16" i="231"/>
  <c r="AQ15" i="231"/>
  <c r="AH15" i="231"/>
  <c r="V15" i="231"/>
  <c r="R15" i="231"/>
  <c r="S15" i="231" s="1"/>
  <c r="J15" i="231"/>
  <c r="I15" i="231" s="1"/>
  <c r="G15" i="231"/>
  <c r="E15" i="231"/>
  <c r="AQ14" i="231"/>
  <c r="AH14" i="231"/>
  <c r="V14" i="231"/>
  <c r="R14" i="231"/>
  <c r="S14" i="231" s="1"/>
  <c r="J14" i="231"/>
  <c r="I14" i="231" s="1"/>
  <c r="G14" i="231"/>
  <c r="E14" i="231"/>
  <c r="AQ13" i="231"/>
  <c r="AH13" i="231"/>
  <c r="V13" i="231"/>
  <c r="R13" i="231"/>
  <c r="S13" i="231" s="1"/>
  <c r="J13" i="231"/>
  <c r="I13" i="231" s="1"/>
  <c r="G13" i="231"/>
  <c r="E13" i="231"/>
  <c r="AQ12" i="231"/>
  <c r="AH12" i="231"/>
  <c r="V12" i="231"/>
  <c r="R12" i="231"/>
  <c r="S12" i="231" s="1"/>
  <c r="J12" i="231"/>
  <c r="I12" i="231" s="1"/>
  <c r="G12" i="231"/>
  <c r="E12" i="231"/>
  <c r="AH11" i="231"/>
  <c r="V11" i="231"/>
  <c r="J11" i="231"/>
  <c r="I11" i="231" s="1"/>
  <c r="G11" i="231"/>
  <c r="E11" i="231"/>
  <c r="AQ11" i="231"/>
  <c r="AG35" i="231"/>
  <c r="Q35" i="231"/>
  <c r="AI34" i="231" l="1"/>
  <c r="T20" i="231"/>
  <c r="AI20" i="231" s="1"/>
  <c r="T21" i="231"/>
  <c r="AI21" i="231" s="1"/>
  <c r="T25" i="231"/>
  <c r="AI25" i="231" s="1"/>
  <c r="T28" i="231"/>
  <c r="AI28" i="231" s="1"/>
  <c r="T29" i="231"/>
  <c r="T31" i="231"/>
  <c r="T17" i="231"/>
  <c r="T18" i="231"/>
  <c r="AI18" i="231" s="1"/>
  <c r="T19" i="231"/>
  <c r="AI19" i="231" s="1"/>
  <c r="T22" i="231"/>
  <c r="AI22" i="231" s="1"/>
  <c r="T23" i="231"/>
  <c r="AI23" i="231" s="1"/>
  <c r="T24" i="231"/>
  <c r="AI24" i="231" s="1"/>
  <c r="T26" i="231"/>
  <c r="AI26" i="231" s="1"/>
  <c r="T27" i="231"/>
  <c r="T30" i="231"/>
  <c r="AI30" i="231" s="1"/>
  <c r="T32" i="231"/>
  <c r="AI32" i="231" s="1"/>
  <c r="I33" i="231"/>
  <c r="I34" i="231"/>
  <c r="T16" i="231"/>
  <c r="AI16" i="231" s="1"/>
  <c r="T15" i="231"/>
  <c r="AI15" i="231" s="1"/>
  <c r="T14" i="231"/>
  <c r="AI14" i="231" s="1"/>
  <c r="T13" i="231"/>
  <c r="T12" i="231"/>
  <c r="AI12" i="231" s="1"/>
  <c r="AQ35" i="231"/>
  <c r="AI33" i="231"/>
  <c r="AI13" i="231"/>
  <c r="AI17" i="231"/>
  <c r="AI27" i="231"/>
  <c r="AI29" i="231"/>
  <c r="AI31" i="231"/>
  <c r="S33" i="231"/>
  <c r="S34" i="231"/>
  <c r="AH35" i="231"/>
  <c r="AG8" i="231"/>
  <c r="K11" i="231"/>
  <c r="K12" i="231"/>
  <c r="K13" i="231"/>
  <c r="K14" i="231"/>
  <c r="K15" i="231"/>
  <c r="K16" i="231"/>
  <c r="K17" i="231"/>
  <c r="K18" i="231"/>
  <c r="K19" i="231"/>
  <c r="K20" i="231"/>
  <c r="K21" i="231"/>
  <c r="K22" i="231"/>
  <c r="K23" i="231"/>
  <c r="K24" i="231"/>
  <c r="K25" i="231"/>
  <c r="K26" i="231"/>
  <c r="K27" i="231"/>
  <c r="K28" i="231"/>
  <c r="K29" i="231"/>
  <c r="K30" i="231"/>
  <c r="K31" i="231"/>
  <c r="K32" i="231"/>
  <c r="R11" i="231"/>
  <c r="AP35" i="231"/>
  <c r="S11" i="231" l="1"/>
  <c r="S35" i="231" s="1"/>
  <c r="R35" i="231"/>
  <c r="T11" i="231"/>
  <c r="T35" i="231" l="1"/>
  <c r="AI35" i="231" s="1"/>
  <c r="AI11" i="231"/>
  <c r="AP10" i="227"/>
  <c r="AP35" i="227" s="1"/>
  <c r="AG10" i="227"/>
  <c r="AG35" i="227" s="1"/>
  <c r="Q10" i="227"/>
  <c r="Q35" i="227" s="1"/>
  <c r="P35" i="227"/>
  <c r="AQ34" i="227"/>
  <c r="AH34" i="227"/>
  <c r="V34" i="227"/>
  <c r="R34" i="227"/>
  <c r="J34" i="227"/>
  <c r="K34" i="227" s="1"/>
  <c r="G34" i="227"/>
  <c r="E34" i="227"/>
  <c r="AQ33" i="227"/>
  <c r="AH33" i="227"/>
  <c r="V33" i="227"/>
  <c r="R33" i="227"/>
  <c r="T33" i="227" s="1"/>
  <c r="J33" i="227"/>
  <c r="K33" i="227" s="1"/>
  <c r="G33" i="227"/>
  <c r="E33" i="227"/>
  <c r="AW32" i="227"/>
  <c r="AQ32" i="227"/>
  <c r="AH32" i="227"/>
  <c r="V32" i="227"/>
  <c r="R32" i="227"/>
  <c r="S32" i="227" s="1"/>
  <c r="J32" i="227"/>
  <c r="I32" i="227" s="1"/>
  <c r="G32" i="227"/>
  <c r="E32" i="227"/>
  <c r="AQ31" i="227"/>
  <c r="AH31" i="227"/>
  <c r="V31" i="227"/>
  <c r="R31" i="227"/>
  <c r="S31" i="227" s="1"/>
  <c r="J31" i="227"/>
  <c r="K31" i="227" s="1"/>
  <c r="G31" i="227"/>
  <c r="E31" i="227"/>
  <c r="AQ30" i="227"/>
  <c r="AH30" i="227"/>
  <c r="V30" i="227"/>
  <c r="R30" i="227"/>
  <c r="S30" i="227" s="1"/>
  <c r="J30" i="227"/>
  <c r="K30" i="227" s="1"/>
  <c r="I30" i="227"/>
  <c r="G30" i="227"/>
  <c r="E30" i="227"/>
  <c r="AQ29" i="227"/>
  <c r="AH29" i="227"/>
  <c r="V29" i="227"/>
  <c r="R29" i="227"/>
  <c r="S29" i="227" s="1"/>
  <c r="J29" i="227"/>
  <c r="I29" i="227" s="1"/>
  <c r="G29" i="227"/>
  <c r="E29" i="227"/>
  <c r="AQ28" i="227"/>
  <c r="AH28" i="227"/>
  <c r="V28" i="227"/>
  <c r="R28" i="227"/>
  <c r="S28" i="227" s="1"/>
  <c r="J28" i="227"/>
  <c r="I28" i="227" s="1"/>
  <c r="G28" i="227"/>
  <c r="E28" i="227"/>
  <c r="AQ27" i="227"/>
  <c r="AH27" i="227"/>
  <c r="V27" i="227"/>
  <c r="R27" i="227"/>
  <c r="S27" i="227" s="1"/>
  <c r="J27" i="227"/>
  <c r="I27" i="227" s="1"/>
  <c r="G27" i="227"/>
  <c r="E27" i="227"/>
  <c r="AQ26" i="227"/>
  <c r="AH26" i="227"/>
  <c r="V26" i="227"/>
  <c r="R26" i="227"/>
  <c r="S26" i="227" s="1"/>
  <c r="J26" i="227"/>
  <c r="K26" i="227" s="1"/>
  <c r="G26" i="227"/>
  <c r="E26" i="227"/>
  <c r="AQ25" i="227"/>
  <c r="AH25" i="227"/>
  <c r="V25" i="227"/>
  <c r="R25" i="227"/>
  <c r="S25" i="227" s="1"/>
  <c r="J25" i="227"/>
  <c r="I25" i="227" s="1"/>
  <c r="G25" i="227"/>
  <c r="E25" i="227"/>
  <c r="AQ24" i="227"/>
  <c r="AH24" i="227"/>
  <c r="V24" i="227"/>
  <c r="R24" i="227"/>
  <c r="S24" i="227" s="1"/>
  <c r="J24" i="227"/>
  <c r="I24" i="227" s="1"/>
  <c r="G24" i="227"/>
  <c r="E24" i="227"/>
  <c r="AQ23" i="227"/>
  <c r="AH23" i="227"/>
  <c r="V23" i="227"/>
  <c r="R23" i="227"/>
  <c r="S23" i="227" s="1"/>
  <c r="J23" i="227"/>
  <c r="I23" i="227" s="1"/>
  <c r="G23" i="227"/>
  <c r="E23" i="227"/>
  <c r="AQ22" i="227"/>
  <c r="AH22" i="227"/>
  <c r="V22" i="227"/>
  <c r="R22" i="227"/>
  <c r="S22" i="227" s="1"/>
  <c r="J22" i="227"/>
  <c r="K22" i="227" s="1"/>
  <c r="G22" i="227"/>
  <c r="E22" i="227"/>
  <c r="AQ21" i="227"/>
  <c r="AH21" i="227"/>
  <c r="V21" i="227"/>
  <c r="R21" i="227"/>
  <c r="S21" i="227" s="1"/>
  <c r="J21" i="227"/>
  <c r="I21" i="227" s="1"/>
  <c r="G21" i="227"/>
  <c r="E21" i="227"/>
  <c r="AQ20" i="227"/>
  <c r="AH20" i="227"/>
  <c r="V20" i="227"/>
  <c r="R20" i="227"/>
  <c r="S20" i="227" s="1"/>
  <c r="J20" i="227"/>
  <c r="K20" i="227" s="1"/>
  <c r="G20" i="227"/>
  <c r="E20" i="227"/>
  <c r="AQ19" i="227"/>
  <c r="AH19" i="227"/>
  <c r="V19" i="227"/>
  <c r="R19" i="227"/>
  <c r="S19" i="227" s="1"/>
  <c r="J19" i="227"/>
  <c r="I19" i="227" s="1"/>
  <c r="G19" i="227"/>
  <c r="E19" i="227"/>
  <c r="AQ18" i="227"/>
  <c r="AH18" i="227"/>
  <c r="V18" i="227"/>
  <c r="R18" i="227"/>
  <c r="S18" i="227" s="1"/>
  <c r="J18" i="227"/>
  <c r="I18" i="227" s="1"/>
  <c r="G18" i="227"/>
  <c r="E18" i="227"/>
  <c r="AQ17" i="227"/>
  <c r="AH17" i="227"/>
  <c r="V17" i="227"/>
  <c r="R17" i="227"/>
  <c r="S17" i="227" s="1"/>
  <c r="J17" i="227"/>
  <c r="K17" i="227" s="1"/>
  <c r="G17" i="227"/>
  <c r="E17" i="227"/>
  <c r="AQ16" i="227"/>
  <c r="AH16" i="227"/>
  <c r="V16" i="227"/>
  <c r="R16" i="227"/>
  <c r="S16" i="227" s="1"/>
  <c r="J16" i="227"/>
  <c r="K16" i="227" s="1"/>
  <c r="G16" i="227"/>
  <c r="E16" i="227"/>
  <c r="AQ15" i="227"/>
  <c r="AH15" i="227"/>
  <c r="V15" i="227"/>
  <c r="R15" i="227"/>
  <c r="S15" i="227" s="1"/>
  <c r="J15" i="227"/>
  <c r="K15" i="227" s="1"/>
  <c r="G15" i="227"/>
  <c r="E15" i="227"/>
  <c r="AQ14" i="227"/>
  <c r="AH14" i="227"/>
  <c r="V14" i="227"/>
  <c r="R14" i="227"/>
  <c r="S14" i="227" s="1"/>
  <c r="J14" i="227"/>
  <c r="K14" i="227" s="1"/>
  <c r="G14" i="227"/>
  <c r="E14" i="227"/>
  <c r="AQ13" i="227"/>
  <c r="AH13" i="227"/>
  <c r="V13" i="227"/>
  <c r="R13" i="227"/>
  <c r="S13" i="227" s="1"/>
  <c r="J13" i="227"/>
  <c r="K13" i="227" s="1"/>
  <c r="G13" i="227"/>
  <c r="E13" i="227"/>
  <c r="AQ12" i="227"/>
  <c r="AH12" i="227"/>
  <c r="V12" i="227"/>
  <c r="R12" i="227"/>
  <c r="S12" i="227" s="1"/>
  <c r="J12" i="227"/>
  <c r="I12" i="227" s="1"/>
  <c r="G12" i="227"/>
  <c r="E12" i="227"/>
  <c r="V11" i="227"/>
  <c r="J11" i="227"/>
  <c r="K11" i="227" s="1"/>
  <c r="G11" i="227"/>
  <c r="E11" i="227"/>
  <c r="T34" i="227" l="1"/>
  <c r="I13" i="227"/>
  <c r="I14" i="227"/>
  <c r="AI33" i="227"/>
  <c r="I17" i="227"/>
  <c r="I11" i="227"/>
  <c r="K32" i="227"/>
  <c r="K28" i="227"/>
  <c r="K18" i="227"/>
  <c r="K19" i="227"/>
  <c r="I22" i="227"/>
  <c r="I26" i="227"/>
  <c r="K23" i="227"/>
  <c r="K24" i="227"/>
  <c r="K27" i="227"/>
  <c r="K12" i="227"/>
  <c r="AG8" i="227"/>
  <c r="I15" i="227"/>
  <c r="K21" i="227"/>
  <c r="K25" i="227"/>
  <c r="K29" i="227"/>
  <c r="I31" i="227"/>
  <c r="I16" i="227"/>
  <c r="I20" i="227"/>
  <c r="AI34" i="227"/>
  <c r="AH11" i="227"/>
  <c r="AI23" i="227"/>
  <c r="R11" i="227"/>
  <c r="AQ11" i="227"/>
  <c r="AQ35" i="227" s="1"/>
  <c r="T12" i="227"/>
  <c r="AI12" i="227" s="1"/>
  <c r="T13" i="227"/>
  <c r="AI13" i="227" s="1"/>
  <c r="T14" i="227"/>
  <c r="AI14" i="227" s="1"/>
  <c r="T15" i="227"/>
  <c r="AI15" i="227" s="1"/>
  <c r="T16" i="227"/>
  <c r="AI16" i="227" s="1"/>
  <c r="T17" i="227"/>
  <c r="AI17" i="227" s="1"/>
  <c r="T18" i="227"/>
  <c r="AI18" i="227" s="1"/>
  <c r="T19" i="227"/>
  <c r="AI19" i="227" s="1"/>
  <c r="T20" i="227"/>
  <c r="AI20" i="227" s="1"/>
  <c r="T21" i="227"/>
  <c r="AI21" i="227" s="1"/>
  <c r="T22" i="227"/>
  <c r="AI22" i="227" s="1"/>
  <c r="T23" i="227"/>
  <c r="T24" i="227"/>
  <c r="AI24" i="227" s="1"/>
  <c r="T25" i="227"/>
  <c r="AI25" i="227" s="1"/>
  <c r="T26" i="227"/>
  <c r="AI26" i="227" s="1"/>
  <c r="T27" i="227"/>
  <c r="AI27" i="227" s="1"/>
  <c r="T28" i="227"/>
  <c r="AI28" i="227" s="1"/>
  <c r="T29" i="227"/>
  <c r="AI29" i="227" s="1"/>
  <c r="T30" i="227"/>
  <c r="AI30" i="227" s="1"/>
  <c r="T31" i="227"/>
  <c r="AI31" i="227" s="1"/>
  <c r="T32" i="227"/>
  <c r="AI32" i="227" s="1"/>
  <c r="I33" i="227"/>
  <c r="S33" i="227"/>
  <c r="I34" i="227"/>
  <c r="S34" i="227"/>
  <c r="AP10" i="225"/>
  <c r="AG10" i="225"/>
  <c r="Q10" i="225"/>
  <c r="AH35" i="227" l="1"/>
  <c r="S11" i="227"/>
  <c r="S35" i="227" s="1"/>
  <c r="R35" i="227"/>
  <c r="T11" i="227"/>
  <c r="T35" i="227" l="1"/>
  <c r="AI35" i="227" s="1"/>
  <c r="AI11" i="227"/>
  <c r="AP10" i="224" l="1"/>
  <c r="AG10" i="224"/>
  <c r="Q10" i="224"/>
  <c r="AP10" i="223" l="1"/>
  <c r="AG10" i="223"/>
  <c r="Q10" i="223"/>
  <c r="R32" i="222" l="1"/>
  <c r="AP10" i="222" l="1"/>
  <c r="AG10" i="222"/>
  <c r="Q10" i="222"/>
  <c r="AP10" i="221" l="1"/>
  <c r="AG10" i="221"/>
  <c r="Q10" i="221"/>
  <c r="AG10" i="220" l="1"/>
  <c r="AP10" i="220"/>
  <c r="Q10" i="220"/>
  <c r="AP10" i="226" l="1"/>
  <c r="AQ11" i="226" s="1"/>
  <c r="AG10" i="226"/>
  <c r="V11" i="226"/>
  <c r="V12" i="226"/>
  <c r="V13" i="226"/>
  <c r="V14" i="226"/>
  <c r="V15" i="226"/>
  <c r="V16" i="226"/>
  <c r="V17" i="226"/>
  <c r="V18" i="226"/>
  <c r="V19" i="226"/>
  <c r="V20" i="226"/>
  <c r="V21" i="226"/>
  <c r="V22" i="226"/>
  <c r="V23" i="226"/>
  <c r="V24" i="226"/>
  <c r="V25" i="226"/>
  <c r="V26" i="226"/>
  <c r="V27" i="226"/>
  <c r="V28" i="226"/>
  <c r="V29" i="226"/>
  <c r="V30" i="226"/>
  <c r="V31" i="226"/>
  <c r="V32" i="226"/>
  <c r="V33" i="226"/>
  <c r="V34" i="226"/>
  <c r="AG35" i="226"/>
  <c r="Q10" i="226"/>
  <c r="AR35" i="226"/>
  <c r="P35" i="226"/>
  <c r="AQ34" i="226"/>
  <c r="AH34" i="226"/>
  <c r="R34" i="226"/>
  <c r="S34" i="226" s="1"/>
  <c r="J34" i="226"/>
  <c r="I34" i="226" s="1"/>
  <c r="G34" i="226"/>
  <c r="E34" i="226"/>
  <c r="AQ33" i="226"/>
  <c r="AH33" i="226"/>
  <c r="R33" i="226"/>
  <c r="S33" i="226" s="1"/>
  <c r="J33" i="226"/>
  <c r="I33" i="226" s="1"/>
  <c r="G33" i="226"/>
  <c r="E33" i="226"/>
  <c r="AW32" i="226"/>
  <c r="AQ32" i="226"/>
  <c r="AH32" i="226"/>
  <c r="R32" i="226"/>
  <c r="T32" i="226" s="1"/>
  <c r="J32" i="226"/>
  <c r="K32" i="226" s="1"/>
  <c r="G32" i="226"/>
  <c r="E32" i="226"/>
  <c r="AQ31" i="226"/>
  <c r="AH31" i="226"/>
  <c r="R31" i="226"/>
  <c r="T31" i="226" s="1"/>
  <c r="J31" i="226"/>
  <c r="I31" i="226" s="1"/>
  <c r="G31" i="226"/>
  <c r="E31" i="226"/>
  <c r="AQ30" i="226"/>
  <c r="AH30" i="226"/>
  <c r="R30" i="226"/>
  <c r="T30" i="226" s="1"/>
  <c r="K30" i="226"/>
  <c r="J30" i="226"/>
  <c r="I30" i="226" s="1"/>
  <c r="G30" i="226"/>
  <c r="E30" i="226"/>
  <c r="AQ29" i="226"/>
  <c r="AH29" i="226"/>
  <c r="R29" i="226"/>
  <c r="T29" i="226" s="1"/>
  <c r="J29" i="226"/>
  <c r="K29" i="226" s="1"/>
  <c r="G29" i="226"/>
  <c r="E29" i="226"/>
  <c r="AQ28" i="226"/>
  <c r="AH28" i="226"/>
  <c r="R28" i="226"/>
  <c r="T28" i="226" s="1"/>
  <c r="J28" i="226"/>
  <c r="K28" i="226" s="1"/>
  <c r="I28" i="226"/>
  <c r="G28" i="226"/>
  <c r="E28" i="226"/>
  <c r="AQ27" i="226"/>
  <c r="AH27" i="226"/>
  <c r="R27" i="226"/>
  <c r="T27" i="226" s="1"/>
  <c r="J27" i="226"/>
  <c r="I27" i="226" s="1"/>
  <c r="G27" i="226"/>
  <c r="E27" i="226"/>
  <c r="AQ26" i="226"/>
  <c r="AH26" i="226"/>
  <c r="R26" i="226"/>
  <c r="T26" i="226" s="1"/>
  <c r="K26" i="226"/>
  <c r="J26" i="226"/>
  <c r="I26" i="226" s="1"/>
  <c r="G26" i="226"/>
  <c r="E26" i="226"/>
  <c r="AQ25" i="226"/>
  <c r="AH25" i="226"/>
  <c r="R25" i="226"/>
  <c r="T25" i="226" s="1"/>
  <c r="J25" i="226"/>
  <c r="I25" i="226" s="1"/>
  <c r="G25" i="226"/>
  <c r="E25" i="226"/>
  <c r="AQ24" i="226"/>
  <c r="AH24" i="226"/>
  <c r="R24" i="226"/>
  <c r="T24" i="226" s="1"/>
  <c r="J24" i="226"/>
  <c r="I24" i="226" s="1"/>
  <c r="G24" i="226"/>
  <c r="E24" i="226"/>
  <c r="AQ23" i="226"/>
  <c r="AH23" i="226"/>
  <c r="R23" i="226"/>
  <c r="T23" i="226" s="1"/>
  <c r="J23" i="226"/>
  <c r="I23" i="226" s="1"/>
  <c r="G23" i="226"/>
  <c r="E23" i="226"/>
  <c r="AQ22" i="226"/>
  <c r="AH22" i="226"/>
  <c r="R22" i="226"/>
  <c r="T22" i="226" s="1"/>
  <c r="J22" i="226"/>
  <c r="I22" i="226" s="1"/>
  <c r="G22" i="226"/>
  <c r="E22" i="226"/>
  <c r="AQ21" i="226"/>
  <c r="AH21" i="226"/>
  <c r="R21" i="226"/>
  <c r="T21" i="226" s="1"/>
  <c r="J21" i="226"/>
  <c r="I21" i="226" s="1"/>
  <c r="G21" i="226"/>
  <c r="E21" i="226"/>
  <c r="AQ20" i="226"/>
  <c r="AH20" i="226"/>
  <c r="R20" i="226"/>
  <c r="T20" i="226" s="1"/>
  <c r="J20" i="226"/>
  <c r="I20" i="226" s="1"/>
  <c r="G20" i="226"/>
  <c r="E20" i="226"/>
  <c r="AQ19" i="226"/>
  <c r="AH19" i="226"/>
  <c r="R19" i="226"/>
  <c r="T19" i="226" s="1"/>
  <c r="J19" i="226"/>
  <c r="I19" i="226" s="1"/>
  <c r="G19" i="226"/>
  <c r="E19" i="226"/>
  <c r="AQ18" i="226"/>
  <c r="AH18" i="226"/>
  <c r="R18" i="226"/>
  <c r="T18" i="226" s="1"/>
  <c r="J18" i="226"/>
  <c r="I18" i="226" s="1"/>
  <c r="G18" i="226"/>
  <c r="E18" i="226"/>
  <c r="AQ17" i="226"/>
  <c r="AH17" i="226"/>
  <c r="R17" i="226"/>
  <c r="T17" i="226" s="1"/>
  <c r="J17" i="226"/>
  <c r="I17" i="226" s="1"/>
  <c r="G17" i="226"/>
  <c r="E17" i="226"/>
  <c r="AQ16" i="226"/>
  <c r="AH16" i="226"/>
  <c r="R16" i="226"/>
  <c r="T16" i="226" s="1"/>
  <c r="K16" i="226"/>
  <c r="J16" i="226"/>
  <c r="I16" i="226" s="1"/>
  <c r="G16" i="226"/>
  <c r="E16" i="226"/>
  <c r="AQ15" i="226"/>
  <c r="AH15" i="226"/>
  <c r="R15" i="226"/>
  <c r="T15" i="226" s="1"/>
  <c r="K15" i="226"/>
  <c r="J15" i="226"/>
  <c r="I15" i="226" s="1"/>
  <c r="G15" i="226"/>
  <c r="E15" i="226"/>
  <c r="AQ14" i="226"/>
  <c r="AH14" i="226"/>
  <c r="R14" i="226"/>
  <c r="T14" i="226" s="1"/>
  <c r="K14" i="226"/>
  <c r="J14" i="226"/>
  <c r="I14" i="226" s="1"/>
  <c r="G14" i="226"/>
  <c r="E14" i="226"/>
  <c r="AQ13" i="226"/>
  <c r="AH13" i="226"/>
  <c r="R13" i="226"/>
  <c r="T13" i="226" s="1"/>
  <c r="K13" i="226"/>
  <c r="J13" i="226"/>
  <c r="I13" i="226" s="1"/>
  <c r="G13" i="226"/>
  <c r="E13" i="226"/>
  <c r="AQ12" i="226"/>
  <c r="AH12" i="226"/>
  <c r="R12" i="226"/>
  <c r="T12" i="226" s="1"/>
  <c r="K12" i="226"/>
  <c r="J12" i="226"/>
  <c r="I12" i="226" s="1"/>
  <c r="G12" i="226"/>
  <c r="E12" i="226"/>
  <c r="AH11" i="226"/>
  <c r="K11" i="226"/>
  <c r="J11" i="226"/>
  <c r="I11" i="226" s="1"/>
  <c r="G11" i="226"/>
  <c r="E11" i="226"/>
  <c r="Q35" i="226"/>
  <c r="AG8" i="226"/>
  <c r="AI27" i="226" l="1"/>
  <c r="I32" i="226"/>
  <c r="I29" i="226"/>
  <c r="K25" i="226"/>
  <c r="K24" i="226"/>
  <c r="K17" i="226"/>
  <c r="AI30" i="226"/>
  <c r="AQ35" i="226"/>
  <c r="AH35" i="226"/>
  <c r="AI26" i="226"/>
  <c r="AI31" i="226"/>
  <c r="K27" i="226"/>
  <c r="K31" i="226"/>
  <c r="K18" i="226"/>
  <c r="K19" i="226"/>
  <c r="K20" i="226"/>
  <c r="K21" i="226"/>
  <c r="K22" i="226"/>
  <c r="K23" i="226"/>
  <c r="K33" i="226"/>
  <c r="K34" i="226"/>
  <c r="AI28" i="226"/>
  <c r="AI32" i="226"/>
  <c r="AI12" i="226"/>
  <c r="AI13" i="226"/>
  <c r="AI14" i="226"/>
  <c r="AI15" i="226"/>
  <c r="AI16" i="226"/>
  <c r="AI17" i="226"/>
  <c r="AI18" i="226"/>
  <c r="AI19" i="226"/>
  <c r="AI20" i="226"/>
  <c r="AI21" i="226"/>
  <c r="AI22" i="226"/>
  <c r="AI23" i="226"/>
  <c r="AI24" i="226"/>
  <c r="AI25" i="226"/>
  <c r="AI29" i="226"/>
  <c r="T33" i="226"/>
  <c r="AI33" i="226" s="1"/>
  <c r="T34" i="226"/>
  <c r="AI34" i="226" s="1"/>
  <c r="R11" i="226"/>
  <c r="AP35" i="226"/>
  <c r="S12" i="226"/>
  <c r="S13" i="226"/>
  <c r="S14" i="226"/>
  <c r="S15" i="226"/>
  <c r="S16" i="226"/>
  <c r="S17" i="226"/>
  <c r="S18" i="226"/>
  <c r="S19" i="226"/>
  <c r="S20" i="226"/>
  <c r="S21" i="226"/>
  <c r="S22" i="226"/>
  <c r="S23" i="226"/>
  <c r="S24" i="226"/>
  <c r="S25" i="226"/>
  <c r="S26" i="226"/>
  <c r="S27" i="226"/>
  <c r="S28" i="226"/>
  <c r="S29" i="226"/>
  <c r="S30" i="226"/>
  <c r="S31" i="226"/>
  <c r="S32" i="226"/>
  <c r="V34" i="218"/>
  <c r="V33" i="218"/>
  <c r="V32" i="218"/>
  <c r="V31" i="218"/>
  <c r="V30" i="218"/>
  <c r="V29" i="218"/>
  <c r="V28" i="218"/>
  <c r="R35" i="226" l="1"/>
  <c r="T11" i="226"/>
  <c r="S11" i="226"/>
  <c r="S35" i="226" s="1"/>
  <c r="V27" i="218"/>
  <c r="T35" i="226" l="1"/>
  <c r="AI35" i="226" s="1"/>
  <c r="AI11" i="226"/>
  <c r="AP10" i="218" l="1"/>
  <c r="AG10" i="218"/>
  <c r="Q10" i="218"/>
  <c r="R32" i="217" l="1"/>
  <c r="R30" i="217"/>
  <c r="R29" i="217"/>
  <c r="AP10" i="217" l="1"/>
  <c r="AG10" i="217"/>
  <c r="Q10" i="217"/>
  <c r="AH20" i="216" l="1"/>
  <c r="Q10" i="216" l="1"/>
  <c r="AG10" i="216"/>
  <c r="AP10" i="216"/>
  <c r="J14" i="215" l="1"/>
  <c r="AR35" i="222" l="1"/>
  <c r="P35" i="222"/>
  <c r="AQ34" i="222"/>
  <c r="AH34" i="222"/>
  <c r="V34" i="222"/>
  <c r="R34" i="222"/>
  <c r="J34" i="222"/>
  <c r="I34" i="222" s="1"/>
  <c r="G34" i="222"/>
  <c r="E34" i="222"/>
  <c r="AQ33" i="222"/>
  <c r="AH33" i="222"/>
  <c r="V33" i="222"/>
  <c r="R33" i="222"/>
  <c r="J33" i="222"/>
  <c r="I33" i="222" s="1"/>
  <c r="G33" i="222"/>
  <c r="E33" i="222"/>
  <c r="AW32" i="222"/>
  <c r="AQ32" i="222"/>
  <c r="AH32" i="222"/>
  <c r="V32" i="222"/>
  <c r="J32" i="222"/>
  <c r="K32" i="222" s="1"/>
  <c r="G32" i="222"/>
  <c r="E32" i="222"/>
  <c r="AQ31" i="222"/>
  <c r="AH31" i="222"/>
  <c r="V31" i="222"/>
  <c r="R31" i="222"/>
  <c r="J31" i="222"/>
  <c r="K31" i="222" s="1"/>
  <c r="G31" i="222"/>
  <c r="E31" i="222"/>
  <c r="AQ30" i="222"/>
  <c r="AH30" i="222"/>
  <c r="V30" i="222"/>
  <c r="R30" i="222"/>
  <c r="J30" i="222"/>
  <c r="K30" i="222" s="1"/>
  <c r="G30" i="222"/>
  <c r="E30" i="222"/>
  <c r="AQ29" i="222"/>
  <c r="AH29" i="222"/>
  <c r="V29" i="222"/>
  <c r="R29" i="222"/>
  <c r="J29" i="222"/>
  <c r="K29" i="222" s="1"/>
  <c r="G29" i="222"/>
  <c r="E29" i="222"/>
  <c r="AQ28" i="222"/>
  <c r="AH28" i="222"/>
  <c r="V28" i="222"/>
  <c r="R28" i="222"/>
  <c r="J28" i="222"/>
  <c r="K28" i="222" s="1"/>
  <c r="G28" i="222"/>
  <c r="E28" i="222"/>
  <c r="AQ27" i="222"/>
  <c r="AH27" i="222"/>
  <c r="V27" i="222"/>
  <c r="R27" i="222"/>
  <c r="J27" i="222"/>
  <c r="K27" i="222" s="1"/>
  <c r="G27" i="222"/>
  <c r="E27" i="222"/>
  <c r="AQ26" i="222"/>
  <c r="AH26" i="222"/>
  <c r="V26" i="222"/>
  <c r="R26" i="222"/>
  <c r="J26" i="222"/>
  <c r="K26" i="222" s="1"/>
  <c r="G26" i="222"/>
  <c r="E26" i="222"/>
  <c r="AQ25" i="222"/>
  <c r="AH25" i="222"/>
  <c r="V25" i="222"/>
  <c r="R25" i="222"/>
  <c r="J25" i="222"/>
  <c r="K25" i="222" s="1"/>
  <c r="G25" i="222"/>
  <c r="E25" i="222"/>
  <c r="AQ24" i="222"/>
  <c r="AH24" i="222"/>
  <c r="V24" i="222"/>
  <c r="R24" i="222"/>
  <c r="J24" i="222"/>
  <c r="K24" i="222" s="1"/>
  <c r="G24" i="222"/>
  <c r="E24" i="222"/>
  <c r="AQ23" i="222"/>
  <c r="AH23" i="222"/>
  <c r="V23" i="222"/>
  <c r="R23" i="222"/>
  <c r="J23" i="222"/>
  <c r="K23" i="222" s="1"/>
  <c r="G23" i="222"/>
  <c r="E23" i="222"/>
  <c r="AQ22" i="222"/>
  <c r="AH22" i="222"/>
  <c r="V22" i="222"/>
  <c r="R22" i="222"/>
  <c r="J22" i="222"/>
  <c r="K22" i="222" s="1"/>
  <c r="G22" i="222"/>
  <c r="E22" i="222"/>
  <c r="AQ21" i="222"/>
  <c r="AH21" i="222"/>
  <c r="V21" i="222"/>
  <c r="R21" i="222"/>
  <c r="J21" i="222"/>
  <c r="K21" i="222" s="1"/>
  <c r="G21" i="222"/>
  <c r="E21" i="222"/>
  <c r="AQ20" i="222"/>
  <c r="AH20" i="222"/>
  <c r="V20" i="222"/>
  <c r="R20" i="222"/>
  <c r="J20" i="222"/>
  <c r="K20" i="222" s="1"/>
  <c r="G20" i="222"/>
  <c r="E20" i="222"/>
  <c r="AQ19" i="222"/>
  <c r="AH19" i="222"/>
  <c r="V19" i="222"/>
  <c r="R19" i="222"/>
  <c r="J19" i="222"/>
  <c r="K19" i="222" s="1"/>
  <c r="G19" i="222"/>
  <c r="E19" i="222"/>
  <c r="AQ18" i="222"/>
  <c r="AH18" i="222"/>
  <c r="V18" i="222"/>
  <c r="R18" i="222"/>
  <c r="J18" i="222"/>
  <c r="K18" i="222" s="1"/>
  <c r="G18" i="222"/>
  <c r="E18" i="222"/>
  <c r="AQ17" i="222"/>
  <c r="AH17" i="222"/>
  <c r="V17" i="222"/>
  <c r="R17" i="222"/>
  <c r="J17" i="222"/>
  <c r="K17" i="222" s="1"/>
  <c r="G17" i="222"/>
  <c r="E17" i="222"/>
  <c r="AQ16" i="222"/>
  <c r="AH16" i="222"/>
  <c r="V16" i="222"/>
  <c r="R16" i="222"/>
  <c r="J16" i="222"/>
  <c r="K16" i="222" s="1"/>
  <c r="G16" i="222"/>
  <c r="E16" i="222"/>
  <c r="AQ15" i="222"/>
  <c r="AH15" i="222"/>
  <c r="V15" i="222"/>
  <c r="R15" i="222"/>
  <c r="J15" i="222"/>
  <c r="K15" i="222" s="1"/>
  <c r="I15" i="222"/>
  <c r="G15" i="222"/>
  <c r="E15" i="222"/>
  <c r="AQ14" i="222"/>
  <c r="AH14" i="222"/>
  <c r="V14" i="222"/>
  <c r="R14" i="222"/>
  <c r="J14" i="222"/>
  <c r="K14" i="222" s="1"/>
  <c r="I14" i="222"/>
  <c r="G14" i="222"/>
  <c r="E14" i="222"/>
  <c r="AQ13" i="222"/>
  <c r="AH13" i="222"/>
  <c r="V13" i="222"/>
  <c r="R13" i="222"/>
  <c r="J13" i="222"/>
  <c r="K13" i="222" s="1"/>
  <c r="I13" i="222"/>
  <c r="G13" i="222"/>
  <c r="E13" i="222"/>
  <c r="AQ12" i="222"/>
  <c r="AH12" i="222"/>
  <c r="V12" i="222"/>
  <c r="R12" i="222"/>
  <c r="J12" i="222"/>
  <c r="K12" i="222" s="1"/>
  <c r="I12" i="222"/>
  <c r="G12" i="222"/>
  <c r="E12" i="222"/>
  <c r="AH11" i="222"/>
  <c r="V11" i="222"/>
  <c r="J11" i="222"/>
  <c r="K11" i="222" s="1"/>
  <c r="I11" i="222"/>
  <c r="G11" i="222"/>
  <c r="E11" i="222"/>
  <c r="AQ11" i="222"/>
  <c r="AG35" i="222"/>
  <c r="Q35" i="222"/>
  <c r="AR35" i="223"/>
  <c r="P35" i="223"/>
  <c r="AQ34" i="223"/>
  <c r="AH34" i="223"/>
  <c r="V34" i="223"/>
  <c r="R34" i="223"/>
  <c r="J34" i="223"/>
  <c r="I34" i="223" s="1"/>
  <c r="G34" i="223"/>
  <c r="E34" i="223"/>
  <c r="AQ33" i="223"/>
  <c r="AH33" i="223"/>
  <c r="V33" i="223"/>
  <c r="R33" i="223"/>
  <c r="J33" i="223"/>
  <c r="I33" i="223" s="1"/>
  <c r="G33" i="223"/>
  <c r="E33" i="223"/>
  <c r="AW32" i="223"/>
  <c r="AQ32" i="223"/>
  <c r="AH32" i="223"/>
  <c r="V32" i="223"/>
  <c r="R32" i="223"/>
  <c r="J32" i="223"/>
  <c r="K32" i="223" s="1"/>
  <c r="G32" i="223"/>
  <c r="E32" i="223"/>
  <c r="AQ31" i="223"/>
  <c r="AH31" i="223"/>
  <c r="V31" i="223"/>
  <c r="R31" i="223"/>
  <c r="J31" i="223"/>
  <c r="K31" i="223" s="1"/>
  <c r="G31" i="223"/>
  <c r="E31" i="223"/>
  <c r="AQ30" i="223"/>
  <c r="AH30" i="223"/>
  <c r="V30" i="223"/>
  <c r="R30" i="223"/>
  <c r="J30" i="223"/>
  <c r="K30" i="223" s="1"/>
  <c r="G30" i="223"/>
  <c r="E30" i="223"/>
  <c r="AQ29" i="223"/>
  <c r="AH29" i="223"/>
  <c r="V29" i="223"/>
  <c r="R29" i="223"/>
  <c r="J29" i="223"/>
  <c r="K29" i="223" s="1"/>
  <c r="G29" i="223"/>
  <c r="E29" i="223"/>
  <c r="AQ28" i="223"/>
  <c r="AH28" i="223"/>
  <c r="V28" i="223"/>
  <c r="R28" i="223"/>
  <c r="J28" i="223"/>
  <c r="K28" i="223" s="1"/>
  <c r="G28" i="223"/>
  <c r="E28" i="223"/>
  <c r="AQ27" i="223"/>
  <c r="AH27" i="223"/>
  <c r="V27" i="223"/>
  <c r="R27" i="223"/>
  <c r="J27" i="223"/>
  <c r="K27" i="223" s="1"/>
  <c r="G27" i="223"/>
  <c r="E27" i="223"/>
  <c r="AQ26" i="223"/>
  <c r="AH26" i="223"/>
  <c r="V26" i="223"/>
  <c r="R26" i="223"/>
  <c r="J26" i="223"/>
  <c r="K26" i="223" s="1"/>
  <c r="G26" i="223"/>
  <c r="E26" i="223"/>
  <c r="AQ25" i="223"/>
  <c r="AH25" i="223"/>
  <c r="V25" i="223"/>
  <c r="R25" i="223"/>
  <c r="J25" i="223"/>
  <c r="K25" i="223" s="1"/>
  <c r="G25" i="223"/>
  <c r="E25" i="223"/>
  <c r="AQ24" i="223"/>
  <c r="AH24" i="223"/>
  <c r="V24" i="223"/>
  <c r="R24" i="223"/>
  <c r="J24" i="223"/>
  <c r="K24" i="223" s="1"/>
  <c r="G24" i="223"/>
  <c r="E24" i="223"/>
  <c r="AQ23" i="223"/>
  <c r="AH23" i="223"/>
  <c r="V23" i="223"/>
  <c r="R23" i="223"/>
  <c r="J23" i="223"/>
  <c r="K23" i="223" s="1"/>
  <c r="G23" i="223"/>
  <c r="E23" i="223"/>
  <c r="AQ22" i="223"/>
  <c r="AH22" i="223"/>
  <c r="V22" i="223"/>
  <c r="R22" i="223"/>
  <c r="J22" i="223"/>
  <c r="K22" i="223" s="1"/>
  <c r="G22" i="223"/>
  <c r="E22" i="223"/>
  <c r="AQ21" i="223"/>
  <c r="AH21" i="223"/>
  <c r="V21" i="223"/>
  <c r="R21" i="223"/>
  <c r="J21" i="223"/>
  <c r="K21" i="223" s="1"/>
  <c r="G21" i="223"/>
  <c r="E21" i="223"/>
  <c r="AQ20" i="223"/>
  <c r="AH20" i="223"/>
  <c r="V20" i="223"/>
  <c r="R20" i="223"/>
  <c r="J20" i="223"/>
  <c r="K20" i="223" s="1"/>
  <c r="G20" i="223"/>
  <c r="E20" i="223"/>
  <c r="AQ19" i="223"/>
  <c r="AH19" i="223"/>
  <c r="V19" i="223"/>
  <c r="R19" i="223"/>
  <c r="J19" i="223"/>
  <c r="K19" i="223" s="1"/>
  <c r="G19" i="223"/>
  <c r="E19" i="223"/>
  <c r="AQ18" i="223"/>
  <c r="AH18" i="223"/>
  <c r="V18" i="223"/>
  <c r="R18" i="223"/>
  <c r="J18" i="223"/>
  <c r="K18" i="223" s="1"/>
  <c r="G18" i="223"/>
  <c r="E18" i="223"/>
  <c r="AQ17" i="223"/>
  <c r="AH17" i="223"/>
  <c r="V17" i="223"/>
  <c r="R17" i="223"/>
  <c r="J17" i="223"/>
  <c r="K17" i="223" s="1"/>
  <c r="G17" i="223"/>
  <c r="E17" i="223"/>
  <c r="AQ16" i="223"/>
  <c r="AH16" i="223"/>
  <c r="V16" i="223"/>
  <c r="R16" i="223"/>
  <c r="J16" i="223"/>
  <c r="K16" i="223" s="1"/>
  <c r="G16" i="223"/>
  <c r="E16" i="223"/>
  <c r="AQ15" i="223"/>
  <c r="AH15" i="223"/>
  <c r="V15" i="223"/>
  <c r="R15" i="223"/>
  <c r="J15" i="223"/>
  <c r="K15" i="223" s="1"/>
  <c r="G15" i="223"/>
  <c r="E15" i="223"/>
  <c r="AQ14" i="223"/>
  <c r="AH14" i="223"/>
  <c r="V14" i="223"/>
  <c r="R14" i="223"/>
  <c r="J14" i="223"/>
  <c r="K14" i="223" s="1"/>
  <c r="G14" i="223"/>
  <c r="E14" i="223"/>
  <c r="AQ13" i="223"/>
  <c r="AH13" i="223"/>
  <c r="V13" i="223"/>
  <c r="R13" i="223"/>
  <c r="J13" i="223"/>
  <c r="K13" i="223" s="1"/>
  <c r="G13" i="223"/>
  <c r="E13" i="223"/>
  <c r="AQ12" i="223"/>
  <c r="AH12" i="223"/>
  <c r="V12" i="223"/>
  <c r="R12" i="223"/>
  <c r="J12" i="223"/>
  <c r="K12" i="223" s="1"/>
  <c r="G12" i="223"/>
  <c r="E12" i="223"/>
  <c r="AH11" i="223"/>
  <c r="V11" i="223"/>
  <c r="J11" i="223"/>
  <c r="G11" i="223"/>
  <c r="E11" i="223"/>
  <c r="Q35" i="223"/>
  <c r="AR35" i="224"/>
  <c r="P35" i="224"/>
  <c r="AQ34" i="224"/>
  <c r="AH34" i="224"/>
  <c r="V34" i="224"/>
  <c r="R34" i="224"/>
  <c r="S34" i="224" s="1"/>
  <c r="J34" i="224"/>
  <c r="K34" i="224" s="1"/>
  <c r="G34" i="224"/>
  <c r="E34" i="224"/>
  <c r="AQ33" i="224"/>
  <c r="AH33" i="224"/>
  <c r="V33" i="224"/>
  <c r="R33" i="224"/>
  <c r="J33" i="224"/>
  <c r="I33" i="224" s="1"/>
  <c r="G33" i="224"/>
  <c r="E33" i="224"/>
  <c r="AW32" i="224"/>
  <c r="AQ32" i="224"/>
  <c r="AH32" i="224"/>
  <c r="V32" i="224"/>
  <c r="R32" i="224"/>
  <c r="J32" i="224"/>
  <c r="K32" i="224" s="1"/>
  <c r="G32" i="224"/>
  <c r="E32" i="224"/>
  <c r="AQ31" i="224"/>
  <c r="AH31" i="224"/>
  <c r="V31" i="224"/>
  <c r="R31" i="224"/>
  <c r="J31" i="224"/>
  <c r="K31" i="224" s="1"/>
  <c r="G31" i="224"/>
  <c r="E31" i="224"/>
  <c r="AQ30" i="224"/>
  <c r="AH30" i="224"/>
  <c r="V30" i="224"/>
  <c r="R30" i="224"/>
  <c r="J30" i="224"/>
  <c r="G30" i="224"/>
  <c r="E30" i="224"/>
  <c r="AQ29" i="224"/>
  <c r="AH29" i="224"/>
  <c r="V29" i="224"/>
  <c r="R29" i="224"/>
  <c r="J29" i="224"/>
  <c r="K29" i="224" s="1"/>
  <c r="G29" i="224"/>
  <c r="E29" i="224"/>
  <c r="AQ28" i="224"/>
  <c r="AH28" i="224"/>
  <c r="V28" i="224"/>
  <c r="R28" i="224"/>
  <c r="J28" i="224"/>
  <c r="K28" i="224" s="1"/>
  <c r="G28" i="224"/>
  <c r="E28" i="224"/>
  <c r="AQ27" i="224"/>
  <c r="AH27" i="224"/>
  <c r="V27" i="224"/>
  <c r="R27" i="224"/>
  <c r="J27" i="224"/>
  <c r="K27" i="224" s="1"/>
  <c r="G27" i="224"/>
  <c r="E27" i="224"/>
  <c r="AQ26" i="224"/>
  <c r="AH26" i="224"/>
  <c r="V26" i="224"/>
  <c r="R26" i="224"/>
  <c r="J26" i="224"/>
  <c r="G26" i="224"/>
  <c r="E26" i="224"/>
  <c r="AQ25" i="224"/>
  <c r="AH25" i="224"/>
  <c r="V25" i="224"/>
  <c r="R25" i="224"/>
  <c r="J25" i="224"/>
  <c r="K25" i="224" s="1"/>
  <c r="G25" i="224"/>
  <c r="E25" i="224"/>
  <c r="AQ24" i="224"/>
  <c r="AH24" i="224"/>
  <c r="V24" i="224"/>
  <c r="R24" i="224"/>
  <c r="J24" i="224"/>
  <c r="K24" i="224" s="1"/>
  <c r="G24" i="224"/>
  <c r="E24" i="224"/>
  <c r="AQ23" i="224"/>
  <c r="AH23" i="224"/>
  <c r="V23" i="224"/>
  <c r="R23" i="224"/>
  <c r="J23" i="224"/>
  <c r="K23" i="224" s="1"/>
  <c r="G23" i="224"/>
  <c r="E23" i="224"/>
  <c r="AQ22" i="224"/>
  <c r="AH22" i="224"/>
  <c r="V22" i="224"/>
  <c r="R22" i="224"/>
  <c r="J22" i="224"/>
  <c r="G22" i="224"/>
  <c r="E22" i="224"/>
  <c r="AQ21" i="224"/>
  <c r="AH21" i="224"/>
  <c r="V21" i="224"/>
  <c r="R21" i="224"/>
  <c r="J21" i="224"/>
  <c r="K21" i="224" s="1"/>
  <c r="G21" i="224"/>
  <c r="E21" i="224"/>
  <c r="AQ20" i="224"/>
  <c r="AH20" i="224"/>
  <c r="V20" i="224"/>
  <c r="R20" i="224"/>
  <c r="J20" i="224"/>
  <c r="K20" i="224" s="1"/>
  <c r="G20" i="224"/>
  <c r="E20" i="224"/>
  <c r="AQ19" i="224"/>
  <c r="AH19" i="224"/>
  <c r="V19" i="224"/>
  <c r="R19" i="224"/>
  <c r="J19" i="224"/>
  <c r="K19" i="224" s="1"/>
  <c r="G19" i="224"/>
  <c r="E19" i="224"/>
  <c r="AQ18" i="224"/>
  <c r="AH18" i="224"/>
  <c r="V18" i="224"/>
  <c r="R18" i="224"/>
  <c r="J18" i="224"/>
  <c r="G18" i="224"/>
  <c r="E18" i="224"/>
  <c r="AQ17" i="224"/>
  <c r="AH17" i="224"/>
  <c r="V17" i="224"/>
  <c r="R17" i="224"/>
  <c r="J17" i="224"/>
  <c r="K17" i="224" s="1"/>
  <c r="G17" i="224"/>
  <c r="E17" i="224"/>
  <c r="AQ16" i="224"/>
  <c r="AH16" i="224"/>
  <c r="V16" i="224"/>
  <c r="R16" i="224"/>
  <c r="J16" i="224"/>
  <c r="K16" i="224" s="1"/>
  <c r="G16" i="224"/>
  <c r="E16" i="224"/>
  <c r="AQ15" i="224"/>
  <c r="AH15" i="224"/>
  <c r="V15" i="224"/>
  <c r="R15" i="224"/>
  <c r="J15" i="224"/>
  <c r="K15" i="224" s="1"/>
  <c r="G15" i="224"/>
  <c r="E15" i="224"/>
  <c r="AQ14" i="224"/>
  <c r="AH14" i="224"/>
  <c r="V14" i="224"/>
  <c r="R14" i="224"/>
  <c r="J14" i="224"/>
  <c r="G14" i="224"/>
  <c r="E14" i="224"/>
  <c r="AQ13" i="224"/>
  <c r="AH13" i="224"/>
  <c r="V13" i="224"/>
  <c r="R13" i="224"/>
  <c r="J13" i="224"/>
  <c r="K13" i="224" s="1"/>
  <c r="G13" i="224"/>
  <c r="E13" i="224"/>
  <c r="AQ12" i="224"/>
  <c r="AH12" i="224"/>
  <c r="V12" i="224"/>
  <c r="R12" i="224"/>
  <c r="J12" i="224"/>
  <c r="K12" i="224" s="1"/>
  <c r="G12" i="224"/>
  <c r="E12" i="224"/>
  <c r="AQ11" i="224"/>
  <c r="AH11" i="224"/>
  <c r="V11" i="224"/>
  <c r="R11" i="224"/>
  <c r="J11" i="224"/>
  <c r="K11" i="224" s="1"/>
  <c r="G11" i="224"/>
  <c r="E11" i="224"/>
  <c r="AP35" i="224"/>
  <c r="AG8" i="224"/>
  <c r="Q35" i="224"/>
  <c r="AP35" i="225"/>
  <c r="P35" i="225"/>
  <c r="AQ34" i="225"/>
  <c r="AH34" i="225"/>
  <c r="V34" i="225"/>
  <c r="R34" i="225"/>
  <c r="T34" i="225" s="1"/>
  <c r="J34" i="225"/>
  <c r="I34" i="225" s="1"/>
  <c r="G34" i="225"/>
  <c r="E34" i="225"/>
  <c r="AQ33" i="225"/>
  <c r="AH33" i="225"/>
  <c r="V33" i="225"/>
  <c r="R33" i="225"/>
  <c r="S33" i="225" s="1"/>
  <c r="J33" i="225"/>
  <c r="I33" i="225" s="1"/>
  <c r="G33" i="225"/>
  <c r="E33" i="225"/>
  <c r="AW32" i="225"/>
  <c r="AQ32" i="225"/>
  <c r="AH32" i="225"/>
  <c r="V32" i="225"/>
  <c r="R32" i="225"/>
  <c r="S32" i="225" s="1"/>
  <c r="J32" i="225"/>
  <c r="I32" i="225" s="1"/>
  <c r="G32" i="225"/>
  <c r="E32" i="225"/>
  <c r="AQ31" i="225"/>
  <c r="AH31" i="225"/>
  <c r="V31" i="225"/>
  <c r="R31" i="225"/>
  <c r="S31" i="225" s="1"/>
  <c r="J31" i="225"/>
  <c r="I31" i="225" s="1"/>
  <c r="G31" i="225"/>
  <c r="E31" i="225"/>
  <c r="AQ30" i="225"/>
  <c r="AH30" i="225"/>
  <c r="V30" i="225"/>
  <c r="R30" i="225"/>
  <c r="S30" i="225" s="1"/>
  <c r="J30" i="225"/>
  <c r="I30" i="225" s="1"/>
  <c r="G30" i="225"/>
  <c r="E30" i="225"/>
  <c r="AQ29" i="225"/>
  <c r="AH29" i="225"/>
  <c r="V29" i="225"/>
  <c r="R29" i="225"/>
  <c r="S29" i="225" s="1"/>
  <c r="J29" i="225"/>
  <c r="I29" i="225" s="1"/>
  <c r="G29" i="225"/>
  <c r="E29" i="225"/>
  <c r="AQ28" i="225"/>
  <c r="AH28" i="225"/>
  <c r="V28" i="225"/>
  <c r="R28" i="225"/>
  <c r="S28" i="225" s="1"/>
  <c r="J28" i="225"/>
  <c r="I28" i="225" s="1"/>
  <c r="G28" i="225"/>
  <c r="E28" i="225"/>
  <c r="AQ27" i="225"/>
  <c r="AH27" i="225"/>
  <c r="V27" i="225"/>
  <c r="R27" i="225"/>
  <c r="S27" i="225" s="1"/>
  <c r="J27" i="225"/>
  <c r="I27" i="225" s="1"/>
  <c r="G27" i="225"/>
  <c r="E27" i="225"/>
  <c r="AQ26" i="225"/>
  <c r="AH26" i="225"/>
  <c r="V26" i="225"/>
  <c r="R26" i="225"/>
  <c r="S26" i="225" s="1"/>
  <c r="J26" i="225"/>
  <c r="I26" i="225" s="1"/>
  <c r="G26" i="225"/>
  <c r="E26" i="225"/>
  <c r="AQ25" i="225"/>
  <c r="AH25" i="225"/>
  <c r="V25" i="225"/>
  <c r="R25" i="225"/>
  <c r="S25" i="225" s="1"/>
  <c r="J25" i="225"/>
  <c r="I25" i="225" s="1"/>
  <c r="G25" i="225"/>
  <c r="E25" i="225"/>
  <c r="AQ24" i="225"/>
  <c r="AH24" i="225"/>
  <c r="V24" i="225"/>
  <c r="R24" i="225"/>
  <c r="S24" i="225" s="1"/>
  <c r="J24" i="225"/>
  <c r="I24" i="225" s="1"/>
  <c r="G24" i="225"/>
  <c r="E24" i="225"/>
  <c r="AQ23" i="225"/>
  <c r="AH23" i="225"/>
  <c r="V23" i="225"/>
  <c r="R23" i="225"/>
  <c r="J23" i="225"/>
  <c r="I23" i="225" s="1"/>
  <c r="G23" i="225"/>
  <c r="E23" i="225"/>
  <c r="AQ22" i="225"/>
  <c r="AH22" i="225"/>
  <c r="V22" i="225"/>
  <c r="R22" i="225"/>
  <c r="J22" i="225"/>
  <c r="I22" i="225" s="1"/>
  <c r="G22" i="225"/>
  <c r="E22" i="225"/>
  <c r="AQ21" i="225"/>
  <c r="AH21" i="225"/>
  <c r="V21" i="225"/>
  <c r="R21" i="225"/>
  <c r="J21" i="225"/>
  <c r="I21" i="225" s="1"/>
  <c r="G21" i="225"/>
  <c r="E21" i="225"/>
  <c r="AQ20" i="225"/>
  <c r="AH20" i="225"/>
  <c r="V20" i="225"/>
  <c r="R20" i="225"/>
  <c r="J20" i="225"/>
  <c r="I20" i="225" s="1"/>
  <c r="G20" i="225"/>
  <c r="E20" i="225"/>
  <c r="AQ19" i="225"/>
  <c r="AH19" i="225"/>
  <c r="V19" i="225"/>
  <c r="R19" i="225"/>
  <c r="J19" i="225"/>
  <c r="I19" i="225" s="1"/>
  <c r="G19" i="225"/>
  <c r="E19" i="225"/>
  <c r="AQ18" i="225"/>
  <c r="AH18" i="225"/>
  <c r="V18" i="225"/>
  <c r="R18" i="225"/>
  <c r="J18" i="225"/>
  <c r="I18" i="225" s="1"/>
  <c r="G18" i="225"/>
  <c r="E18" i="225"/>
  <c r="AQ17" i="225"/>
  <c r="AH17" i="225"/>
  <c r="V17" i="225"/>
  <c r="R17" i="225"/>
  <c r="J17" i="225"/>
  <c r="I17" i="225" s="1"/>
  <c r="G17" i="225"/>
  <c r="E17" i="225"/>
  <c r="AQ16" i="225"/>
  <c r="AH16" i="225"/>
  <c r="V16" i="225"/>
  <c r="R16" i="225"/>
  <c r="J16" i="225"/>
  <c r="I16" i="225" s="1"/>
  <c r="G16" i="225"/>
  <c r="E16" i="225"/>
  <c r="AQ15" i="225"/>
  <c r="AH15" i="225"/>
  <c r="V15" i="225"/>
  <c r="R15" i="225"/>
  <c r="J15" i="225"/>
  <c r="I15" i="225" s="1"/>
  <c r="G15" i="225"/>
  <c r="E15" i="225"/>
  <c r="AQ14" i="225"/>
  <c r="AH14" i="225"/>
  <c r="V14" i="225"/>
  <c r="R14" i="225"/>
  <c r="J14" i="225"/>
  <c r="I14" i="225" s="1"/>
  <c r="G14" i="225"/>
  <c r="E14" i="225"/>
  <c r="AQ13" i="225"/>
  <c r="AH13" i="225"/>
  <c r="V13" i="225"/>
  <c r="R13" i="225"/>
  <c r="J13" i="225"/>
  <c r="K13" i="225" s="1"/>
  <c r="G13" i="225"/>
  <c r="E13" i="225"/>
  <c r="AQ12" i="225"/>
  <c r="AH12" i="225"/>
  <c r="V12" i="225"/>
  <c r="R12" i="225"/>
  <c r="J12" i="225"/>
  <c r="I12" i="225" s="1"/>
  <c r="G12" i="225"/>
  <c r="E12" i="225"/>
  <c r="AH11" i="225"/>
  <c r="V11" i="225"/>
  <c r="J11" i="225"/>
  <c r="I11" i="225" s="1"/>
  <c r="G11" i="225"/>
  <c r="E11" i="225"/>
  <c r="AQ11" i="225"/>
  <c r="AG35" i="225"/>
  <c r="Q35" i="225"/>
  <c r="AG8" i="225"/>
  <c r="AR35" i="221"/>
  <c r="P35" i="221"/>
  <c r="AQ34" i="221"/>
  <c r="AH34" i="221"/>
  <c r="V34" i="221"/>
  <c r="R34" i="221"/>
  <c r="J34" i="221"/>
  <c r="I34" i="221" s="1"/>
  <c r="G34" i="221"/>
  <c r="E34" i="221"/>
  <c r="AQ33" i="221"/>
  <c r="AH33" i="221"/>
  <c r="V33" i="221"/>
  <c r="R33" i="221"/>
  <c r="J33" i="221"/>
  <c r="I33" i="221" s="1"/>
  <c r="G33" i="221"/>
  <c r="E33" i="221"/>
  <c r="AW32" i="221"/>
  <c r="AQ32" i="221"/>
  <c r="AH32" i="221"/>
  <c r="V32" i="221"/>
  <c r="R32" i="221"/>
  <c r="J32" i="221"/>
  <c r="I32" i="221" s="1"/>
  <c r="G32" i="221"/>
  <c r="E32" i="221"/>
  <c r="AQ31" i="221"/>
  <c r="AH31" i="221"/>
  <c r="V31" i="221"/>
  <c r="R31" i="221"/>
  <c r="J31" i="221"/>
  <c r="I31" i="221" s="1"/>
  <c r="G31" i="221"/>
  <c r="E31" i="221"/>
  <c r="AQ30" i="221"/>
  <c r="AH30" i="221"/>
  <c r="V30" i="221"/>
  <c r="R30" i="221"/>
  <c r="J30" i="221"/>
  <c r="I30" i="221" s="1"/>
  <c r="G30" i="221"/>
  <c r="E30" i="221"/>
  <c r="AQ29" i="221"/>
  <c r="AH29" i="221"/>
  <c r="V29" i="221"/>
  <c r="R29" i="221"/>
  <c r="J29" i="221"/>
  <c r="I29" i="221" s="1"/>
  <c r="G29" i="221"/>
  <c r="E29" i="221"/>
  <c r="AQ28" i="221"/>
  <c r="AH28" i="221"/>
  <c r="V28" i="221"/>
  <c r="R28" i="221"/>
  <c r="J28" i="221"/>
  <c r="I28" i="221" s="1"/>
  <c r="G28" i="221"/>
  <c r="E28" i="221"/>
  <c r="AQ27" i="221"/>
  <c r="AH27" i="221"/>
  <c r="V27" i="221"/>
  <c r="R27" i="221"/>
  <c r="J27" i="221"/>
  <c r="K27" i="221" s="1"/>
  <c r="G27" i="221"/>
  <c r="E27" i="221"/>
  <c r="AQ26" i="221"/>
  <c r="AH26" i="221"/>
  <c r="V26" i="221"/>
  <c r="R26" i="221"/>
  <c r="J26" i="221"/>
  <c r="I26" i="221" s="1"/>
  <c r="G26" i="221"/>
  <c r="E26" i="221"/>
  <c r="AQ25" i="221"/>
  <c r="AH25" i="221"/>
  <c r="V25" i="221"/>
  <c r="R25" i="221"/>
  <c r="J25" i="221"/>
  <c r="I25" i="221" s="1"/>
  <c r="G25" i="221"/>
  <c r="E25" i="221"/>
  <c r="AQ24" i="221"/>
  <c r="AH24" i="221"/>
  <c r="V24" i="221"/>
  <c r="R24" i="221"/>
  <c r="J24" i="221"/>
  <c r="I24" i="221" s="1"/>
  <c r="G24" i="221"/>
  <c r="E24" i="221"/>
  <c r="AQ23" i="221"/>
  <c r="AH23" i="221"/>
  <c r="V23" i="221"/>
  <c r="R23" i="221"/>
  <c r="J23" i="221"/>
  <c r="K23" i="221" s="1"/>
  <c r="G23" i="221"/>
  <c r="E23" i="221"/>
  <c r="AQ22" i="221"/>
  <c r="AH22" i="221"/>
  <c r="V22" i="221"/>
  <c r="R22" i="221"/>
  <c r="J22" i="221"/>
  <c r="K22" i="221" s="1"/>
  <c r="G22" i="221"/>
  <c r="E22" i="221"/>
  <c r="AQ21" i="221"/>
  <c r="AH21" i="221"/>
  <c r="V21" i="221"/>
  <c r="R21" i="221"/>
  <c r="J21" i="221"/>
  <c r="K21" i="221" s="1"/>
  <c r="G21" i="221"/>
  <c r="E21" i="221"/>
  <c r="AQ20" i="221"/>
  <c r="AH20" i="221"/>
  <c r="V20" i="221"/>
  <c r="R20" i="221"/>
  <c r="J20" i="221"/>
  <c r="I20" i="221" s="1"/>
  <c r="G20" i="221"/>
  <c r="E20" i="221"/>
  <c r="AQ19" i="221"/>
  <c r="AH19" i="221"/>
  <c r="V19" i="221"/>
  <c r="R19" i="221"/>
  <c r="J19" i="221"/>
  <c r="K19" i="221" s="1"/>
  <c r="G19" i="221"/>
  <c r="E19" i="221"/>
  <c r="AQ18" i="221"/>
  <c r="AH18" i="221"/>
  <c r="V18" i="221"/>
  <c r="R18" i="221"/>
  <c r="J18" i="221"/>
  <c r="K18" i="221" s="1"/>
  <c r="G18" i="221"/>
  <c r="E18" i="221"/>
  <c r="AQ17" i="221"/>
  <c r="AH17" i="221"/>
  <c r="V17" i="221"/>
  <c r="R17" i="221"/>
  <c r="J17" i="221"/>
  <c r="K17" i="221" s="1"/>
  <c r="G17" i="221"/>
  <c r="E17" i="221"/>
  <c r="AQ16" i="221"/>
  <c r="AH16" i="221"/>
  <c r="V16" i="221"/>
  <c r="R16" i="221"/>
  <c r="J16" i="221"/>
  <c r="K16" i="221" s="1"/>
  <c r="G16" i="221"/>
  <c r="E16" i="221"/>
  <c r="AQ15" i="221"/>
  <c r="AH15" i="221"/>
  <c r="V15" i="221"/>
  <c r="R15" i="221"/>
  <c r="J15" i="221"/>
  <c r="I15" i="221" s="1"/>
  <c r="G15" i="221"/>
  <c r="E15" i="221"/>
  <c r="AQ14" i="221"/>
  <c r="AH14" i="221"/>
  <c r="V14" i="221"/>
  <c r="R14" i="221"/>
  <c r="J14" i="221"/>
  <c r="I14" i="221" s="1"/>
  <c r="G14" i="221"/>
  <c r="E14" i="221"/>
  <c r="AQ13" i="221"/>
  <c r="AH13" i="221"/>
  <c r="V13" i="221"/>
  <c r="R13" i="221"/>
  <c r="J13" i="221"/>
  <c r="I13" i="221" s="1"/>
  <c r="G13" i="221"/>
  <c r="E13" i="221"/>
  <c r="AQ12" i="221"/>
  <c r="AH12" i="221"/>
  <c r="V12" i="221"/>
  <c r="R12" i="221"/>
  <c r="J12" i="221"/>
  <c r="I12" i="221" s="1"/>
  <c r="G12" i="221"/>
  <c r="E12" i="221"/>
  <c r="AH11" i="221"/>
  <c r="V11" i="221"/>
  <c r="J11" i="221"/>
  <c r="K11" i="221" s="1"/>
  <c r="G11" i="221"/>
  <c r="E11" i="221"/>
  <c r="AQ11" i="221"/>
  <c r="AG35" i="221"/>
  <c r="Q35" i="221"/>
  <c r="AG8" i="221"/>
  <c r="AR35" i="220"/>
  <c r="P35" i="220"/>
  <c r="AQ34" i="220"/>
  <c r="AH34" i="220"/>
  <c r="V34" i="220"/>
  <c r="R34" i="220"/>
  <c r="J34" i="220"/>
  <c r="K34" i="220" s="1"/>
  <c r="G34" i="220"/>
  <c r="E34" i="220"/>
  <c r="AQ33" i="220"/>
  <c r="AH33" i="220"/>
  <c r="V33" i="220"/>
  <c r="R33" i="220"/>
  <c r="J33" i="220"/>
  <c r="K33" i="220" s="1"/>
  <c r="G33" i="220"/>
  <c r="E33" i="220"/>
  <c r="AW32" i="220"/>
  <c r="AQ32" i="220"/>
  <c r="AH32" i="220"/>
  <c r="V32" i="220"/>
  <c r="R32" i="220"/>
  <c r="J32" i="220"/>
  <c r="I32" i="220" s="1"/>
  <c r="G32" i="220"/>
  <c r="E32" i="220"/>
  <c r="AQ31" i="220"/>
  <c r="AH31" i="220"/>
  <c r="V31" i="220"/>
  <c r="R31" i="220"/>
  <c r="J31" i="220"/>
  <c r="I31" i="220" s="1"/>
  <c r="G31" i="220"/>
  <c r="E31" i="220"/>
  <c r="AQ30" i="220"/>
  <c r="AH30" i="220"/>
  <c r="V30" i="220"/>
  <c r="R30" i="220"/>
  <c r="J30" i="220"/>
  <c r="I30" i="220" s="1"/>
  <c r="G30" i="220"/>
  <c r="E30" i="220"/>
  <c r="AQ29" i="220"/>
  <c r="AH29" i="220"/>
  <c r="V29" i="220"/>
  <c r="R29" i="220"/>
  <c r="J29" i="220"/>
  <c r="I29" i="220" s="1"/>
  <c r="G29" i="220"/>
  <c r="E29" i="220"/>
  <c r="AQ28" i="220"/>
  <c r="AH28" i="220"/>
  <c r="V28" i="220"/>
  <c r="R28" i="220"/>
  <c r="J28" i="220"/>
  <c r="I28" i="220" s="1"/>
  <c r="G28" i="220"/>
  <c r="E28" i="220"/>
  <c r="AQ27" i="220"/>
  <c r="AH27" i="220"/>
  <c r="V27" i="220"/>
  <c r="R27" i="220"/>
  <c r="J27" i="220"/>
  <c r="I27" i="220" s="1"/>
  <c r="G27" i="220"/>
  <c r="E27" i="220"/>
  <c r="AQ26" i="220"/>
  <c r="AH26" i="220"/>
  <c r="V26" i="220"/>
  <c r="R26" i="220"/>
  <c r="J26" i="220"/>
  <c r="I26" i="220" s="1"/>
  <c r="G26" i="220"/>
  <c r="E26" i="220"/>
  <c r="AQ25" i="220"/>
  <c r="AH25" i="220"/>
  <c r="V25" i="220"/>
  <c r="R25" i="220"/>
  <c r="J25" i="220"/>
  <c r="I25" i="220" s="1"/>
  <c r="G25" i="220"/>
  <c r="E25" i="220"/>
  <c r="AQ24" i="220"/>
  <c r="AH24" i="220"/>
  <c r="V24" i="220"/>
  <c r="R24" i="220"/>
  <c r="J24" i="220"/>
  <c r="I24" i="220" s="1"/>
  <c r="G24" i="220"/>
  <c r="E24" i="220"/>
  <c r="AQ23" i="220"/>
  <c r="AH23" i="220"/>
  <c r="V23" i="220"/>
  <c r="R23" i="220"/>
  <c r="J23" i="220"/>
  <c r="I23" i="220" s="1"/>
  <c r="G23" i="220"/>
  <c r="E23" i="220"/>
  <c r="AQ22" i="220"/>
  <c r="AH22" i="220"/>
  <c r="V22" i="220"/>
  <c r="R22" i="220"/>
  <c r="J22" i="220"/>
  <c r="I22" i="220" s="1"/>
  <c r="G22" i="220"/>
  <c r="E22" i="220"/>
  <c r="AQ21" i="220"/>
  <c r="AH21" i="220"/>
  <c r="V21" i="220"/>
  <c r="R21" i="220"/>
  <c r="J21" i="220"/>
  <c r="I21" i="220" s="1"/>
  <c r="G21" i="220"/>
  <c r="E21" i="220"/>
  <c r="AQ20" i="220"/>
  <c r="AH20" i="220"/>
  <c r="V20" i="220"/>
  <c r="R20" i="220"/>
  <c r="J20" i="220"/>
  <c r="I20" i="220" s="1"/>
  <c r="G20" i="220"/>
  <c r="E20" i="220"/>
  <c r="AQ19" i="220"/>
  <c r="AH19" i="220"/>
  <c r="V19" i="220"/>
  <c r="R19" i="220"/>
  <c r="J19" i="220"/>
  <c r="I19" i="220" s="1"/>
  <c r="G19" i="220"/>
  <c r="E19" i="220"/>
  <c r="AQ18" i="220"/>
  <c r="AH18" i="220"/>
  <c r="V18" i="220"/>
  <c r="R18" i="220"/>
  <c r="J18" i="220"/>
  <c r="I18" i="220" s="1"/>
  <c r="G18" i="220"/>
  <c r="E18" i="220"/>
  <c r="AQ17" i="220"/>
  <c r="AH17" i="220"/>
  <c r="V17" i="220"/>
  <c r="R17" i="220"/>
  <c r="J17" i="220"/>
  <c r="I17" i="220" s="1"/>
  <c r="G17" i="220"/>
  <c r="E17" i="220"/>
  <c r="AQ16" i="220"/>
  <c r="AH16" i="220"/>
  <c r="V16" i="220"/>
  <c r="R16" i="220"/>
  <c r="J16" i="220"/>
  <c r="I16" i="220" s="1"/>
  <c r="G16" i="220"/>
  <c r="E16" i="220"/>
  <c r="AQ15" i="220"/>
  <c r="AH15" i="220"/>
  <c r="V15" i="220"/>
  <c r="R15" i="220"/>
  <c r="J15" i="220"/>
  <c r="I15" i="220" s="1"/>
  <c r="G15" i="220"/>
  <c r="E15" i="220"/>
  <c r="AQ14" i="220"/>
  <c r="AH14" i="220"/>
  <c r="V14" i="220"/>
  <c r="R14" i="220"/>
  <c r="J14" i="220"/>
  <c r="I14" i="220" s="1"/>
  <c r="G14" i="220"/>
  <c r="E14" i="220"/>
  <c r="AQ13" i="220"/>
  <c r="AH13" i="220"/>
  <c r="V13" i="220"/>
  <c r="R13" i="220"/>
  <c r="J13" i="220"/>
  <c r="I13" i="220" s="1"/>
  <c r="G13" i="220"/>
  <c r="E13" i="220"/>
  <c r="AQ12" i="220"/>
  <c r="AH12" i="220"/>
  <c r="V12" i="220"/>
  <c r="R12" i="220"/>
  <c r="J12" i="220"/>
  <c r="I12" i="220" s="1"/>
  <c r="G12" i="220"/>
  <c r="E12" i="220"/>
  <c r="AH11" i="220"/>
  <c r="V11" i="220"/>
  <c r="J11" i="220"/>
  <c r="I11" i="220" s="1"/>
  <c r="G11" i="220"/>
  <c r="E11" i="220"/>
  <c r="AQ11" i="220"/>
  <c r="AG35" i="220"/>
  <c r="Q35" i="220"/>
  <c r="AG8" i="220"/>
  <c r="AR35" i="218"/>
  <c r="P35" i="218"/>
  <c r="AQ34" i="218"/>
  <c r="AH34" i="218"/>
  <c r="R34" i="218"/>
  <c r="J34" i="218"/>
  <c r="K34" i="218" s="1"/>
  <c r="G34" i="218"/>
  <c r="E34" i="218"/>
  <c r="AQ33" i="218"/>
  <c r="AH33" i="218"/>
  <c r="R33" i="218"/>
  <c r="J33" i="218"/>
  <c r="K33" i="218" s="1"/>
  <c r="G33" i="218"/>
  <c r="E33" i="218"/>
  <c r="AW32" i="218"/>
  <c r="AQ32" i="218"/>
  <c r="AH32" i="218"/>
  <c r="R32" i="218"/>
  <c r="J32" i="218"/>
  <c r="I32" i="218" s="1"/>
  <c r="G32" i="218"/>
  <c r="E32" i="218"/>
  <c r="AQ31" i="218"/>
  <c r="AH31" i="218"/>
  <c r="R31" i="218"/>
  <c r="J31" i="218"/>
  <c r="I31" i="218" s="1"/>
  <c r="G31" i="218"/>
  <c r="E31" i="218"/>
  <c r="AQ30" i="218"/>
  <c r="AH30" i="218"/>
  <c r="R30" i="218"/>
  <c r="J30" i="218"/>
  <c r="I30" i="218" s="1"/>
  <c r="G30" i="218"/>
  <c r="E30" i="218"/>
  <c r="AQ29" i="218"/>
  <c r="AH29" i="218"/>
  <c r="R29" i="218"/>
  <c r="J29" i="218"/>
  <c r="I29" i="218" s="1"/>
  <c r="G29" i="218"/>
  <c r="E29" i="218"/>
  <c r="AQ28" i="218"/>
  <c r="AH28" i="218"/>
  <c r="R28" i="218"/>
  <c r="J28" i="218"/>
  <c r="I28" i="218" s="1"/>
  <c r="G28" i="218"/>
  <c r="E28" i="218"/>
  <c r="AQ27" i="218"/>
  <c r="AH27" i="218"/>
  <c r="R27" i="218"/>
  <c r="J27" i="218"/>
  <c r="I27" i="218" s="1"/>
  <c r="G27" i="218"/>
  <c r="E27" i="218"/>
  <c r="AQ26" i="218"/>
  <c r="AH26" i="218"/>
  <c r="V26" i="218"/>
  <c r="R26" i="218"/>
  <c r="J26" i="218"/>
  <c r="I26" i="218" s="1"/>
  <c r="G26" i="218"/>
  <c r="E26" i="218"/>
  <c r="AQ25" i="218"/>
  <c r="AH25" i="218"/>
  <c r="V25" i="218"/>
  <c r="R25" i="218"/>
  <c r="J25" i="218"/>
  <c r="I25" i="218" s="1"/>
  <c r="G25" i="218"/>
  <c r="E25" i="218"/>
  <c r="AQ24" i="218"/>
  <c r="AH24" i="218"/>
  <c r="V24" i="218"/>
  <c r="R24" i="218"/>
  <c r="J24" i="218"/>
  <c r="I24" i="218" s="1"/>
  <c r="G24" i="218"/>
  <c r="E24" i="218"/>
  <c r="AQ23" i="218"/>
  <c r="AH23" i="218"/>
  <c r="V23" i="218"/>
  <c r="R23" i="218"/>
  <c r="J23" i="218"/>
  <c r="I23" i="218" s="1"/>
  <c r="G23" i="218"/>
  <c r="E23" i="218"/>
  <c r="AQ22" i="218"/>
  <c r="AH22" i="218"/>
  <c r="V22" i="218"/>
  <c r="R22" i="218"/>
  <c r="J22" i="218"/>
  <c r="I22" i="218" s="1"/>
  <c r="G22" i="218"/>
  <c r="E22" i="218"/>
  <c r="AQ21" i="218"/>
  <c r="AH21" i="218"/>
  <c r="V21" i="218"/>
  <c r="R21" i="218"/>
  <c r="J21" i="218"/>
  <c r="I21" i="218" s="1"/>
  <c r="G21" i="218"/>
  <c r="E21" i="218"/>
  <c r="AQ20" i="218"/>
  <c r="AH20" i="218"/>
  <c r="V20" i="218"/>
  <c r="R20" i="218"/>
  <c r="J20" i="218"/>
  <c r="I20" i="218" s="1"/>
  <c r="G20" i="218"/>
  <c r="E20" i="218"/>
  <c r="AQ19" i="218"/>
  <c r="AH19" i="218"/>
  <c r="V19" i="218"/>
  <c r="R19" i="218"/>
  <c r="J19" i="218"/>
  <c r="I19" i="218" s="1"/>
  <c r="G19" i="218"/>
  <c r="E19" i="218"/>
  <c r="AQ18" i="218"/>
  <c r="AH18" i="218"/>
  <c r="V18" i="218"/>
  <c r="R18" i="218"/>
  <c r="J18" i="218"/>
  <c r="I18" i="218" s="1"/>
  <c r="G18" i="218"/>
  <c r="E18" i="218"/>
  <c r="AQ17" i="218"/>
  <c r="AH17" i="218"/>
  <c r="V17" i="218"/>
  <c r="R17" i="218"/>
  <c r="J17" i="218"/>
  <c r="I17" i="218" s="1"/>
  <c r="G17" i="218"/>
  <c r="E17" i="218"/>
  <c r="AQ16" i="218"/>
  <c r="AH16" i="218"/>
  <c r="V16" i="218"/>
  <c r="R16" i="218"/>
  <c r="J16" i="218"/>
  <c r="I16" i="218" s="1"/>
  <c r="G16" i="218"/>
  <c r="E16" i="218"/>
  <c r="AQ15" i="218"/>
  <c r="AH15" i="218"/>
  <c r="V15" i="218"/>
  <c r="R15" i="218"/>
  <c r="J15" i="218"/>
  <c r="I15" i="218" s="1"/>
  <c r="G15" i="218"/>
  <c r="E15" i="218"/>
  <c r="AQ14" i="218"/>
  <c r="AH14" i="218"/>
  <c r="V14" i="218"/>
  <c r="R14" i="218"/>
  <c r="J14" i="218"/>
  <c r="I14" i="218" s="1"/>
  <c r="G14" i="218"/>
  <c r="E14" i="218"/>
  <c r="AQ13" i="218"/>
  <c r="AH13" i="218"/>
  <c r="V13" i="218"/>
  <c r="R13" i="218"/>
  <c r="J13" i="218"/>
  <c r="I13" i="218" s="1"/>
  <c r="G13" i="218"/>
  <c r="E13" i="218"/>
  <c r="AQ12" i="218"/>
  <c r="AH12" i="218"/>
  <c r="V12" i="218"/>
  <c r="R12" i="218"/>
  <c r="J12" i="218"/>
  <c r="I12" i="218" s="1"/>
  <c r="G12" i="218"/>
  <c r="E12" i="218"/>
  <c r="AH11" i="218"/>
  <c r="V11" i="218"/>
  <c r="J11" i="218"/>
  <c r="I11" i="218" s="1"/>
  <c r="G11" i="218"/>
  <c r="E11" i="218"/>
  <c r="AQ11" i="218"/>
  <c r="AG35" i="218"/>
  <c r="Q35" i="218"/>
  <c r="AG8" i="218"/>
  <c r="AR35" i="217"/>
  <c r="P35" i="217"/>
  <c r="AQ34" i="217"/>
  <c r="AH34" i="217"/>
  <c r="V34" i="217"/>
  <c r="R34" i="217"/>
  <c r="J34" i="217"/>
  <c r="K34" i="217" s="1"/>
  <c r="G34" i="217"/>
  <c r="E34" i="217"/>
  <c r="AQ33" i="217"/>
  <c r="AH33" i="217"/>
  <c r="V33" i="217"/>
  <c r="R33" i="217"/>
  <c r="J33" i="217"/>
  <c r="I33" i="217" s="1"/>
  <c r="G33" i="217"/>
  <c r="E33" i="217"/>
  <c r="AW32" i="217"/>
  <c r="AQ32" i="217"/>
  <c r="AH32" i="217"/>
  <c r="V32" i="217"/>
  <c r="T32" i="217"/>
  <c r="J32" i="217"/>
  <c r="K32" i="217" s="1"/>
  <c r="G32" i="217"/>
  <c r="E32" i="217"/>
  <c r="AQ31" i="217"/>
  <c r="AH31" i="217"/>
  <c r="V31" i="217"/>
  <c r="R31" i="217"/>
  <c r="J31" i="217"/>
  <c r="K31" i="217" s="1"/>
  <c r="G31" i="217"/>
  <c r="E31" i="217"/>
  <c r="AQ30" i="217"/>
  <c r="AH30" i="217"/>
  <c r="V30" i="217"/>
  <c r="J30" i="217"/>
  <c r="K30" i="217" s="1"/>
  <c r="G30" i="217"/>
  <c r="E30" i="217"/>
  <c r="AQ29" i="217"/>
  <c r="AH29" i="217"/>
  <c r="V29" i="217"/>
  <c r="J29" i="217"/>
  <c r="K29" i="217" s="1"/>
  <c r="G29" i="217"/>
  <c r="E29" i="217"/>
  <c r="AQ28" i="217"/>
  <c r="AH28" i="217"/>
  <c r="V28" i="217"/>
  <c r="R28" i="217"/>
  <c r="J28" i="217"/>
  <c r="K28" i="217" s="1"/>
  <c r="G28" i="217"/>
  <c r="E28" i="217"/>
  <c r="AQ27" i="217"/>
  <c r="AH27" i="217"/>
  <c r="V27" i="217"/>
  <c r="R27" i="217"/>
  <c r="J27" i="217"/>
  <c r="K27" i="217" s="1"/>
  <c r="G27" i="217"/>
  <c r="E27" i="217"/>
  <c r="AQ26" i="217"/>
  <c r="AH26" i="217"/>
  <c r="V26" i="217"/>
  <c r="R26" i="217"/>
  <c r="J26" i="217"/>
  <c r="K26" i="217" s="1"/>
  <c r="G26" i="217"/>
  <c r="E26" i="217"/>
  <c r="AQ25" i="217"/>
  <c r="AH25" i="217"/>
  <c r="V25" i="217"/>
  <c r="R25" i="217"/>
  <c r="J25" i="217"/>
  <c r="K25" i="217" s="1"/>
  <c r="G25" i="217"/>
  <c r="E25" i="217"/>
  <c r="AQ24" i="217"/>
  <c r="AH24" i="217"/>
  <c r="V24" i="217"/>
  <c r="R24" i="217"/>
  <c r="J24" i="217"/>
  <c r="K24" i="217" s="1"/>
  <c r="G24" i="217"/>
  <c r="E24" i="217"/>
  <c r="AQ23" i="217"/>
  <c r="AH23" i="217"/>
  <c r="V23" i="217"/>
  <c r="R23" i="217"/>
  <c r="J23" i="217"/>
  <c r="K23" i="217" s="1"/>
  <c r="G23" i="217"/>
  <c r="E23" i="217"/>
  <c r="AQ22" i="217"/>
  <c r="AH22" i="217"/>
  <c r="V22" i="217"/>
  <c r="R22" i="217"/>
  <c r="J22" i="217"/>
  <c r="K22" i="217" s="1"/>
  <c r="G22" i="217"/>
  <c r="E22" i="217"/>
  <c r="AQ21" i="217"/>
  <c r="AH21" i="217"/>
  <c r="V21" i="217"/>
  <c r="R21" i="217"/>
  <c r="J21" i="217"/>
  <c r="K21" i="217" s="1"/>
  <c r="G21" i="217"/>
  <c r="E21" i="217"/>
  <c r="AQ20" i="217"/>
  <c r="AH20" i="217"/>
  <c r="V20" i="217"/>
  <c r="R20" i="217"/>
  <c r="J20" i="217"/>
  <c r="K20" i="217" s="1"/>
  <c r="G20" i="217"/>
  <c r="E20" i="217"/>
  <c r="AQ19" i="217"/>
  <c r="AH19" i="217"/>
  <c r="V19" i="217"/>
  <c r="R19" i="217"/>
  <c r="J19" i="217"/>
  <c r="K19" i="217" s="1"/>
  <c r="G19" i="217"/>
  <c r="E19" i="217"/>
  <c r="AQ18" i="217"/>
  <c r="AH18" i="217"/>
  <c r="V18" i="217"/>
  <c r="R18" i="217"/>
  <c r="J18" i="217"/>
  <c r="K18" i="217" s="1"/>
  <c r="G18" i="217"/>
  <c r="E18" i="217"/>
  <c r="AQ17" i="217"/>
  <c r="AH17" i="217"/>
  <c r="V17" i="217"/>
  <c r="R17" i="217"/>
  <c r="J17" i="217"/>
  <c r="K17" i="217" s="1"/>
  <c r="G17" i="217"/>
  <c r="E17" i="217"/>
  <c r="AQ16" i="217"/>
  <c r="AH16" i="217"/>
  <c r="V16" i="217"/>
  <c r="R16" i="217"/>
  <c r="J16" i="217"/>
  <c r="K16" i="217" s="1"/>
  <c r="G16" i="217"/>
  <c r="E16" i="217"/>
  <c r="AQ15" i="217"/>
  <c r="AH15" i="217"/>
  <c r="V15" i="217"/>
  <c r="R15" i="217"/>
  <c r="J15" i="217"/>
  <c r="K15" i="217" s="1"/>
  <c r="G15" i="217"/>
  <c r="E15" i="217"/>
  <c r="AQ14" i="217"/>
  <c r="AH14" i="217"/>
  <c r="V14" i="217"/>
  <c r="R14" i="217"/>
  <c r="J14" i="217"/>
  <c r="K14" i="217" s="1"/>
  <c r="G14" i="217"/>
  <c r="E14" i="217"/>
  <c r="AQ13" i="217"/>
  <c r="AH13" i="217"/>
  <c r="V13" i="217"/>
  <c r="R13" i="217"/>
  <c r="J13" i="217"/>
  <c r="K13" i="217" s="1"/>
  <c r="G13" i="217"/>
  <c r="E13" i="217"/>
  <c r="AQ12" i="217"/>
  <c r="AH12" i="217"/>
  <c r="V12" i="217"/>
  <c r="R12" i="217"/>
  <c r="J12" i="217"/>
  <c r="K12" i="217" s="1"/>
  <c r="G12" i="217"/>
  <c r="E12" i="217"/>
  <c r="AH11" i="217"/>
  <c r="V11" i="217"/>
  <c r="J11" i="217"/>
  <c r="K11" i="217" s="1"/>
  <c r="G11" i="217"/>
  <c r="E11" i="217"/>
  <c r="AQ11" i="217"/>
  <c r="AG35" i="217"/>
  <c r="Q35" i="217"/>
  <c r="AR35" i="216"/>
  <c r="P35" i="216"/>
  <c r="AQ34" i="216"/>
  <c r="AH34" i="216"/>
  <c r="V34" i="216"/>
  <c r="R34" i="216"/>
  <c r="J34" i="216"/>
  <c r="K34" i="216" s="1"/>
  <c r="G34" i="216"/>
  <c r="E34" i="216"/>
  <c r="AQ33" i="216"/>
  <c r="AH33" i="216"/>
  <c r="V33" i="216"/>
  <c r="R33" i="216"/>
  <c r="J33" i="216"/>
  <c r="K33" i="216" s="1"/>
  <c r="G33" i="216"/>
  <c r="E33" i="216"/>
  <c r="AW32" i="216"/>
  <c r="AQ32" i="216"/>
  <c r="AH32" i="216"/>
  <c r="V32" i="216"/>
  <c r="R32" i="216"/>
  <c r="J32" i="216"/>
  <c r="I32" i="216" s="1"/>
  <c r="G32" i="216"/>
  <c r="E32" i="216"/>
  <c r="AQ31" i="216"/>
  <c r="AH31" i="216"/>
  <c r="V31" i="216"/>
  <c r="R31" i="216"/>
  <c r="J31" i="216"/>
  <c r="I31" i="216" s="1"/>
  <c r="G31" i="216"/>
  <c r="E31" i="216"/>
  <c r="AQ30" i="216"/>
  <c r="AH30" i="216"/>
  <c r="V30" i="216"/>
  <c r="R30" i="216"/>
  <c r="J30" i="216"/>
  <c r="K30" i="216" s="1"/>
  <c r="G30" i="216"/>
  <c r="E30" i="216"/>
  <c r="AQ29" i="216"/>
  <c r="AH29" i="216"/>
  <c r="V29" i="216"/>
  <c r="R29" i="216"/>
  <c r="J29" i="216"/>
  <c r="I29" i="216" s="1"/>
  <c r="G29" i="216"/>
  <c r="E29" i="216"/>
  <c r="AQ28" i="216"/>
  <c r="AH28" i="216"/>
  <c r="V28" i="216"/>
  <c r="R28" i="216"/>
  <c r="J28" i="216"/>
  <c r="I28" i="216" s="1"/>
  <c r="G28" i="216"/>
  <c r="E28" i="216"/>
  <c r="AQ27" i="216"/>
  <c r="AH27" i="216"/>
  <c r="V27" i="216"/>
  <c r="R27" i="216"/>
  <c r="J27" i="216"/>
  <c r="I27" i="216" s="1"/>
  <c r="G27" i="216"/>
  <c r="E27" i="216"/>
  <c r="AQ26" i="216"/>
  <c r="AH26" i="216"/>
  <c r="V26" i="216"/>
  <c r="R26" i="216"/>
  <c r="J26" i="216"/>
  <c r="K26" i="216" s="1"/>
  <c r="G26" i="216"/>
  <c r="E26" i="216"/>
  <c r="AQ25" i="216"/>
  <c r="AH25" i="216"/>
  <c r="V25" i="216"/>
  <c r="R25" i="216"/>
  <c r="J25" i="216"/>
  <c r="I25" i="216" s="1"/>
  <c r="G25" i="216"/>
  <c r="E25" i="216"/>
  <c r="AQ24" i="216"/>
  <c r="AH24" i="216"/>
  <c r="V24" i="216"/>
  <c r="R24" i="216"/>
  <c r="T24" i="216" s="1"/>
  <c r="J24" i="216"/>
  <c r="I24" i="216" s="1"/>
  <c r="G24" i="216"/>
  <c r="E24" i="216"/>
  <c r="AQ23" i="216"/>
  <c r="AH23" i="216"/>
  <c r="V23" i="216"/>
  <c r="R23" i="216"/>
  <c r="T23" i="216" s="1"/>
  <c r="J23" i="216"/>
  <c r="K23" i="216" s="1"/>
  <c r="G23" i="216"/>
  <c r="E23" i="216"/>
  <c r="AQ22" i="216"/>
  <c r="AH22" i="216"/>
  <c r="V22" i="216"/>
  <c r="R22" i="216"/>
  <c r="T22" i="216" s="1"/>
  <c r="J22" i="216"/>
  <c r="K22" i="216" s="1"/>
  <c r="G22" i="216"/>
  <c r="E22" i="216"/>
  <c r="AQ21" i="216"/>
  <c r="AH21" i="216"/>
  <c r="V21" i="216"/>
  <c r="R21" i="216"/>
  <c r="T21" i="216" s="1"/>
  <c r="J21" i="216"/>
  <c r="I21" i="216" s="1"/>
  <c r="G21" i="216"/>
  <c r="E21" i="216"/>
  <c r="AQ20" i="216"/>
  <c r="V20" i="216"/>
  <c r="R20" i="216"/>
  <c r="T20" i="216" s="1"/>
  <c r="J20" i="216"/>
  <c r="I20" i="216" s="1"/>
  <c r="G20" i="216"/>
  <c r="E20" i="216"/>
  <c r="AQ19" i="216"/>
  <c r="AH19" i="216"/>
  <c r="V19" i="216"/>
  <c r="R19" i="216"/>
  <c r="T19" i="216" s="1"/>
  <c r="J19" i="216"/>
  <c r="I19" i="216" s="1"/>
  <c r="G19" i="216"/>
  <c r="E19" i="216"/>
  <c r="AQ18" i="216"/>
  <c r="AH18" i="216"/>
  <c r="V18" i="216"/>
  <c r="R18" i="216"/>
  <c r="T18" i="216" s="1"/>
  <c r="J18" i="216"/>
  <c r="K18" i="216" s="1"/>
  <c r="G18" i="216"/>
  <c r="E18" i="216"/>
  <c r="AQ17" i="216"/>
  <c r="AH17" i="216"/>
  <c r="V17" i="216"/>
  <c r="R17" i="216"/>
  <c r="T17" i="216" s="1"/>
  <c r="J17" i="216"/>
  <c r="I17" i="216" s="1"/>
  <c r="G17" i="216"/>
  <c r="E17" i="216"/>
  <c r="AQ16" i="216"/>
  <c r="AH16" i="216"/>
  <c r="V16" i="216"/>
  <c r="R16" i="216"/>
  <c r="T16" i="216" s="1"/>
  <c r="J16" i="216"/>
  <c r="I16" i="216" s="1"/>
  <c r="G16" i="216"/>
  <c r="E16" i="216"/>
  <c r="AQ15" i="216"/>
  <c r="AH15" i="216"/>
  <c r="V15" i="216"/>
  <c r="R15" i="216"/>
  <c r="K15" i="216"/>
  <c r="J15" i="216"/>
  <c r="I15" i="216" s="1"/>
  <c r="G15" i="216"/>
  <c r="E15" i="216"/>
  <c r="AQ14" i="216"/>
  <c r="AH14" i="216"/>
  <c r="V14" i="216"/>
  <c r="R14" i="216"/>
  <c r="J14" i="216"/>
  <c r="I14" i="216" s="1"/>
  <c r="G14" i="216"/>
  <c r="E14" i="216"/>
  <c r="AQ13" i="216"/>
  <c r="AH13" i="216"/>
  <c r="V13" i="216"/>
  <c r="R13" i="216"/>
  <c r="J13" i="216"/>
  <c r="K13" i="216" s="1"/>
  <c r="I13" i="216"/>
  <c r="G13" i="216"/>
  <c r="E13" i="216"/>
  <c r="AQ12" i="216"/>
  <c r="AH12" i="216"/>
  <c r="V12" i="216"/>
  <c r="R12" i="216"/>
  <c r="J12" i="216"/>
  <c r="K12" i="216" s="1"/>
  <c r="G12" i="216"/>
  <c r="E12" i="216"/>
  <c r="AH11" i="216"/>
  <c r="V11" i="216"/>
  <c r="J11" i="216"/>
  <c r="I11" i="216" s="1"/>
  <c r="G11" i="216"/>
  <c r="E11" i="216"/>
  <c r="AQ11" i="216"/>
  <c r="AG35" i="216"/>
  <c r="Q35" i="216"/>
  <c r="AG8" i="216"/>
  <c r="J14" i="214"/>
  <c r="J14" i="213"/>
  <c r="T32" i="225" l="1"/>
  <c r="T26" i="225"/>
  <c r="K24" i="225"/>
  <c r="T28" i="225"/>
  <c r="K26" i="225"/>
  <c r="K28" i="225"/>
  <c r="T24" i="225"/>
  <c r="AI24" i="225" s="1"/>
  <c r="AI34" i="225"/>
  <c r="T30" i="225"/>
  <c r="AI30" i="225" s="1"/>
  <c r="S23" i="225"/>
  <c r="S22" i="225"/>
  <c r="S21" i="225"/>
  <c r="T22" i="225"/>
  <c r="S20" i="225"/>
  <c r="S19" i="225"/>
  <c r="T20" i="225"/>
  <c r="AI20" i="225" s="1"/>
  <c r="S18" i="225"/>
  <c r="S17" i="225"/>
  <c r="T18" i="225"/>
  <c r="S16" i="225"/>
  <c r="K22" i="225"/>
  <c r="K20" i="225"/>
  <c r="K18" i="225"/>
  <c r="K16" i="225"/>
  <c r="T16" i="225"/>
  <c r="AI16" i="225" s="1"/>
  <c r="S15" i="225"/>
  <c r="AI28" i="225"/>
  <c r="K30" i="225"/>
  <c r="K32" i="225"/>
  <c r="AI32" i="225"/>
  <c r="T33" i="225"/>
  <c r="AI33" i="225" s="1"/>
  <c r="S34" i="225"/>
  <c r="AQ35" i="225"/>
  <c r="T14" i="225"/>
  <c r="AI14" i="225" s="1"/>
  <c r="K14" i="225"/>
  <c r="T13" i="225"/>
  <c r="AI13" i="225" s="1"/>
  <c r="S14" i="225"/>
  <c r="I13" i="225"/>
  <c r="S13" i="225"/>
  <c r="T12" i="225"/>
  <c r="AI12" i="225" s="1"/>
  <c r="K12" i="225"/>
  <c r="AH35" i="225"/>
  <c r="S12" i="225"/>
  <c r="K11" i="225"/>
  <c r="T34" i="224"/>
  <c r="AI34" i="224" s="1"/>
  <c r="I34" i="224"/>
  <c r="T33" i="224"/>
  <c r="T32" i="224"/>
  <c r="AI33" i="224"/>
  <c r="I15" i="224"/>
  <c r="T24" i="224"/>
  <c r="S31" i="224"/>
  <c r="S32" i="224"/>
  <c r="T30" i="224"/>
  <c r="AI30" i="224" s="1"/>
  <c r="T31" i="224"/>
  <c r="AI31" i="224" s="1"/>
  <c r="S29" i="224"/>
  <c r="S28" i="224"/>
  <c r="S27" i="224"/>
  <c r="T28" i="224"/>
  <c r="AI28" i="224" s="1"/>
  <c r="I27" i="224"/>
  <c r="T26" i="224"/>
  <c r="S25" i="224"/>
  <c r="I21" i="224"/>
  <c r="T27" i="224"/>
  <c r="AI27" i="224" s="1"/>
  <c r="I29" i="224"/>
  <c r="AI32" i="224"/>
  <c r="I13" i="224"/>
  <c r="I19" i="224"/>
  <c r="I25" i="224"/>
  <c r="K33" i="224"/>
  <c r="I11" i="224"/>
  <c r="AI26" i="224"/>
  <c r="I31" i="224"/>
  <c r="AI24" i="224"/>
  <c r="S23" i="224"/>
  <c r="S24" i="224"/>
  <c r="T22" i="224"/>
  <c r="AI22" i="224" s="1"/>
  <c r="T23" i="224"/>
  <c r="AI23" i="224" s="1"/>
  <c r="S21" i="224"/>
  <c r="T20" i="224"/>
  <c r="AI20" i="224" s="1"/>
  <c r="S19" i="224"/>
  <c r="S20" i="224"/>
  <c r="T18" i="224"/>
  <c r="AI18" i="224" s="1"/>
  <c r="T19" i="224"/>
  <c r="AI19" i="224" s="1"/>
  <c r="S17" i="224"/>
  <c r="T16" i="224"/>
  <c r="AI16" i="224" s="1"/>
  <c r="I23" i="224"/>
  <c r="I17" i="224"/>
  <c r="S15" i="224"/>
  <c r="S16" i="224"/>
  <c r="T14" i="224"/>
  <c r="AI14" i="224" s="1"/>
  <c r="T15" i="224"/>
  <c r="AI15" i="224" s="1"/>
  <c r="AQ35" i="224"/>
  <c r="S13" i="224"/>
  <c r="T12" i="224"/>
  <c r="AH35" i="224"/>
  <c r="AI12" i="224"/>
  <c r="S11" i="224"/>
  <c r="S12" i="224"/>
  <c r="T11" i="224"/>
  <c r="AI11" i="224" s="1"/>
  <c r="T14" i="223"/>
  <c r="T13" i="223"/>
  <c r="S12" i="223"/>
  <c r="S34" i="223"/>
  <c r="S33" i="223"/>
  <c r="K33" i="223"/>
  <c r="I32" i="223"/>
  <c r="I31" i="223"/>
  <c r="I30" i="223"/>
  <c r="I24" i="223"/>
  <c r="I25" i="223"/>
  <c r="I26" i="223"/>
  <c r="I27" i="223"/>
  <c r="I28" i="223"/>
  <c r="I29" i="223"/>
  <c r="I12" i="223"/>
  <c r="I13" i="223"/>
  <c r="I14" i="223"/>
  <c r="I15" i="223"/>
  <c r="K34" i="223"/>
  <c r="I23" i="223"/>
  <c r="I22" i="223"/>
  <c r="I21" i="223"/>
  <c r="I20" i="223"/>
  <c r="I19" i="223"/>
  <c r="I18" i="223"/>
  <c r="I17" i="223"/>
  <c r="I16" i="223"/>
  <c r="T15" i="223"/>
  <c r="AI15" i="223" s="1"/>
  <c r="AI14" i="223"/>
  <c r="S15" i="223"/>
  <c r="S14" i="223"/>
  <c r="S13" i="223"/>
  <c r="AI13" i="223"/>
  <c r="S34" i="222"/>
  <c r="S33" i="222"/>
  <c r="T32" i="222"/>
  <c r="K33" i="222"/>
  <c r="I32" i="222"/>
  <c r="T31" i="222"/>
  <c r="I31" i="222"/>
  <c r="I19" i="222"/>
  <c r="T12" i="222"/>
  <c r="T13" i="222"/>
  <c r="T14" i="222"/>
  <c r="T15" i="222"/>
  <c r="AI32" i="222"/>
  <c r="K34" i="222"/>
  <c r="AI31" i="222"/>
  <c r="T30" i="222"/>
  <c r="AI30" i="222"/>
  <c r="T29" i="222"/>
  <c r="T28" i="222"/>
  <c r="AI28" i="222" s="1"/>
  <c r="AI29" i="222"/>
  <c r="T27" i="222"/>
  <c r="AI27" i="222" s="1"/>
  <c r="T26" i="222"/>
  <c r="AI26" i="222" s="1"/>
  <c r="I30" i="222"/>
  <c r="I29" i="222"/>
  <c r="I28" i="222"/>
  <c r="I27" i="222"/>
  <c r="I26" i="222"/>
  <c r="T25" i="222"/>
  <c r="AI25" i="222" s="1"/>
  <c r="T24" i="222"/>
  <c r="I25" i="222"/>
  <c r="I24" i="222"/>
  <c r="AI24" i="222"/>
  <c r="T23" i="222"/>
  <c r="I23" i="222"/>
  <c r="AI23" i="222"/>
  <c r="T22" i="222"/>
  <c r="I22" i="222"/>
  <c r="AI22" i="222"/>
  <c r="T21" i="222"/>
  <c r="I21" i="222"/>
  <c r="AI21" i="222"/>
  <c r="T20" i="222"/>
  <c r="I20" i="222"/>
  <c r="AI20" i="222"/>
  <c r="T19" i="222"/>
  <c r="AI19" i="222"/>
  <c r="T18" i="222"/>
  <c r="I18" i="222"/>
  <c r="AI18" i="222"/>
  <c r="T17" i="222"/>
  <c r="AI17" i="222" s="1"/>
  <c r="I17" i="222"/>
  <c r="T16" i="222"/>
  <c r="AI16" i="222" s="1"/>
  <c r="I16" i="222"/>
  <c r="AQ35" i="222"/>
  <c r="AH35" i="222"/>
  <c r="AI15" i="222"/>
  <c r="AI13" i="222"/>
  <c r="AI14" i="222"/>
  <c r="AI12" i="222"/>
  <c r="S34" i="221"/>
  <c r="T31" i="221"/>
  <c r="T30" i="221"/>
  <c r="S33" i="221"/>
  <c r="T32" i="221"/>
  <c r="AI32" i="221" s="1"/>
  <c r="K32" i="221"/>
  <c r="K31" i="221"/>
  <c r="T29" i="221"/>
  <c r="T28" i="221"/>
  <c r="AI28" i="221" s="1"/>
  <c r="T27" i="221"/>
  <c r="T26" i="221"/>
  <c r="T25" i="221"/>
  <c r="T24" i="221"/>
  <c r="I11" i="221"/>
  <c r="K13" i="221"/>
  <c r="K14" i="221"/>
  <c r="K15" i="221"/>
  <c r="I19" i="221"/>
  <c r="I27" i="221"/>
  <c r="AI25" i="221"/>
  <c r="AI29" i="221"/>
  <c r="K24" i="221"/>
  <c r="K25" i="221"/>
  <c r="K28" i="221"/>
  <c r="K29" i="221"/>
  <c r="K12" i="221"/>
  <c r="K26" i="221"/>
  <c r="K30" i="221"/>
  <c r="T14" i="221"/>
  <c r="T12" i="221"/>
  <c r="AI12" i="221" s="1"/>
  <c r="T13" i="221"/>
  <c r="AI13" i="221" s="1"/>
  <c r="AI24" i="221"/>
  <c r="T23" i="221"/>
  <c r="T22" i="221"/>
  <c r="AI22" i="221" s="1"/>
  <c r="T21" i="221"/>
  <c r="AI21" i="221" s="1"/>
  <c r="T20" i="221"/>
  <c r="AI20" i="221" s="1"/>
  <c r="T19" i="221"/>
  <c r="AI19" i="221" s="1"/>
  <c r="T18" i="221"/>
  <c r="AI18" i="221" s="1"/>
  <c r="T17" i="221"/>
  <c r="AI17" i="221" s="1"/>
  <c r="T16" i="221"/>
  <c r="AI16" i="221" s="1"/>
  <c r="I21" i="221"/>
  <c r="I18" i="221"/>
  <c r="K20" i="221"/>
  <c r="I22" i="221"/>
  <c r="I17" i="221"/>
  <c r="I23" i="221"/>
  <c r="I16" i="221"/>
  <c r="T15" i="221"/>
  <c r="AI15" i="221" s="1"/>
  <c r="AQ35" i="221"/>
  <c r="AH35" i="221"/>
  <c r="T34" i="220"/>
  <c r="T33" i="220"/>
  <c r="S34" i="220"/>
  <c r="S32" i="220"/>
  <c r="S31" i="220"/>
  <c r="T32" i="220"/>
  <c r="AI32" i="220" s="1"/>
  <c r="S30" i="220"/>
  <c r="S29" i="220"/>
  <c r="S28" i="220"/>
  <c r="S27" i="220"/>
  <c r="S26" i="220"/>
  <c r="S25" i="220"/>
  <c r="S24" i="220"/>
  <c r="AI34" i="220"/>
  <c r="S23" i="220"/>
  <c r="S22" i="220"/>
  <c r="S21" i="220"/>
  <c r="S20" i="220"/>
  <c r="S19" i="220"/>
  <c r="S18" i="220"/>
  <c r="S17" i="220"/>
  <c r="I34" i="220"/>
  <c r="S12" i="220"/>
  <c r="T31" i="220"/>
  <c r="AI31" i="220" s="1"/>
  <c r="I33" i="220"/>
  <c r="S33" i="220"/>
  <c r="S14" i="220"/>
  <c r="S15" i="220"/>
  <c r="S13" i="220"/>
  <c r="T18" i="220"/>
  <c r="AI18" i="220" s="1"/>
  <c r="T19" i="220"/>
  <c r="AI19" i="220" s="1"/>
  <c r="T20" i="220"/>
  <c r="AI20" i="220" s="1"/>
  <c r="T21" i="220"/>
  <c r="AI21" i="220" s="1"/>
  <c r="T22" i="220"/>
  <c r="AI22" i="220" s="1"/>
  <c r="T23" i="220"/>
  <c r="AI23" i="220" s="1"/>
  <c r="T24" i="220"/>
  <c r="AI24" i="220" s="1"/>
  <c r="T25" i="220"/>
  <c r="AI25" i="220" s="1"/>
  <c r="T26" i="220"/>
  <c r="AI26" i="220" s="1"/>
  <c r="T27" i="220"/>
  <c r="AI27" i="220" s="1"/>
  <c r="T28" i="220"/>
  <c r="AI28" i="220" s="1"/>
  <c r="T29" i="220"/>
  <c r="AI29" i="220" s="1"/>
  <c r="T30" i="220"/>
  <c r="AI30" i="220" s="1"/>
  <c r="AI33" i="220"/>
  <c r="S16" i="220"/>
  <c r="T17" i="220"/>
  <c r="AI17" i="220" s="1"/>
  <c r="AQ35" i="220"/>
  <c r="AH35" i="220"/>
  <c r="T16" i="220"/>
  <c r="AI16" i="220" s="1"/>
  <c r="T15" i="220"/>
  <c r="AI15" i="220" s="1"/>
  <c r="T14" i="220"/>
  <c r="AI14" i="220" s="1"/>
  <c r="T13" i="220"/>
  <c r="AI13" i="220" s="1"/>
  <c r="T12" i="220"/>
  <c r="AI12" i="220" s="1"/>
  <c r="T34" i="218"/>
  <c r="S34" i="218"/>
  <c r="T33" i="218"/>
  <c r="I34" i="218"/>
  <c r="I33" i="218"/>
  <c r="S32" i="218"/>
  <c r="S33" i="218"/>
  <c r="S31" i="218"/>
  <c r="S30" i="218"/>
  <c r="S29" i="218"/>
  <c r="S28" i="218"/>
  <c r="S27" i="218"/>
  <c r="S26" i="218"/>
  <c r="S25" i="218"/>
  <c r="S24" i="218"/>
  <c r="AI33" i="218"/>
  <c r="T25" i="218"/>
  <c r="AI25" i="218" s="1"/>
  <c r="T26" i="218"/>
  <c r="AI26" i="218" s="1"/>
  <c r="T27" i="218"/>
  <c r="AI27" i="218" s="1"/>
  <c r="T28" i="218"/>
  <c r="AI28" i="218" s="1"/>
  <c r="T29" i="218"/>
  <c r="AI29" i="218" s="1"/>
  <c r="T30" i="218"/>
  <c r="AI30" i="218" s="1"/>
  <c r="T31" i="218"/>
  <c r="AI31" i="218" s="1"/>
  <c r="T32" i="218"/>
  <c r="AI32" i="218" s="1"/>
  <c r="AI34" i="218"/>
  <c r="S23" i="218"/>
  <c r="T24" i="218"/>
  <c r="AI24" i="218" s="1"/>
  <c r="S22" i="218"/>
  <c r="T23" i="218"/>
  <c r="AI23" i="218" s="1"/>
  <c r="S21" i="218"/>
  <c r="T22" i="218"/>
  <c r="AI22" i="218" s="1"/>
  <c r="S20" i="218"/>
  <c r="T21" i="218"/>
  <c r="AI21" i="218" s="1"/>
  <c r="T19" i="218"/>
  <c r="T20" i="218"/>
  <c r="AI20" i="218" s="1"/>
  <c r="AI19" i="218"/>
  <c r="T18" i="218"/>
  <c r="AI18" i="218" s="1"/>
  <c r="T17" i="218"/>
  <c r="T16" i="218"/>
  <c r="AQ35" i="218"/>
  <c r="AH35" i="218"/>
  <c r="T15" i="218"/>
  <c r="AI16" i="218"/>
  <c r="AI15" i="218"/>
  <c r="T14" i="218"/>
  <c r="T13" i="218"/>
  <c r="T12" i="218"/>
  <c r="AI12" i="218"/>
  <c r="S34" i="217"/>
  <c r="S33" i="217"/>
  <c r="S31" i="217"/>
  <c r="T30" i="217"/>
  <c r="T29" i="217"/>
  <c r="S30" i="217"/>
  <c r="T28" i="217"/>
  <c r="T27" i="217"/>
  <c r="AI27" i="217" s="1"/>
  <c r="S28" i="217"/>
  <c r="T26" i="217"/>
  <c r="S27" i="217"/>
  <c r="T25" i="217"/>
  <c r="T24" i="217"/>
  <c r="AI24" i="217" s="1"/>
  <c r="AI30" i="217"/>
  <c r="AI28" i="217"/>
  <c r="I12" i="217"/>
  <c r="I13" i="217"/>
  <c r="I14" i="217"/>
  <c r="I15" i="217"/>
  <c r="AI25" i="217"/>
  <c r="S26" i="217"/>
  <c r="I11" i="217"/>
  <c r="I27" i="217"/>
  <c r="I30" i="217"/>
  <c r="T31" i="217"/>
  <c r="AI31" i="217" s="1"/>
  <c r="I31" i="217"/>
  <c r="AI32" i="217"/>
  <c r="AI29" i="217"/>
  <c r="I34" i="217"/>
  <c r="T15" i="217"/>
  <c r="S25" i="217"/>
  <c r="AI26" i="217"/>
  <c r="I28" i="217"/>
  <c r="S29" i="217"/>
  <c r="K33" i="217"/>
  <c r="T13" i="217"/>
  <c r="AI13" i="217" s="1"/>
  <c r="I24" i="217"/>
  <c r="I25" i="217"/>
  <c r="I29" i="217"/>
  <c r="S32" i="217"/>
  <c r="T12" i="217"/>
  <c r="AI12" i="217" s="1"/>
  <c r="T14" i="217"/>
  <c r="AI14" i="217" s="1"/>
  <c r="I26" i="217"/>
  <c r="I32" i="217"/>
  <c r="S24" i="217"/>
  <c r="T23" i="217"/>
  <c r="AI23" i="217" s="1"/>
  <c r="T22" i="217"/>
  <c r="AI22" i="217" s="1"/>
  <c r="S23" i="217"/>
  <c r="T21" i="217"/>
  <c r="AI21" i="217" s="1"/>
  <c r="S22" i="217"/>
  <c r="T20" i="217"/>
  <c r="AI20" i="217" s="1"/>
  <c r="S21" i="217"/>
  <c r="T19" i="217"/>
  <c r="AI19" i="217" s="1"/>
  <c r="S20" i="217"/>
  <c r="T18" i="217"/>
  <c r="AI18" i="217" s="1"/>
  <c r="S19" i="217"/>
  <c r="T17" i="217"/>
  <c r="AI17" i="217" s="1"/>
  <c r="S18" i="217"/>
  <c r="T16" i="217"/>
  <c r="S17" i="217"/>
  <c r="I23" i="217"/>
  <c r="I19" i="217"/>
  <c r="I20" i="217"/>
  <c r="I21" i="217"/>
  <c r="I18" i="217"/>
  <c r="I22" i="217"/>
  <c r="I17" i="217"/>
  <c r="I16" i="217"/>
  <c r="AQ35" i="217"/>
  <c r="AI16" i="217"/>
  <c r="AI15" i="217"/>
  <c r="AH35" i="217"/>
  <c r="S16" i="217"/>
  <c r="S15" i="217"/>
  <c r="S14" i="217"/>
  <c r="S13" i="217"/>
  <c r="S12" i="217"/>
  <c r="S34" i="216"/>
  <c r="S33" i="216"/>
  <c r="T32" i="216"/>
  <c r="T31" i="216"/>
  <c r="T30" i="216"/>
  <c r="T29" i="216"/>
  <c r="T28" i="216"/>
  <c r="T27" i="216"/>
  <c r="T26" i="216"/>
  <c r="T25" i="216"/>
  <c r="AI29" i="216"/>
  <c r="K31" i="216"/>
  <c r="AI25" i="216"/>
  <c r="K27" i="216"/>
  <c r="K28" i="216"/>
  <c r="K29" i="216"/>
  <c r="K11" i="216"/>
  <c r="K24" i="216"/>
  <c r="K25" i="216"/>
  <c r="K19" i="216"/>
  <c r="K14" i="216"/>
  <c r="I12" i="216"/>
  <c r="I26" i="216"/>
  <c r="I30" i="216"/>
  <c r="K32" i="216"/>
  <c r="I33" i="216"/>
  <c r="I34" i="216"/>
  <c r="AI24" i="216"/>
  <c r="AI28" i="216"/>
  <c r="AI32" i="216"/>
  <c r="AI21" i="216"/>
  <c r="AI20" i="216"/>
  <c r="AI17" i="216"/>
  <c r="I23" i="216"/>
  <c r="I18" i="216"/>
  <c r="K20" i="216"/>
  <c r="I22" i="216"/>
  <c r="K21" i="216"/>
  <c r="K17" i="216"/>
  <c r="K16" i="216"/>
  <c r="T15" i="216"/>
  <c r="AI15" i="216" s="1"/>
  <c r="AI16" i="216"/>
  <c r="T14" i="216"/>
  <c r="T13" i="216"/>
  <c r="AI13" i="216" s="1"/>
  <c r="T12" i="216"/>
  <c r="AI12" i="216" s="1"/>
  <c r="AH35" i="216"/>
  <c r="AQ35" i="216"/>
  <c r="K15" i="225"/>
  <c r="T17" i="225"/>
  <c r="AI17" i="225" s="1"/>
  <c r="K19" i="225"/>
  <c r="T21" i="225"/>
  <c r="AI21" i="225" s="1"/>
  <c r="K23" i="225"/>
  <c r="T25" i="225"/>
  <c r="AI25" i="225" s="1"/>
  <c r="K27" i="225"/>
  <c r="T29" i="225"/>
  <c r="AI29" i="225" s="1"/>
  <c r="K31" i="225"/>
  <c r="K33" i="225"/>
  <c r="K34" i="225"/>
  <c r="I12" i="224"/>
  <c r="K14" i="224"/>
  <c r="I14" i="224"/>
  <c r="I16" i="224"/>
  <c r="K18" i="224"/>
  <c r="I18" i="224"/>
  <c r="I20" i="224"/>
  <c r="K22" i="224"/>
  <c r="I22" i="224"/>
  <c r="I24" i="224"/>
  <c r="K26" i="224"/>
  <c r="I26" i="224"/>
  <c r="I28" i="224"/>
  <c r="K30" i="224"/>
  <c r="I30" i="224"/>
  <c r="I32" i="224"/>
  <c r="S33" i="224"/>
  <c r="AP35" i="223"/>
  <c r="AQ11" i="223"/>
  <c r="AQ35" i="223" s="1"/>
  <c r="R11" i="223"/>
  <c r="T16" i="223"/>
  <c r="AI16" i="223" s="1"/>
  <c r="S16" i="223"/>
  <c r="T17" i="223"/>
  <c r="AI17" i="223" s="1"/>
  <c r="S17" i="223"/>
  <c r="T18" i="223"/>
  <c r="AI18" i="223" s="1"/>
  <c r="S18" i="223"/>
  <c r="T19" i="223"/>
  <c r="AI19" i="223" s="1"/>
  <c r="S19" i="223"/>
  <c r="T20" i="223"/>
  <c r="AI20" i="223" s="1"/>
  <c r="S20" i="223"/>
  <c r="T21" i="223"/>
  <c r="AI21" i="223" s="1"/>
  <c r="S21" i="223"/>
  <c r="T22" i="223"/>
  <c r="AI22" i="223" s="1"/>
  <c r="S22" i="223"/>
  <c r="T23" i="223"/>
  <c r="AI23" i="223" s="1"/>
  <c r="S23" i="223"/>
  <c r="T24" i="223"/>
  <c r="AI24" i="223" s="1"/>
  <c r="S24" i="223"/>
  <c r="T25" i="223"/>
  <c r="AI25" i="223" s="1"/>
  <c r="S25" i="223"/>
  <c r="T26" i="223"/>
  <c r="S26" i="223"/>
  <c r="T27" i="223"/>
  <c r="AI27" i="223" s="1"/>
  <c r="S27" i="223"/>
  <c r="T28" i="223"/>
  <c r="AI28" i="223" s="1"/>
  <c r="S28" i="223"/>
  <c r="T29" i="223"/>
  <c r="AI29" i="223" s="1"/>
  <c r="S29" i="223"/>
  <c r="T30" i="223"/>
  <c r="AI30" i="223" s="1"/>
  <c r="S30" i="223"/>
  <c r="T31" i="223"/>
  <c r="AI31" i="223" s="1"/>
  <c r="S31" i="223"/>
  <c r="T32" i="223"/>
  <c r="AI32" i="223" s="1"/>
  <c r="S32" i="223"/>
  <c r="R11" i="225"/>
  <c r="T15" i="225"/>
  <c r="AI15" i="225" s="1"/>
  <c r="K17" i="225"/>
  <c r="T19" i="225"/>
  <c r="AI19" i="225" s="1"/>
  <c r="K21" i="225"/>
  <c r="T23" i="225"/>
  <c r="AI23" i="225" s="1"/>
  <c r="K25" i="225"/>
  <c r="T27" i="225"/>
  <c r="AI27" i="225" s="1"/>
  <c r="K29" i="225"/>
  <c r="T31" i="225"/>
  <c r="AI31" i="225" s="1"/>
  <c r="T13" i="224"/>
  <c r="AI13" i="224" s="1"/>
  <c r="S14" i="224"/>
  <c r="T17" i="224"/>
  <c r="AI17" i="224" s="1"/>
  <c r="S18" i="224"/>
  <c r="T21" i="224"/>
  <c r="AI21" i="224" s="1"/>
  <c r="S22" i="224"/>
  <c r="T25" i="224"/>
  <c r="AI25" i="224" s="1"/>
  <c r="S26" i="224"/>
  <c r="T29" i="224"/>
  <c r="AI29" i="224" s="1"/>
  <c r="S30" i="224"/>
  <c r="AG35" i="224"/>
  <c r="T12" i="223"/>
  <c r="AI12" i="223" s="1"/>
  <c r="AI18" i="225"/>
  <c r="AI22" i="225"/>
  <c r="AI26" i="225"/>
  <c r="R35" i="224"/>
  <c r="K11" i="223"/>
  <c r="I11" i="223"/>
  <c r="AH35" i="223"/>
  <c r="AG35" i="223"/>
  <c r="AG8" i="223"/>
  <c r="AI26" i="223"/>
  <c r="T33" i="223"/>
  <c r="AI33" i="223" s="1"/>
  <c r="T34" i="223"/>
  <c r="AI34" i="223" s="1"/>
  <c r="AG8" i="222"/>
  <c r="T33" i="222"/>
  <c r="AI33" i="222" s="1"/>
  <c r="T34" i="222"/>
  <c r="AI34" i="222" s="1"/>
  <c r="R11" i="222"/>
  <c r="AP35" i="222"/>
  <c r="S12" i="222"/>
  <c r="S13" i="222"/>
  <c r="S14" i="222"/>
  <c r="S15" i="222"/>
  <c r="S16" i="222"/>
  <c r="S17" i="222"/>
  <c r="S18" i="222"/>
  <c r="S19" i="222"/>
  <c r="S20" i="222"/>
  <c r="S21" i="222"/>
  <c r="S22" i="222"/>
  <c r="S23" i="222"/>
  <c r="S24" i="222"/>
  <c r="S25" i="222"/>
  <c r="S26" i="222"/>
  <c r="S27" i="222"/>
  <c r="S28" i="222"/>
  <c r="S29" i="222"/>
  <c r="S30" i="222"/>
  <c r="S31" i="222"/>
  <c r="S32" i="222"/>
  <c r="AI23" i="221"/>
  <c r="AI27" i="221"/>
  <c r="AI31" i="221"/>
  <c r="AI14" i="221"/>
  <c r="AI26" i="221"/>
  <c r="AI30" i="221"/>
  <c r="T33" i="221"/>
  <c r="AI33" i="221" s="1"/>
  <c r="T34" i="221"/>
  <c r="AI34" i="221" s="1"/>
  <c r="R11" i="221"/>
  <c r="K33" i="221"/>
  <c r="K34" i="221"/>
  <c r="AP35" i="221"/>
  <c r="S12" i="221"/>
  <c r="S13" i="221"/>
  <c r="S14" i="221"/>
  <c r="S15" i="221"/>
  <c r="S16" i="221"/>
  <c r="S17" i="221"/>
  <c r="S18" i="221"/>
  <c r="S19" i="221"/>
  <c r="S20" i="221"/>
  <c r="S21" i="221"/>
  <c r="S22" i="221"/>
  <c r="S23" i="221"/>
  <c r="S24" i="221"/>
  <c r="S25" i="221"/>
  <c r="S26" i="221"/>
  <c r="S27" i="221"/>
  <c r="S28" i="221"/>
  <c r="S29" i="221"/>
  <c r="S30" i="221"/>
  <c r="S31" i="221"/>
  <c r="S32" i="221"/>
  <c r="K11" i="220"/>
  <c r="K12" i="220"/>
  <c r="K13" i="220"/>
  <c r="K14" i="220"/>
  <c r="K15" i="220"/>
  <c r="K16" i="220"/>
  <c r="K17" i="220"/>
  <c r="K18" i="220"/>
  <c r="K19" i="220"/>
  <c r="K20" i="220"/>
  <c r="K21" i="220"/>
  <c r="K22" i="220"/>
  <c r="K23" i="220"/>
  <c r="K24" i="220"/>
  <c r="K25" i="220"/>
  <c r="K26" i="220"/>
  <c r="K27" i="220"/>
  <c r="K28" i="220"/>
  <c r="K29" i="220"/>
  <c r="K30" i="220"/>
  <c r="K31" i="220"/>
  <c r="K32" i="220"/>
  <c r="R11" i="220"/>
  <c r="AP35" i="220"/>
  <c r="AI14" i="218"/>
  <c r="AI13" i="218"/>
  <c r="AI17" i="218"/>
  <c r="K11" i="218"/>
  <c r="K12" i="218"/>
  <c r="K13" i="218"/>
  <c r="K14" i="218"/>
  <c r="K15" i="218"/>
  <c r="K16" i="218"/>
  <c r="K17" i="218"/>
  <c r="K18" i="218"/>
  <c r="K19" i="218"/>
  <c r="K20" i="218"/>
  <c r="K21" i="218"/>
  <c r="K22" i="218"/>
  <c r="K23" i="218"/>
  <c r="K24" i="218"/>
  <c r="K25" i="218"/>
  <c r="K26" i="218"/>
  <c r="K27" i="218"/>
  <c r="K28" i="218"/>
  <c r="K29" i="218"/>
  <c r="K30" i="218"/>
  <c r="K31" i="218"/>
  <c r="K32" i="218"/>
  <c r="R11" i="218"/>
  <c r="AP35" i="218"/>
  <c r="S12" i="218"/>
  <c r="S13" i="218"/>
  <c r="S14" i="218"/>
  <c r="S15" i="218"/>
  <c r="S16" i="218"/>
  <c r="S17" i="218"/>
  <c r="S18" i="218"/>
  <c r="S19" i="218"/>
  <c r="AG8" i="217"/>
  <c r="T33" i="217"/>
  <c r="AI33" i="217" s="1"/>
  <c r="T34" i="217"/>
  <c r="AI34" i="217" s="1"/>
  <c r="R11" i="217"/>
  <c r="AP35" i="217"/>
  <c r="AI14" i="216"/>
  <c r="AI18" i="216"/>
  <c r="AI22" i="216"/>
  <c r="AI26" i="216"/>
  <c r="AI30" i="216"/>
  <c r="AI19" i="216"/>
  <c r="AI23" i="216"/>
  <c r="AI27" i="216"/>
  <c r="AI31" i="216"/>
  <c r="T33" i="216"/>
  <c r="AI33" i="216" s="1"/>
  <c r="T34" i="216"/>
  <c r="AI34" i="216" s="1"/>
  <c r="R11" i="216"/>
  <c r="AP35" i="216"/>
  <c r="S12" i="216"/>
  <c r="S13" i="216"/>
  <c r="S14" i="216"/>
  <c r="S15" i="216"/>
  <c r="S16" i="216"/>
  <c r="S17" i="216"/>
  <c r="S18" i="216"/>
  <c r="S19" i="216"/>
  <c r="S20" i="216"/>
  <c r="S21" i="216"/>
  <c r="S22" i="216"/>
  <c r="S23" i="216"/>
  <c r="S24" i="216"/>
  <c r="S25" i="216"/>
  <c r="S26" i="216"/>
  <c r="S27" i="216"/>
  <c r="S28" i="216"/>
  <c r="S29" i="216"/>
  <c r="S30" i="216"/>
  <c r="S31" i="216"/>
  <c r="S32" i="216"/>
  <c r="S35" i="224" l="1"/>
  <c r="R35" i="222"/>
  <c r="T11" i="222"/>
  <c r="S11" i="222"/>
  <c r="S35" i="222" s="1"/>
  <c r="T35" i="224"/>
  <c r="AI35" i="224" s="1"/>
  <c r="S11" i="225"/>
  <c r="S35" i="225" s="1"/>
  <c r="R35" i="225"/>
  <c r="T11" i="225"/>
  <c r="R35" i="223"/>
  <c r="T11" i="223"/>
  <c r="S11" i="223"/>
  <c r="S35" i="223" s="1"/>
  <c r="R35" i="221"/>
  <c r="T11" i="221"/>
  <c r="S11" i="221"/>
  <c r="S35" i="221" s="1"/>
  <c r="R35" i="220"/>
  <c r="T11" i="220"/>
  <c r="S11" i="220"/>
  <c r="S35" i="220" s="1"/>
  <c r="R35" i="218"/>
  <c r="T11" i="218"/>
  <c r="S11" i="218"/>
  <c r="S35" i="218" s="1"/>
  <c r="R35" i="217"/>
  <c r="T11" i="217"/>
  <c r="S11" i="217"/>
  <c r="S35" i="217" s="1"/>
  <c r="R35" i="216"/>
  <c r="T11" i="216"/>
  <c r="S11" i="216"/>
  <c r="S35" i="216" s="1"/>
  <c r="T35" i="222" l="1"/>
  <c r="AI35" i="222" s="1"/>
  <c r="AI11" i="222"/>
  <c r="T35" i="223"/>
  <c r="AI35" i="223" s="1"/>
  <c r="AI11" i="223"/>
  <c r="T35" i="225"/>
  <c r="AI35" i="225" s="1"/>
  <c r="AI11" i="225"/>
  <c r="T35" i="221"/>
  <c r="AI35" i="221" s="1"/>
  <c r="AI11" i="221"/>
  <c r="T35" i="220"/>
  <c r="AI35" i="220" s="1"/>
  <c r="AI11" i="220"/>
  <c r="T35" i="218"/>
  <c r="AI35" i="218" s="1"/>
  <c r="AI11" i="218"/>
  <c r="AI11" i="217"/>
  <c r="T35" i="217"/>
  <c r="AI35" i="217" s="1"/>
  <c r="T35" i="216"/>
  <c r="AI35" i="216" s="1"/>
  <c r="AI11" i="216"/>
  <c r="AP10" i="212" l="1"/>
  <c r="J14" i="212" l="1"/>
  <c r="J14" i="211" l="1"/>
  <c r="J15" i="211"/>
  <c r="P35" i="211" l="1"/>
  <c r="AH12" i="209" l="1"/>
  <c r="AH15" i="209"/>
  <c r="AH16" i="209"/>
  <c r="AH19" i="209"/>
  <c r="AH20" i="209"/>
  <c r="AH23" i="209"/>
  <c r="AH24" i="209"/>
  <c r="AH27" i="209"/>
  <c r="AH28" i="209"/>
  <c r="AH31" i="209"/>
  <c r="AH32" i="209"/>
  <c r="AH13" i="209"/>
  <c r="AH14" i="209"/>
  <c r="AH17" i="209"/>
  <c r="AH18" i="209"/>
  <c r="AH21" i="209"/>
  <c r="AH22" i="209"/>
  <c r="AH25" i="209"/>
  <c r="AH26" i="209"/>
  <c r="AH29" i="209"/>
  <c r="AH30" i="209"/>
  <c r="AH33" i="209"/>
  <c r="AH34" i="209"/>
  <c r="J14" i="207" l="1"/>
  <c r="V11" i="207"/>
  <c r="J11" i="207"/>
  <c r="J14" i="206" l="1"/>
  <c r="J14" i="205" l="1"/>
  <c r="J14" i="204" l="1"/>
  <c r="J14" i="200" l="1"/>
  <c r="AP10" i="215" l="1"/>
  <c r="AG10" i="215"/>
  <c r="Q10" i="215"/>
  <c r="AP10" i="214"/>
  <c r="AG10" i="214"/>
  <c r="Q10" i="214"/>
  <c r="AP10" i="213"/>
  <c r="AG10" i="213"/>
  <c r="Q10" i="213"/>
  <c r="AG10" i="212"/>
  <c r="Q10" i="212"/>
  <c r="Q35" i="212" s="1"/>
  <c r="AP10" i="211"/>
  <c r="AG10" i="211"/>
  <c r="Q10" i="211"/>
  <c r="AP10" i="210"/>
  <c r="AP35" i="210" s="1"/>
  <c r="AG10" i="210"/>
  <c r="AG8" i="210" s="1"/>
  <c r="Q10" i="210"/>
  <c r="Q35" i="210" s="1"/>
  <c r="AP10" i="209"/>
  <c r="AG10" i="209"/>
  <c r="Q10" i="209"/>
  <c r="Q35" i="209" s="1"/>
  <c r="AP10" i="208"/>
  <c r="AP35" i="208" s="1"/>
  <c r="AG10" i="208"/>
  <c r="Q10" i="208"/>
  <c r="AP10" i="207"/>
  <c r="AG10" i="207"/>
  <c r="Q10" i="207"/>
  <c r="AP10" i="206"/>
  <c r="AQ11" i="206" s="1"/>
  <c r="AG10" i="206"/>
  <c r="Q10" i="206"/>
  <c r="Q35" i="206" s="1"/>
  <c r="AP10" i="205"/>
  <c r="AG10" i="205"/>
  <c r="Q10" i="205"/>
  <c r="AP10" i="204"/>
  <c r="AG10" i="204"/>
  <c r="AH11" i="204" s="1"/>
  <c r="Q10" i="204"/>
  <c r="Q35" i="204" s="1"/>
  <c r="AR35" i="207"/>
  <c r="P35" i="207"/>
  <c r="AQ34" i="207"/>
  <c r="AH34" i="207"/>
  <c r="V34" i="207"/>
  <c r="R34" i="207"/>
  <c r="S34" i="207" s="1"/>
  <c r="J34" i="207"/>
  <c r="I34" i="207" s="1"/>
  <c r="G34" i="207"/>
  <c r="E34" i="207"/>
  <c r="AQ33" i="207"/>
  <c r="AH33" i="207"/>
  <c r="V33" i="207"/>
  <c r="R33" i="207"/>
  <c r="J33" i="207"/>
  <c r="I33" i="207" s="1"/>
  <c r="G33" i="207"/>
  <c r="E33" i="207"/>
  <c r="AW32" i="207"/>
  <c r="AQ32" i="207"/>
  <c r="AH32" i="207"/>
  <c r="V32" i="207"/>
  <c r="R32" i="207"/>
  <c r="J32" i="207"/>
  <c r="K32" i="207" s="1"/>
  <c r="G32" i="207"/>
  <c r="E32" i="207"/>
  <c r="AQ31" i="207"/>
  <c r="AH31" i="207"/>
  <c r="V31" i="207"/>
  <c r="R31" i="207"/>
  <c r="J31" i="207"/>
  <c r="K31" i="207" s="1"/>
  <c r="G31" i="207"/>
  <c r="E31" i="207"/>
  <c r="AQ30" i="207"/>
  <c r="AH30" i="207"/>
  <c r="V30" i="207"/>
  <c r="R30" i="207"/>
  <c r="J30" i="207"/>
  <c r="K30" i="207" s="1"/>
  <c r="G30" i="207"/>
  <c r="E30" i="207"/>
  <c r="AQ29" i="207"/>
  <c r="AH29" i="207"/>
  <c r="V29" i="207"/>
  <c r="R29" i="207"/>
  <c r="J29" i="207"/>
  <c r="K29" i="207" s="1"/>
  <c r="G29" i="207"/>
  <c r="E29" i="207"/>
  <c r="AQ28" i="207"/>
  <c r="AH28" i="207"/>
  <c r="V28" i="207"/>
  <c r="R28" i="207"/>
  <c r="J28" i="207"/>
  <c r="K28" i="207" s="1"/>
  <c r="G28" i="207"/>
  <c r="E28" i="207"/>
  <c r="AQ27" i="207"/>
  <c r="AH27" i="207"/>
  <c r="V27" i="207"/>
  <c r="R27" i="207"/>
  <c r="J27" i="207"/>
  <c r="K27" i="207" s="1"/>
  <c r="G27" i="207"/>
  <c r="E27" i="207"/>
  <c r="AQ26" i="207"/>
  <c r="AH26" i="207"/>
  <c r="V26" i="207"/>
  <c r="R26" i="207"/>
  <c r="J26" i="207"/>
  <c r="K26" i="207" s="1"/>
  <c r="G26" i="207"/>
  <c r="E26" i="207"/>
  <c r="AQ25" i="207"/>
  <c r="AH25" i="207"/>
  <c r="V25" i="207"/>
  <c r="R25" i="207"/>
  <c r="J25" i="207"/>
  <c r="K25" i="207" s="1"/>
  <c r="G25" i="207"/>
  <c r="E25" i="207"/>
  <c r="AQ24" i="207"/>
  <c r="AH24" i="207"/>
  <c r="V24" i="207"/>
  <c r="R24" i="207"/>
  <c r="J24" i="207"/>
  <c r="K24" i="207" s="1"/>
  <c r="G24" i="207"/>
  <c r="E24" i="207"/>
  <c r="AQ23" i="207"/>
  <c r="AH23" i="207"/>
  <c r="V23" i="207"/>
  <c r="R23" i="207"/>
  <c r="T23" i="207" s="1"/>
  <c r="J23" i="207"/>
  <c r="K23" i="207" s="1"/>
  <c r="G23" i="207"/>
  <c r="E23" i="207"/>
  <c r="AQ22" i="207"/>
  <c r="AH22" i="207"/>
  <c r="V22" i="207"/>
  <c r="R22" i="207"/>
  <c r="T22" i="207" s="1"/>
  <c r="J22" i="207"/>
  <c r="K22" i="207" s="1"/>
  <c r="G22" i="207"/>
  <c r="E22" i="207"/>
  <c r="AQ21" i="207"/>
  <c r="AH21" i="207"/>
  <c r="V21" i="207"/>
  <c r="R21" i="207"/>
  <c r="T21" i="207" s="1"/>
  <c r="J21" i="207"/>
  <c r="K21" i="207" s="1"/>
  <c r="G21" i="207"/>
  <c r="E21" i="207"/>
  <c r="AQ20" i="207"/>
  <c r="AH20" i="207"/>
  <c r="V20" i="207"/>
  <c r="R20" i="207"/>
  <c r="T20" i="207" s="1"/>
  <c r="J20" i="207"/>
  <c r="K20" i="207" s="1"/>
  <c r="G20" i="207"/>
  <c r="E20" i="207"/>
  <c r="AQ19" i="207"/>
  <c r="AH19" i="207"/>
  <c r="V19" i="207"/>
  <c r="R19" i="207"/>
  <c r="T19" i="207" s="1"/>
  <c r="J19" i="207"/>
  <c r="K19" i="207" s="1"/>
  <c r="G19" i="207"/>
  <c r="E19" i="207"/>
  <c r="AQ18" i="207"/>
  <c r="AH18" i="207"/>
  <c r="V18" i="207"/>
  <c r="R18" i="207"/>
  <c r="T18" i="207" s="1"/>
  <c r="J18" i="207"/>
  <c r="K18" i="207" s="1"/>
  <c r="G18" i="207"/>
  <c r="E18" i="207"/>
  <c r="AQ17" i="207"/>
  <c r="AH17" i="207"/>
  <c r="V17" i="207"/>
  <c r="R17" i="207"/>
  <c r="T17" i="207" s="1"/>
  <c r="J17" i="207"/>
  <c r="K17" i="207" s="1"/>
  <c r="G17" i="207"/>
  <c r="E17" i="207"/>
  <c r="AQ16" i="207"/>
  <c r="AH16" i="207"/>
  <c r="V16" i="207"/>
  <c r="R16" i="207"/>
  <c r="T16" i="207" s="1"/>
  <c r="J16" i="207"/>
  <c r="K16" i="207" s="1"/>
  <c r="G16" i="207"/>
  <c r="E16" i="207"/>
  <c r="AQ15" i="207"/>
  <c r="AH15" i="207"/>
  <c r="V15" i="207"/>
  <c r="R15" i="207"/>
  <c r="J15" i="207"/>
  <c r="K15" i="207" s="1"/>
  <c r="I15" i="207"/>
  <c r="G15" i="207"/>
  <c r="E15" i="207"/>
  <c r="AQ14" i="207"/>
  <c r="AH14" i="207"/>
  <c r="V14" i="207"/>
  <c r="R14" i="207"/>
  <c r="K14" i="207"/>
  <c r="I14" i="207"/>
  <c r="G14" i="207"/>
  <c r="E14" i="207"/>
  <c r="AQ13" i="207"/>
  <c r="AH13" i="207"/>
  <c r="V13" i="207"/>
  <c r="R13" i="207"/>
  <c r="J13" i="207"/>
  <c r="K13" i="207" s="1"/>
  <c r="I13" i="207"/>
  <c r="G13" i="207"/>
  <c r="E13" i="207"/>
  <c r="AQ12" i="207"/>
  <c r="AH12" i="207"/>
  <c r="V12" i="207"/>
  <c r="R12" i="207"/>
  <c r="J12" i="207"/>
  <c r="K12" i="207" s="1"/>
  <c r="I12" i="207"/>
  <c r="G12" i="207"/>
  <c r="E12" i="207"/>
  <c r="AH11" i="207"/>
  <c r="K11" i="207"/>
  <c r="I11" i="207"/>
  <c r="G11" i="207"/>
  <c r="E11" i="207"/>
  <c r="AQ11" i="207"/>
  <c r="AG35" i="207"/>
  <c r="Q35" i="207"/>
  <c r="AR35" i="208"/>
  <c r="P35" i="208"/>
  <c r="AQ34" i="208"/>
  <c r="AH34" i="208"/>
  <c r="V34" i="208"/>
  <c r="R34" i="208"/>
  <c r="S34" i="208" s="1"/>
  <c r="J34" i="208"/>
  <c r="I34" i="208" s="1"/>
  <c r="G34" i="208"/>
  <c r="E34" i="208"/>
  <c r="AQ33" i="208"/>
  <c r="AH33" i="208"/>
  <c r="V33" i="208"/>
  <c r="R33" i="208"/>
  <c r="S33" i="208" s="1"/>
  <c r="J33" i="208"/>
  <c r="I33" i="208" s="1"/>
  <c r="G33" i="208"/>
  <c r="E33" i="208"/>
  <c r="AW32" i="208"/>
  <c r="AQ32" i="208"/>
  <c r="AH32" i="208"/>
  <c r="V32" i="208"/>
  <c r="R32" i="208"/>
  <c r="T32" i="208" s="1"/>
  <c r="J32" i="208"/>
  <c r="K32" i="208" s="1"/>
  <c r="I32" i="208"/>
  <c r="G32" i="208"/>
  <c r="E32" i="208"/>
  <c r="AQ31" i="208"/>
  <c r="AH31" i="208"/>
  <c r="V31" i="208"/>
  <c r="R31" i="208"/>
  <c r="T31" i="208" s="1"/>
  <c r="J31" i="208"/>
  <c r="K31" i="208" s="1"/>
  <c r="I31" i="208"/>
  <c r="G31" i="208"/>
  <c r="E31" i="208"/>
  <c r="AQ30" i="208"/>
  <c r="AH30" i="208"/>
  <c r="V30" i="208"/>
  <c r="R30" i="208"/>
  <c r="T30" i="208" s="1"/>
  <c r="J30" i="208"/>
  <c r="K30" i="208" s="1"/>
  <c r="I30" i="208"/>
  <c r="G30" i="208"/>
  <c r="E30" i="208"/>
  <c r="AQ29" i="208"/>
  <c r="AH29" i="208"/>
  <c r="V29" i="208"/>
  <c r="R29" i="208"/>
  <c r="J29" i="208"/>
  <c r="K29" i="208" s="1"/>
  <c r="G29" i="208"/>
  <c r="E29" i="208"/>
  <c r="AQ28" i="208"/>
  <c r="AH28" i="208"/>
  <c r="V28" i="208"/>
  <c r="R28" i="208"/>
  <c r="J28" i="208"/>
  <c r="K28" i="208" s="1"/>
  <c r="I28" i="208"/>
  <c r="G28" i="208"/>
  <c r="E28" i="208"/>
  <c r="AQ27" i="208"/>
  <c r="AH27" i="208"/>
  <c r="V27" i="208"/>
  <c r="R27" i="208"/>
  <c r="J27" i="208"/>
  <c r="K27" i="208" s="1"/>
  <c r="G27" i="208"/>
  <c r="E27" i="208"/>
  <c r="AQ26" i="208"/>
  <c r="AH26" i="208"/>
  <c r="V26" i="208"/>
  <c r="R26" i="208"/>
  <c r="J26" i="208"/>
  <c r="K26" i="208" s="1"/>
  <c r="G26" i="208"/>
  <c r="E26" i="208"/>
  <c r="AQ25" i="208"/>
  <c r="AH25" i="208"/>
  <c r="V25" i="208"/>
  <c r="R25" i="208"/>
  <c r="J25" i="208"/>
  <c r="K25" i="208" s="1"/>
  <c r="G25" i="208"/>
  <c r="E25" i="208"/>
  <c r="AQ24" i="208"/>
  <c r="AH24" i="208"/>
  <c r="V24" i="208"/>
  <c r="R24" i="208"/>
  <c r="J24" i="208"/>
  <c r="K24" i="208" s="1"/>
  <c r="G24" i="208"/>
  <c r="E24" i="208"/>
  <c r="AQ23" i="208"/>
  <c r="AH23" i="208"/>
  <c r="V23" i="208"/>
  <c r="R23" i="208"/>
  <c r="J23" i="208"/>
  <c r="K23" i="208" s="1"/>
  <c r="I23" i="208"/>
  <c r="G23" i="208"/>
  <c r="E23" i="208"/>
  <c r="AQ22" i="208"/>
  <c r="AH22" i="208"/>
  <c r="V22" i="208"/>
  <c r="R22" i="208"/>
  <c r="J22" i="208"/>
  <c r="K22" i="208" s="1"/>
  <c r="G22" i="208"/>
  <c r="E22" i="208"/>
  <c r="AQ21" i="208"/>
  <c r="AH21" i="208"/>
  <c r="V21" i="208"/>
  <c r="R21" i="208"/>
  <c r="J21" i="208"/>
  <c r="K21" i="208" s="1"/>
  <c r="I21" i="208"/>
  <c r="G21" i="208"/>
  <c r="E21" i="208"/>
  <c r="AQ20" i="208"/>
  <c r="AH20" i="208"/>
  <c r="V20" i="208"/>
  <c r="R20" i="208"/>
  <c r="J20" i="208"/>
  <c r="K20" i="208" s="1"/>
  <c r="I20" i="208"/>
  <c r="G20" i="208"/>
  <c r="E20" i="208"/>
  <c r="AQ19" i="208"/>
  <c r="AH19" i="208"/>
  <c r="V19" i="208"/>
  <c r="R19" i="208"/>
  <c r="J19" i="208"/>
  <c r="K19" i="208" s="1"/>
  <c r="G19" i="208"/>
  <c r="E19" i="208"/>
  <c r="AQ18" i="208"/>
  <c r="AH18" i="208"/>
  <c r="V18" i="208"/>
  <c r="R18" i="208"/>
  <c r="J18" i="208"/>
  <c r="K18" i="208" s="1"/>
  <c r="G18" i="208"/>
  <c r="E18" i="208"/>
  <c r="AQ17" i="208"/>
  <c r="AH17" i="208"/>
  <c r="V17" i="208"/>
  <c r="R17" i="208"/>
  <c r="J17" i="208"/>
  <c r="K17" i="208" s="1"/>
  <c r="G17" i="208"/>
  <c r="E17" i="208"/>
  <c r="AQ16" i="208"/>
  <c r="AH16" i="208"/>
  <c r="V16" i="208"/>
  <c r="R16" i="208"/>
  <c r="J16" i="208"/>
  <c r="K16" i="208" s="1"/>
  <c r="I16" i="208"/>
  <c r="G16" i="208"/>
  <c r="E16" i="208"/>
  <c r="AQ15" i="208"/>
  <c r="AH15" i="208"/>
  <c r="V15" i="208"/>
  <c r="R15" i="208"/>
  <c r="J15" i="208"/>
  <c r="K15" i="208" s="1"/>
  <c r="I15" i="208"/>
  <c r="G15" i="208"/>
  <c r="E15" i="208"/>
  <c r="AQ14" i="208"/>
  <c r="AH14" i="208"/>
  <c r="V14" i="208"/>
  <c r="R14" i="208"/>
  <c r="J14" i="208"/>
  <c r="K14" i="208" s="1"/>
  <c r="I14" i="208"/>
  <c r="G14" i="208"/>
  <c r="E14" i="208"/>
  <c r="AQ13" i="208"/>
  <c r="AH13" i="208"/>
  <c r="V13" i="208"/>
  <c r="R13" i="208"/>
  <c r="J13" i="208"/>
  <c r="K13" i="208" s="1"/>
  <c r="I13" i="208"/>
  <c r="G13" i="208"/>
  <c r="E13" i="208"/>
  <c r="AQ12" i="208"/>
  <c r="AH12" i="208"/>
  <c r="V12" i="208"/>
  <c r="R12" i="208"/>
  <c r="J12" i="208"/>
  <c r="K12" i="208" s="1"/>
  <c r="I12" i="208"/>
  <c r="G12" i="208"/>
  <c r="E12" i="208"/>
  <c r="AH11" i="208"/>
  <c r="V11" i="208"/>
  <c r="J11" i="208"/>
  <c r="K11" i="208" s="1"/>
  <c r="I11" i="208"/>
  <c r="G11" i="208"/>
  <c r="E11" i="208"/>
  <c r="AR35" i="209"/>
  <c r="AG35" i="209"/>
  <c r="P35" i="209"/>
  <c r="AQ34" i="209"/>
  <c r="V34" i="209"/>
  <c r="R34" i="209"/>
  <c r="J34" i="209"/>
  <c r="K34" i="209" s="1"/>
  <c r="G34" i="209"/>
  <c r="E34" i="209"/>
  <c r="AQ33" i="209"/>
  <c r="V33" i="209"/>
  <c r="R33" i="209"/>
  <c r="J33" i="209"/>
  <c r="I33" i="209" s="1"/>
  <c r="G33" i="209"/>
  <c r="E33" i="209"/>
  <c r="AW32" i="209"/>
  <c r="AQ32" i="209"/>
  <c r="V32" i="209"/>
  <c r="R32" i="209"/>
  <c r="T32" i="209" s="1"/>
  <c r="AI32" i="209" s="1"/>
  <c r="J32" i="209"/>
  <c r="K32" i="209" s="1"/>
  <c r="G32" i="209"/>
  <c r="E32" i="209"/>
  <c r="AQ31" i="209"/>
  <c r="V31" i="209"/>
  <c r="R31" i="209"/>
  <c r="T31" i="209" s="1"/>
  <c r="J31" i="209"/>
  <c r="K31" i="209" s="1"/>
  <c r="I31" i="209"/>
  <c r="G31" i="209"/>
  <c r="E31" i="209"/>
  <c r="AQ30" i="209"/>
  <c r="V30" i="209"/>
  <c r="R30" i="209"/>
  <c r="T30" i="209" s="1"/>
  <c r="AI30" i="209" s="1"/>
  <c r="J30" i="209"/>
  <c r="K30" i="209" s="1"/>
  <c r="G30" i="209"/>
  <c r="E30" i="209"/>
  <c r="AQ29" i="209"/>
  <c r="V29" i="209"/>
  <c r="R29" i="209"/>
  <c r="T29" i="209" s="1"/>
  <c r="J29" i="209"/>
  <c r="K29" i="209" s="1"/>
  <c r="G29" i="209"/>
  <c r="E29" i="209"/>
  <c r="AQ28" i="209"/>
  <c r="V28" i="209"/>
  <c r="R28" i="209"/>
  <c r="T28" i="209" s="1"/>
  <c r="AI28" i="209" s="1"/>
  <c r="J28" i="209"/>
  <c r="K28" i="209" s="1"/>
  <c r="G28" i="209"/>
  <c r="E28" i="209"/>
  <c r="AQ27" i="209"/>
  <c r="V27" i="209"/>
  <c r="R27" i="209"/>
  <c r="T27" i="209" s="1"/>
  <c r="J27" i="209"/>
  <c r="K27" i="209" s="1"/>
  <c r="G27" i="209"/>
  <c r="E27" i="209"/>
  <c r="AQ26" i="209"/>
  <c r="V26" i="209"/>
  <c r="R26" i="209"/>
  <c r="T26" i="209" s="1"/>
  <c r="AI26" i="209" s="1"/>
  <c r="J26" i="209"/>
  <c r="K26" i="209" s="1"/>
  <c r="I26" i="209"/>
  <c r="G26" i="209"/>
  <c r="E26" i="209"/>
  <c r="AQ25" i="209"/>
  <c r="V25" i="209"/>
  <c r="R25" i="209"/>
  <c r="T25" i="209" s="1"/>
  <c r="J25" i="209"/>
  <c r="K25" i="209" s="1"/>
  <c r="I25" i="209"/>
  <c r="G25" i="209"/>
  <c r="E25" i="209"/>
  <c r="AQ24" i="209"/>
  <c r="V24" i="209"/>
  <c r="R24" i="209"/>
  <c r="T24" i="209" s="1"/>
  <c r="J24" i="209"/>
  <c r="K24" i="209" s="1"/>
  <c r="G24" i="209"/>
  <c r="E24" i="209"/>
  <c r="AQ23" i="209"/>
  <c r="V23" i="209"/>
  <c r="R23" i="209"/>
  <c r="T23" i="209" s="1"/>
  <c r="J23" i="209"/>
  <c r="K23" i="209" s="1"/>
  <c r="G23" i="209"/>
  <c r="E23" i="209"/>
  <c r="AQ22" i="209"/>
  <c r="V22" i="209"/>
  <c r="R22" i="209"/>
  <c r="T22" i="209" s="1"/>
  <c r="J22" i="209"/>
  <c r="K22" i="209" s="1"/>
  <c r="G22" i="209"/>
  <c r="E22" i="209"/>
  <c r="AQ21" i="209"/>
  <c r="V21" i="209"/>
  <c r="R21" i="209"/>
  <c r="J21" i="209"/>
  <c r="G21" i="209"/>
  <c r="E21" i="209"/>
  <c r="AQ20" i="209"/>
  <c r="V20" i="209"/>
  <c r="R20" i="209"/>
  <c r="S20" i="209" s="1"/>
  <c r="J20" i="209"/>
  <c r="K20" i="209" s="1"/>
  <c r="G20" i="209"/>
  <c r="E20" i="209"/>
  <c r="AQ19" i="209"/>
  <c r="V19" i="209"/>
  <c r="R19" i="209"/>
  <c r="T19" i="209" s="1"/>
  <c r="J19" i="209"/>
  <c r="K19" i="209" s="1"/>
  <c r="G19" i="209"/>
  <c r="E19" i="209"/>
  <c r="AQ18" i="209"/>
  <c r="V18" i="209"/>
  <c r="R18" i="209"/>
  <c r="T18" i="209" s="1"/>
  <c r="J18" i="209"/>
  <c r="K18" i="209" s="1"/>
  <c r="I18" i="209"/>
  <c r="G18" i="209"/>
  <c r="E18" i="209"/>
  <c r="AQ17" i="209"/>
  <c r="V17" i="209"/>
  <c r="R17" i="209"/>
  <c r="J17" i="209"/>
  <c r="G17" i="209"/>
  <c r="E17" i="209"/>
  <c r="AQ16" i="209"/>
  <c r="V16" i="209"/>
  <c r="R16" i="209"/>
  <c r="S16" i="209" s="1"/>
  <c r="J16" i="209"/>
  <c r="I16" i="209" s="1"/>
  <c r="G16" i="209"/>
  <c r="E16" i="209"/>
  <c r="AQ15" i="209"/>
  <c r="V15" i="209"/>
  <c r="R15" i="209"/>
  <c r="J15" i="209"/>
  <c r="I15" i="209" s="1"/>
  <c r="G15" i="209"/>
  <c r="E15" i="209"/>
  <c r="AQ14" i="209"/>
  <c r="V14" i="209"/>
  <c r="R14" i="209"/>
  <c r="G14" i="209"/>
  <c r="E14" i="209"/>
  <c r="AQ13" i="209"/>
  <c r="V13" i="209"/>
  <c r="R13" i="209"/>
  <c r="J13" i="209"/>
  <c r="I13" i="209" s="1"/>
  <c r="G13" i="209"/>
  <c r="E13" i="209"/>
  <c r="AQ12" i="209"/>
  <c r="V12" i="209"/>
  <c r="R12" i="209"/>
  <c r="J12" i="209"/>
  <c r="I12" i="209" s="1"/>
  <c r="G12" i="209"/>
  <c r="E12" i="209"/>
  <c r="AH11" i="209"/>
  <c r="V11" i="209"/>
  <c r="R11" i="209"/>
  <c r="J11" i="209"/>
  <c r="I11" i="209" s="1"/>
  <c r="G11" i="209"/>
  <c r="E11" i="209"/>
  <c r="AQ11" i="209"/>
  <c r="AG8" i="209"/>
  <c r="AR35" i="210"/>
  <c r="P35" i="210"/>
  <c r="AQ34" i="210"/>
  <c r="AH34" i="210"/>
  <c r="V34" i="210"/>
  <c r="R34" i="210"/>
  <c r="J34" i="210"/>
  <c r="K34" i="210" s="1"/>
  <c r="G34" i="210"/>
  <c r="E34" i="210"/>
  <c r="AQ33" i="210"/>
  <c r="AH33" i="210"/>
  <c r="V33" i="210"/>
  <c r="S33" i="210"/>
  <c r="R33" i="210"/>
  <c r="J33" i="210"/>
  <c r="K33" i="210" s="1"/>
  <c r="G33" i="210"/>
  <c r="E33" i="210"/>
  <c r="AW32" i="210"/>
  <c r="AQ32" i="210"/>
  <c r="AH32" i="210"/>
  <c r="V32" i="210"/>
  <c r="R32" i="210"/>
  <c r="J32" i="210"/>
  <c r="I32" i="210" s="1"/>
  <c r="G32" i="210"/>
  <c r="E32" i="210"/>
  <c r="AQ31" i="210"/>
  <c r="AH31" i="210"/>
  <c r="V31" i="210"/>
  <c r="R31" i="210"/>
  <c r="J31" i="210"/>
  <c r="I31" i="210" s="1"/>
  <c r="G31" i="210"/>
  <c r="E31" i="210"/>
  <c r="AQ30" i="210"/>
  <c r="AH30" i="210"/>
  <c r="V30" i="210"/>
  <c r="R30" i="210"/>
  <c r="J30" i="210"/>
  <c r="G30" i="210"/>
  <c r="E30" i="210"/>
  <c r="AQ29" i="210"/>
  <c r="AH29" i="210"/>
  <c r="V29" i="210"/>
  <c r="R29" i="210"/>
  <c r="J29" i="210"/>
  <c r="I29" i="210" s="1"/>
  <c r="G29" i="210"/>
  <c r="E29" i="210"/>
  <c r="AQ28" i="210"/>
  <c r="AH28" i="210"/>
  <c r="V28" i="210"/>
  <c r="R28" i="210"/>
  <c r="J28" i="210"/>
  <c r="I28" i="210" s="1"/>
  <c r="G28" i="210"/>
  <c r="E28" i="210"/>
  <c r="AQ27" i="210"/>
  <c r="AH27" i="210"/>
  <c r="V27" i="210"/>
  <c r="R27" i="210"/>
  <c r="J27" i="210"/>
  <c r="I27" i="210" s="1"/>
  <c r="G27" i="210"/>
  <c r="E27" i="210"/>
  <c r="AQ26" i="210"/>
  <c r="AH26" i="210"/>
  <c r="V26" i="210"/>
  <c r="R26" i="210"/>
  <c r="J26" i="210"/>
  <c r="G26" i="210"/>
  <c r="E26" i="210"/>
  <c r="AQ25" i="210"/>
  <c r="AH25" i="210"/>
  <c r="V25" i="210"/>
  <c r="R25" i="210"/>
  <c r="S25" i="210" s="1"/>
  <c r="J25" i="210"/>
  <c r="I25" i="210" s="1"/>
  <c r="G25" i="210"/>
  <c r="E25" i="210"/>
  <c r="AQ24" i="210"/>
  <c r="AH24" i="210"/>
  <c r="V24" i="210"/>
  <c r="R24" i="210"/>
  <c r="J24" i="210"/>
  <c r="I24" i="210" s="1"/>
  <c r="G24" i="210"/>
  <c r="E24" i="210"/>
  <c r="AQ23" i="210"/>
  <c r="AH23" i="210"/>
  <c r="V23" i="210"/>
  <c r="R23" i="210"/>
  <c r="S23" i="210" s="1"/>
  <c r="J23" i="210"/>
  <c r="I23" i="210" s="1"/>
  <c r="G23" i="210"/>
  <c r="E23" i="210"/>
  <c r="AQ22" i="210"/>
  <c r="AH22" i="210"/>
  <c r="V22" i="210"/>
  <c r="R22" i="210"/>
  <c r="S22" i="210" s="1"/>
  <c r="J22" i="210"/>
  <c r="I22" i="210" s="1"/>
  <c r="G22" i="210"/>
  <c r="E22" i="210"/>
  <c r="AQ21" i="210"/>
  <c r="AH21" i="210"/>
  <c r="V21" i="210"/>
  <c r="R21" i="210"/>
  <c r="S21" i="210" s="1"/>
  <c r="J21" i="210"/>
  <c r="K21" i="210" s="1"/>
  <c r="G21" i="210"/>
  <c r="E21" i="210"/>
  <c r="AQ20" i="210"/>
  <c r="AH20" i="210"/>
  <c r="V20" i="210"/>
  <c r="R20" i="210"/>
  <c r="S20" i="210" s="1"/>
  <c r="J20" i="210"/>
  <c r="K20" i="210" s="1"/>
  <c r="G20" i="210"/>
  <c r="E20" i="210"/>
  <c r="AQ19" i="210"/>
  <c r="AH19" i="210"/>
  <c r="V19" i="210"/>
  <c r="R19" i="210"/>
  <c r="S19" i="210" s="1"/>
  <c r="J19" i="210"/>
  <c r="I19" i="210" s="1"/>
  <c r="G19" i="210"/>
  <c r="E19" i="210"/>
  <c r="AQ18" i="210"/>
  <c r="AH18" i="210"/>
  <c r="V18" i="210"/>
  <c r="R18" i="210"/>
  <c r="S18" i="210" s="1"/>
  <c r="J18" i="210"/>
  <c r="I18" i="210" s="1"/>
  <c r="G18" i="210"/>
  <c r="E18" i="210"/>
  <c r="AQ17" i="210"/>
  <c r="AH17" i="210"/>
  <c r="V17" i="210"/>
  <c r="R17" i="210"/>
  <c r="S17" i="210" s="1"/>
  <c r="J17" i="210"/>
  <c r="K17" i="210" s="1"/>
  <c r="G17" i="210"/>
  <c r="E17" i="210"/>
  <c r="AQ16" i="210"/>
  <c r="AH16" i="210"/>
  <c r="V16" i="210"/>
  <c r="R16" i="210"/>
  <c r="S16" i="210" s="1"/>
  <c r="J16" i="210"/>
  <c r="K16" i="210" s="1"/>
  <c r="G16" i="210"/>
  <c r="E16" i="210"/>
  <c r="AQ15" i="210"/>
  <c r="AH15" i="210"/>
  <c r="V15" i="210"/>
  <c r="R15" i="210"/>
  <c r="K15" i="210"/>
  <c r="J15" i="210"/>
  <c r="I15" i="210"/>
  <c r="G15" i="210"/>
  <c r="E15" i="210"/>
  <c r="AQ14" i="210"/>
  <c r="AH14" i="210"/>
  <c r="V14" i="210"/>
  <c r="R14" i="210"/>
  <c r="K14" i="210"/>
  <c r="J14" i="210"/>
  <c r="I14" i="210"/>
  <c r="G14" i="210"/>
  <c r="E14" i="210"/>
  <c r="AQ13" i="210"/>
  <c r="AH13" i="210"/>
  <c r="V13" i="210"/>
  <c r="R13" i="210"/>
  <c r="K13" i="210"/>
  <c r="J13" i="210"/>
  <c r="I13" i="210"/>
  <c r="G13" i="210"/>
  <c r="E13" i="210"/>
  <c r="AQ12" i="210"/>
  <c r="AH12" i="210"/>
  <c r="V12" i="210"/>
  <c r="R12" i="210"/>
  <c r="K12" i="210"/>
  <c r="J12" i="210"/>
  <c r="I12" i="210"/>
  <c r="G12" i="210"/>
  <c r="E12" i="210"/>
  <c r="AH11" i="210"/>
  <c r="V11" i="210"/>
  <c r="K11" i="210"/>
  <c r="J11" i="210"/>
  <c r="I11" i="210"/>
  <c r="G11" i="210"/>
  <c r="E11" i="210"/>
  <c r="AG35" i="210"/>
  <c r="AR35" i="211"/>
  <c r="AP35" i="211"/>
  <c r="AQ34" i="211"/>
  <c r="AH34" i="211"/>
  <c r="V34" i="211"/>
  <c r="R34" i="211"/>
  <c r="S34" i="211" s="1"/>
  <c r="J34" i="211"/>
  <c r="I34" i="211" s="1"/>
  <c r="G34" i="211"/>
  <c r="E34" i="211"/>
  <c r="AQ33" i="211"/>
  <c r="AH33" i="211"/>
  <c r="V33" i="211"/>
  <c r="R33" i="211"/>
  <c r="S33" i="211" s="1"/>
  <c r="J33" i="211"/>
  <c r="I33" i="211" s="1"/>
  <c r="G33" i="211"/>
  <c r="E33" i="211"/>
  <c r="AW32" i="211"/>
  <c r="AQ32" i="211"/>
  <c r="AH32" i="211"/>
  <c r="V32" i="211"/>
  <c r="R32" i="211"/>
  <c r="J32" i="211"/>
  <c r="K32" i="211" s="1"/>
  <c r="G32" i="211"/>
  <c r="E32" i="211"/>
  <c r="AQ31" i="211"/>
  <c r="AH31" i="211"/>
  <c r="V31" i="211"/>
  <c r="R31" i="211"/>
  <c r="J31" i="211"/>
  <c r="K31" i="211" s="1"/>
  <c r="G31" i="211"/>
  <c r="E31" i="211"/>
  <c r="AQ30" i="211"/>
  <c r="AH30" i="211"/>
  <c r="V30" i="211"/>
  <c r="R30" i="211"/>
  <c r="J30" i="211"/>
  <c r="I30" i="211" s="1"/>
  <c r="G30" i="211"/>
  <c r="E30" i="211"/>
  <c r="AQ29" i="211"/>
  <c r="AH29" i="211"/>
  <c r="V29" i="211"/>
  <c r="R29" i="211"/>
  <c r="J29" i="211"/>
  <c r="K29" i="211" s="1"/>
  <c r="G29" i="211"/>
  <c r="E29" i="211"/>
  <c r="AQ28" i="211"/>
  <c r="AH28" i="211"/>
  <c r="V28" i="211"/>
  <c r="R28" i="211"/>
  <c r="J28" i="211"/>
  <c r="K28" i="211" s="1"/>
  <c r="G28" i="211"/>
  <c r="E28" i="211"/>
  <c r="AQ27" i="211"/>
  <c r="AH27" i="211"/>
  <c r="V27" i="211"/>
  <c r="R27" i="211"/>
  <c r="J27" i="211"/>
  <c r="K27" i="211" s="1"/>
  <c r="G27" i="211"/>
  <c r="E27" i="211"/>
  <c r="AQ26" i="211"/>
  <c r="AH26" i="211"/>
  <c r="V26" i="211"/>
  <c r="R26" i="211"/>
  <c r="J26" i="211"/>
  <c r="I26" i="211" s="1"/>
  <c r="G26" i="211"/>
  <c r="E26" i="211"/>
  <c r="AQ25" i="211"/>
  <c r="AH25" i="211"/>
  <c r="V25" i="211"/>
  <c r="R25" i="211"/>
  <c r="J25" i="211"/>
  <c r="K25" i="211" s="1"/>
  <c r="G25" i="211"/>
  <c r="E25" i="211"/>
  <c r="AQ24" i="211"/>
  <c r="AH24" i="211"/>
  <c r="V24" i="211"/>
  <c r="R24" i="211"/>
  <c r="J24" i="211"/>
  <c r="I24" i="211" s="1"/>
  <c r="G24" i="211"/>
  <c r="E24" i="211"/>
  <c r="AQ23" i="211"/>
  <c r="AH23" i="211"/>
  <c r="V23" i="211"/>
  <c r="R23" i="211"/>
  <c r="J23" i="211"/>
  <c r="I23" i="211" s="1"/>
  <c r="G23" i="211"/>
  <c r="E23" i="211"/>
  <c r="AQ22" i="211"/>
  <c r="AH22" i="211"/>
  <c r="V22" i="211"/>
  <c r="R22" i="211"/>
  <c r="J22" i="211"/>
  <c r="I22" i="211" s="1"/>
  <c r="G22" i="211"/>
  <c r="E22" i="211"/>
  <c r="AQ21" i="211"/>
  <c r="AH21" i="211"/>
  <c r="V21" i="211"/>
  <c r="R21" i="211"/>
  <c r="J21" i="211"/>
  <c r="K21" i="211" s="1"/>
  <c r="G21" i="211"/>
  <c r="E21" i="211"/>
  <c r="AQ20" i="211"/>
  <c r="AH20" i="211"/>
  <c r="V20" i="211"/>
  <c r="R20" i="211"/>
  <c r="J20" i="211"/>
  <c r="K20" i="211" s="1"/>
  <c r="G20" i="211"/>
  <c r="E20" i="211"/>
  <c r="AQ19" i="211"/>
  <c r="AH19" i="211"/>
  <c r="V19" i="211"/>
  <c r="R19" i="211"/>
  <c r="J19" i="211"/>
  <c r="I19" i="211" s="1"/>
  <c r="G19" i="211"/>
  <c r="E19" i="211"/>
  <c r="AQ18" i="211"/>
  <c r="AH18" i="211"/>
  <c r="V18" i="211"/>
  <c r="R18" i="211"/>
  <c r="J18" i="211"/>
  <c r="I18" i="211" s="1"/>
  <c r="G18" i="211"/>
  <c r="E18" i="211"/>
  <c r="AQ17" i="211"/>
  <c r="AH17" i="211"/>
  <c r="V17" i="211"/>
  <c r="R17" i="211"/>
  <c r="J17" i="211"/>
  <c r="K17" i="211" s="1"/>
  <c r="G17" i="211"/>
  <c r="E17" i="211"/>
  <c r="AQ16" i="211"/>
  <c r="AH16" i="211"/>
  <c r="V16" i="211"/>
  <c r="R16" i="211"/>
  <c r="J16" i="211"/>
  <c r="K16" i="211" s="1"/>
  <c r="G16" i="211"/>
  <c r="E16" i="211"/>
  <c r="AQ15" i="211"/>
  <c r="AH15" i="211"/>
  <c r="V15" i="211"/>
  <c r="R15" i="211"/>
  <c r="K15" i="211"/>
  <c r="G15" i="211"/>
  <c r="E15" i="211"/>
  <c r="AQ14" i="211"/>
  <c r="AH14" i="211"/>
  <c r="V14" i="211"/>
  <c r="R14" i="211"/>
  <c r="K14" i="211"/>
  <c r="I14" i="211"/>
  <c r="G14" i="211"/>
  <c r="E14" i="211"/>
  <c r="AQ13" i="211"/>
  <c r="AH13" i="211"/>
  <c r="V13" i="211"/>
  <c r="R13" i="211"/>
  <c r="J13" i="211"/>
  <c r="I13" i="211" s="1"/>
  <c r="G13" i="211"/>
  <c r="E13" i="211"/>
  <c r="AQ12" i="211"/>
  <c r="AH12" i="211"/>
  <c r="V12" i="211"/>
  <c r="R12" i="211"/>
  <c r="K12" i="211"/>
  <c r="J12" i="211"/>
  <c r="I12" i="211"/>
  <c r="G12" i="211"/>
  <c r="E12" i="211"/>
  <c r="AH11" i="211"/>
  <c r="V11" i="211"/>
  <c r="J11" i="211"/>
  <c r="I11" i="211" s="1"/>
  <c r="G11" i="211"/>
  <c r="E11" i="211"/>
  <c r="AQ11" i="211"/>
  <c r="AG35" i="211"/>
  <c r="Q35" i="211"/>
  <c r="AG8" i="211"/>
  <c r="AR35" i="212"/>
  <c r="P35" i="212"/>
  <c r="AQ34" i="212"/>
  <c r="AH34" i="212"/>
  <c r="V34" i="212"/>
  <c r="R34" i="212"/>
  <c r="J34" i="212"/>
  <c r="I34" i="212" s="1"/>
  <c r="G34" i="212"/>
  <c r="E34" i="212"/>
  <c r="AQ33" i="212"/>
  <c r="AH33" i="212"/>
  <c r="V33" i="212"/>
  <c r="R33" i="212"/>
  <c r="J33" i="212"/>
  <c r="I33" i="212" s="1"/>
  <c r="G33" i="212"/>
  <c r="E33" i="212"/>
  <c r="AW32" i="212"/>
  <c r="AQ32" i="212"/>
  <c r="AH32" i="212"/>
  <c r="V32" i="212"/>
  <c r="R32" i="212"/>
  <c r="T32" i="212" s="1"/>
  <c r="J32" i="212"/>
  <c r="I32" i="212" s="1"/>
  <c r="G32" i="212"/>
  <c r="E32" i="212"/>
  <c r="AQ31" i="212"/>
  <c r="AH31" i="212"/>
  <c r="V31" i="212"/>
  <c r="R31" i="212"/>
  <c r="T31" i="212" s="1"/>
  <c r="J31" i="212"/>
  <c r="K31" i="212" s="1"/>
  <c r="G31" i="212"/>
  <c r="E31" i="212"/>
  <c r="AQ30" i="212"/>
  <c r="AH30" i="212"/>
  <c r="V30" i="212"/>
  <c r="R30" i="212"/>
  <c r="T30" i="212" s="1"/>
  <c r="J30" i="212"/>
  <c r="I30" i="212" s="1"/>
  <c r="G30" i="212"/>
  <c r="E30" i="212"/>
  <c r="AQ29" i="212"/>
  <c r="AH29" i="212"/>
  <c r="V29" i="212"/>
  <c r="R29" i="212"/>
  <c r="T29" i="212" s="1"/>
  <c r="J29" i="212"/>
  <c r="K29" i="212" s="1"/>
  <c r="G29" i="212"/>
  <c r="E29" i="212"/>
  <c r="AQ28" i="212"/>
  <c r="AH28" i="212"/>
  <c r="V28" i="212"/>
  <c r="R28" i="212"/>
  <c r="T28" i="212" s="1"/>
  <c r="J28" i="212"/>
  <c r="K28" i="212" s="1"/>
  <c r="G28" i="212"/>
  <c r="E28" i="212"/>
  <c r="AQ27" i="212"/>
  <c r="AH27" i="212"/>
  <c r="V27" i="212"/>
  <c r="R27" i="212"/>
  <c r="T27" i="212" s="1"/>
  <c r="J27" i="212"/>
  <c r="I27" i="212" s="1"/>
  <c r="G27" i="212"/>
  <c r="E27" i="212"/>
  <c r="AQ26" i="212"/>
  <c r="AH26" i="212"/>
  <c r="V26" i="212"/>
  <c r="R26" i="212"/>
  <c r="T26" i="212" s="1"/>
  <c r="J26" i="212"/>
  <c r="K26" i="212" s="1"/>
  <c r="G26" i="212"/>
  <c r="E26" i="212"/>
  <c r="AQ25" i="212"/>
  <c r="AH25" i="212"/>
  <c r="V25" i="212"/>
  <c r="R25" i="212"/>
  <c r="T25" i="212" s="1"/>
  <c r="J25" i="212"/>
  <c r="K25" i="212" s="1"/>
  <c r="I25" i="212"/>
  <c r="G25" i="212"/>
  <c r="E25" i="212"/>
  <c r="AQ24" i="212"/>
  <c r="AH24" i="212"/>
  <c r="V24" i="212"/>
  <c r="R24" i="212"/>
  <c r="T24" i="212" s="1"/>
  <c r="J24" i="212"/>
  <c r="I24" i="212" s="1"/>
  <c r="G24" i="212"/>
  <c r="E24" i="212"/>
  <c r="AQ23" i="212"/>
  <c r="AH23" i="212"/>
  <c r="V23" i="212"/>
  <c r="R23" i="212"/>
  <c r="T23" i="212" s="1"/>
  <c r="J23" i="212"/>
  <c r="K23" i="212" s="1"/>
  <c r="G23" i="212"/>
  <c r="E23" i="212"/>
  <c r="AQ22" i="212"/>
  <c r="AH22" i="212"/>
  <c r="V22" i="212"/>
  <c r="R22" i="212"/>
  <c r="T22" i="212" s="1"/>
  <c r="J22" i="212"/>
  <c r="I22" i="212" s="1"/>
  <c r="G22" i="212"/>
  <c r="E22" i="212"/>
  <c r="AQ21" i="212"/>
  <c r="AH21" i="212"/>
  <c r="V21" i="212"/>
  <c r="R21" i="212"/>
  <c r="T21" i="212" s="1"/>
  <c r="J21" i="212"/>
  <c r="I21" i="212" s="1"/>
  <c r="G21" i="212"/>
  <c r="E21" i="212"/>
  <c r="AQ20" i="212"/>
  <c r="AH20" i="212"/>
  <c r="V20" i="212"/>
  <c r="R20" i="212"/>
  <c r="J20" i="212"/>
  <c r="K20" i="212" s="1"/>
  <c r="G20" i="212"/>
  <c r="E20" i="212"/>
  <c r="AQ19" i="212"/>
  <c r="AH19" i="212"/>
  <c r="V19" i="212"/>
  <c r="R19" i="212"/>
  <c r="J19" i="212"/>
  <c r="I19" i="212" s="1"/>
  <c r="G19" i="212"/>
  <c r="E19" i="212"/>
  <c r="AQ18" i="212"/>
  <c r="AH18" i="212"/>
  <c r="V18" i="212"/>
  <c r="R18" i="212"/>
  <c r="J18" i="212"/>
  <c r="K18" i="212" s="1"/>
  <c r="G18" i="212"/>
  <c r="E18" i="212"/>
  <c r="AQ17" i="212"/>
  <c r="AH17" i="212"/>
  <c r="V17" i="212"/>
  <c r="R17" i="212"/>
  <c r="J17" i="212"/>
  <c r="K17" i="212" s="1"/>
  <c r="G17" i="212"/>
  <c r="E17" i="212"/>
  <c r="AQ16" i="212"/>
  <c r="AH16" i="212"/>
  <c r="V16" i="212"/>
  <c r="R16" i="212"/>
  <c r="J16" i="212"/>
  <c r="I16" i="212" s="1"/>
  <c r="G16" i="212"/>
  <c r="E16" i="212"/>
  <c r="AQ15" i="212"/>
  <c r="AH15" i="212"/>
  <c r="V15" i="212"/>
  <c r="R15" i="212"/>
  <c r="T15" i="212" s="1"/>
  <c r="J15" i="212"/>
  <c r="K15" i="212" s="1"/>
  <c r="G15" i="212"/>
  <c r="E15" i="212"/>
  <c r="AQ14" i="212"/>
  <c r="AH14" i="212"/>
  <c r="V14" i="212"/>
  <c r="R14" i="212"/>
  <c r="S14" i="212" s="1"/>
  <c r="K14" i="212"/>
  <c r="G14" i="212"/>
  <c r="E14" i="212"/>
  <c r="AQ13" i="212"/>
  <c r="AH13" i="212"/>
  <c r="V13" i="212"/>
  <c r="R13" i="212"/>
  <c r="T13" i="212" s="1"/>
  <c r="J13" i="212"/>
  <c r="K13" i="212" s="1"/>
  <c r="G13" i="212"/>
  <c r="E13" i="212"/>
  <c r="AQ12" i="212"/>
  <c r="AH12" i="212"/>
  <c r="V12" i="212"/>
  <c r="R12" i="212"/>
  <c r="T12" i="212" s="1"/>
  <c r="J12" i="212"/>
  <c r="K12" i="212" s="1"/>
  <c r="G12" i="212"/>
  <c r="E12" i="212"/>
  <c r="AH11" i="212"/>
  <c r="V11" i="212"/>
  <c r="J11" i="212"/>
  <c r="K11" i="212" s="1"/>
  <c r="G11" i="212"/>
  <c r="E11" i="212"/>
  <c r="AP35" i="212"/>
  <c r="AG8" i="212"/>
  <c r="R11" i="212"/>
  <c r="AR35" i="213"/>
  <c r="Q35" i="213"/>
  <c r="P35" i="213"/>
  <c r="AQ34" i="213"/>
  <c r="AH34" i="213"/>
  <c r="V34" i="213"/>
  <c r="R34" i="213"/>
  <c r="J34" i="213"/>
  <c r="K34" i="213" s="1"/>
  <c r="G34" i="213"/>
  <c r="E34" i="213"/>
  <c r="AQ33" i="213"/>
  <c r="AH33" i="213"/>
  <c r="V33" i="213"/>
  <c r="R33" i="213"/>
  <c r="J33" i="213"/>
  <c r="K33" i="213" s="1"/>
  <c r="G33" i="213"/>
  <c r="E33" i="213"/>
  <c r="AW32" i="213"/>
  <c r="AQ32" i="213"/>
  <c r="AH32" i="213"/>
  <c r="V32" i="213"/>
  <c r="R32" i="213"/>
  <c r="J32" i="213"/>
  <c r="K32" i="213" s="1"/>
  <c r="G32" i="213"/>
  <c r="E32" i="213"/>
  <c r="AQ31" i="213"/>
  <c r="AH31" i="213"/>
  <c r="V31" i="213"/>
  <c r="R31" i="213"/>
  <c r="J31" i="213"/>
  <c r="K31" i="213" s="1"/>
  <c r="G31" i="213"/>
  <c r="E31" i="213"/>
  <c r="AQ30" i="213"/>
  <c r="AH30" i="213"/>
  <c r="V30" i="213"/>
  <c r="R30" i="213"/>
  <c r="J30" i="213"/>
  <c r="K30" i="213" s="1"/>
  <c r="G30" i="213"/>
  <c r="E30" i="213"/>
  <c r="AQ29" i="213"/>
  <c r="AH29" i="213"/>
  <c r="V29" i="213"/>
  <c r="R29" i="213"/>
  <c r="J29" i="213"/>
  <c r="K29" i="213" s="1"/>
  <c r="G29" i="213"/>
  <c r="E29" i="213"/>
  <c r="AQ28" i="213"/>
  <c r="AH28" i="213"/>
  <c r="V28" i="213"/>
  <c r="R28" i="213"/>
  <c r="J28" i="213"/>
  <c r="K28" i="213" s="1"/>
  <c r="G28" i="213"/>
  <c r="E28" i="213"/>
  <c r="AQ27" i="213"/>
  <c r="AH27" i="213"/>
  <c r="V27" i="213"/>
  <c r="R27" i="213"/>
  <c r="J27" i="213"/>
  <c r="K27" i="213" s="1"/>
  <c r="G27" i="213"/>
  <c r="E27" i="213"/>
  <c r="AQ26" i="213"/>
  <c r="AH26" i="213"/>
  <c r="V26" i="213"/>
  <c r="R26" i="213"/>
  <c r="J26" i="213"/>
  <c r="K26" i="213" s="1"/>
  <c r="G26" i="213"/>
  <c r="E26" i="213"/>
  <c r="AQ25" i="213"/>
  <c r="AH25" i="213"/>
  <c r="V25" i="213"/>
  <c r="R25" i="213"/>
  <c r="J25" i="213"/>
  <c r="K25" i="213" s="1"/>
  <c r="G25" i="213"/>
  <c r="E25" i="213"/>
  <c r="AQ24" i="213"/>
  <c r="AH24" i="213"/>
  <c r="V24" i="213"/>
  <c r="R24" i="213"/>
  <c r="J24" i="213"/>
  <c r="K24" i="213" s="1"/>
  <c r="G24" i="213"/>
  <c r="E24" i="213"/>
  <c r="AQ23" i="213"/>
  <c r="AH23" i="213"/>
  <c r="V23" i="213"/>
  <c r="R23" i="213"/>
  <c r="J23" i="213"/>
  <c r="K23" i="213" s="1"/>
  <c r="G23" i="213"/>
  <c r="E23" i="213"/>
  <c r="AQ22" i="213"/>
  <c r="AH22" i="213"/>
  <c r="V22" i="213"/>
  <c r="R22" i="213"/>
  <c r="J22" i="213"/>
  <c r="K22" i="213" s="1"/>
  <c r="G22" i="213"/>
  <c r="E22" i="213"/>
  <c r="AQ21" i="213"/>
  <c r="AH21" i="213"/>
  <c r="V21" i="213"/>
  <c r="R21" i="213"/>
  <c r="J21" i="213"/>
  <c r="K21" i="213" s="1"/>
  <c r="G21" i="213"/>
  <c r="E21" i="213"/>
  <c r="AQ20" i="213"/>
  <c r="AH20" i="213"/>
  <c r="V20" i="213"/>
  <c r="R20" i="213"/>
  <c r="J20" i="213"/>
  <c r="K20" i="213" s="1"/>
  <c r="G20" i="213"/>
  <c r="E20" i="213"/>
  <c r="AQ19" i="213"/>
  <c r="AH19" i="213"/>
  <c r="V19" i="213"/>
  <c r="R19" i="213"/>
  <c r="J19" i="213"/>
  <c r="K19" i="213" s="1"/>
  <c r="G19" i="213"/>
  <c r="E19" i="213"/>
  <c r="AQ18" i="213"/>
  <c r="AH18" i="213"/>
  <c r="V18" i="213"/>
  <c r="R18" i="213"/>
  <c r="J18" i="213"/>
  <c r="K18" i="213" s="1"/>
  <c r="G18" i="213"/>
  <c r="E18" i="213"/>
  <c r="AQ17" i="213"/>
  <c r="AH17" i="213"/>
  <c r="V17" i="213"/>
  <c r="R17" i="213"/>
  <c r="J17" i="213"/>
  <c r="K17" i="213" s="1"/>
  <c r="G17" i="213"/>
  <c r="E17" i="213"/>
  <c r="AQ16" i="213"/>
  <c r="AH16" i="213"/>
  <c r="V16" i="213"/>
  <c r="R16" i="213"/>
  <c r="J16" i="213"/>
  <c r="G16" i="213"/>
  <c r="E16" i="213"/>
  <c r="AQ15" i="213"/>
  <c r="AH15" i="213"/>
  <c r="V15" i="213"/>
  <c r="R15" i="213"/>
  <c r="J15" i="213"/>
  <c r="G15" i="213"/>
  <c r="E15" i="213"/>
  <c r="AQ14" i="213"/>
  <c r="AH14" i="213"/>
  <c r="V14" i="213"/>
  <c r="R14" i="213"/>
  <c r="G14" i="213"/>
  <c r="E14" i="213"/>
  <c r="AQ13" i="213"/>
  <c r="AH13" i="213"/>
  <c r="V13" i="213"/>
  <c r="R13" i="213"/>
  <c r="J13" i="213"/>
  <c r="G13" i="213"/>
  <c r="E13" i="213"/>
  <c r="AQ12" i="213"/>
  <c r="AH12" i="213"/>
  <c r="V12" i="213"/>
  <c r="R12" i="213"/>
  <c r="J12" i="213"/>
  <c r="G12" i="213"/>
  <c r="E12" i="213"/>
  <c r="AQ11" i="213"/>
  <c r="AH11" i="213"/>
  <c r="V11" i="213"/>
  <c r="J11" i="213"/>
  <c r="G11" i="213"/>
  <c r="E11" i="213"/>
  <c r="AP35" i="213"/>
  <c r="AG8" i="213"/>
  <c r="R11" i="213"/>
  <c r="AR35" i="214"/>
  <c r="P35" i="214"/>
  <c r="AQ34" i="214"/>
  <c r="AH34" i="214"/>
  <c r="V34" i="214"/>
  <c r="R34" i="214"/>
  <c r="J34" i="214"/>
  <c r="K34" i="214" s="1"/>
  <c r="G34" i="214"/>
  <c r="E34" i="214"/>
  <c r="AQ33" i="214"/>
  <c r="AH33" i="214"/>
  <c r="V33" i="214"/>
  <c r="R33" i="214"/>
  <c r="J33" i="214"/>
  <c r="K33" i="214" s="1"/>
  <c r="G33" i="214"/>
  <c r="E33" i="214"/>
  <c r="AW32" i="214"/>
  <c r="AQ32" i="214"/>
  <c r="AH32" i="214"/>
  <c r="V32" i="214"/>
  <c r="R32" i="214"/>
  <c r="J32" i="214"/>
  <c r="G32" i="214"/>
  <c r="E32" i="214"/>
  <c r="AQ31" i="214"/>
  <c r="AH31" i="214"/>
  <c r="V31" i="214"/>
  <c r="R31" i="214"/>
  <c r="J31" i="214"/>
  <c r="G31" i="214"/>
  <c r="E31" i="214"/>
  <c r="AQ30" i="214"/>
  <c r="AH30" i="214"/>
  <c r="V30" i="214"/>
  <c r="R30" i="214"/>
  <c r="J30" i="214"/>
  <c r="G30" i="214"/>
  <c r="E30" i="214"/>
  <c r="AQ29" i="214"/>
  <c r="AH29" i="214"/>
  <c r="V29" i="214"/>
  <c r="R29" i="214"/>
  <c r="J29" i="214"/>
  <c r="G29" i="214"/>
  <c r="E29" i="214"/>
  <c r="AQ28" i="214"/>
  <c r="AH28" i="214"/>
  <c r="V28" i="214"/>
  <c r="R28" i="214"/>
  <c r="J28" i="214"/>
  <c r="K28" i="214" s="1"/>
  <c r="G28" i="214"/>
  <c r="E28" i="214"/>
  <c r="AQ27" i="214"/>
  <c r="AH27" i="214"/>
  <c r="V27" i="214"/>
  <c r="R27" i="214"/>
  <c r="J27" i="214"/>
  <c r="K27" i="214" s="1"/>
  <c r="G27" i="214"/>
  <c r="E27" i="214"/>
  <c r="AQ26" i="214"/>
  <c r="AH26" i="214"/>
  <c r="V26" i="214"/>
  <c r="R26" i="214"/>
  <c r="J26" i="214"/>
  <c r="K26" i="214" s="1"/>
  <c r="G26" i="214"/>
  <c r="E26" i="214"/>
  <c r="AQ25" i="214"/>
  <c r="AH25" i="214"/>
  <c r="V25" i="214"/>
  <c r="R25" i="214"/>
  <c r="J25" i="214"/>
  <c r="K25" i="214" s="1"/>
  <c r="G25" i="214"/>
  <c r="E25" i="214"/>
  <c r="AQ24" i="214"/>
  <c r="AH24" i="214"/>
  <c r="V24" i="214"/>
  <c r="R24" i="214"/>
  <c r="J24" i="214"/>
  <c r="K24" i="214" s="1"/>
  <c r="G24" i="214"/>
  <c r="E24" i="214"/>
  <c r="AQ23" i="214"/>
  <c r="AH23" i="214"/>
  <c r="V23" i="214"/>
  <c r="R23" i="214"/>
  <c r="J23" i="214"/>
  <c r="K23" i="214" s="1"/>
  <c r="G23" i="214"/>
  <c r="E23" i="214"/>
  <c r="AQ22" i="214"/>
  <c r="AH22" i="214"/>
  <c r="V22" i="214"/>
  <c r="R22" i="214"/>
  <c r="J22" i="214"/>
  <c r="K22" i="214" s="1"/>
  <c r="G22" i="214"/>
  <c r="E22" i="214"/>
  <c r="AQ21" i="214"/>
  <c r="AH21" i="214"/>
  <c r="V21" i="214"/>
  <c r="R21" i="214"/>
  <c r="J21" i="214"/>
  <c r="K21" i="214" s="1"/>
  <c r="G21" i="214"/>
  <c r="E21" i="214"/>
  <c r="AQ20" i="214"/>
  <c r="AH20" i="214"/>
  <c r="V20" i="214"/>
  <c r="R20" i="214"/>
  <c r="J20" i="214"/>
  <c r="K20" i="214" s="1"/>
  <c r="G20" i="214"/>
  <c r="E20" i="214"/>
  <c r="AQ19" i="214"/>
  <c r="AH19" i="214"/>
  <c r="V19" i="214"/>
  <c r="R19" i="214"/>
  <c r="J19" i="214"/>
  <c r="K19" i="214" s="1"/>
  <c r="G19" i="214"/>
  <c r="E19" i="214"/>
  <c r="AQ18" i="214"/>
  <c r="AH18" i="214"/>
  <c r="V18" i="214"/>
  <c r="R18" i="214"/>
  <c r="J18" i="214"/>
  <c r="K18" i="214" s="1"/>
  <c r="G18" i="214"/>
  <c r="E18" i="214"/>
  <c r="AQ17" i="214"/>
  <c r="AH17" i="214"/>
  <c r="V17" i="214"/>
  <c r="R17" i="214"/>
  <c r="J17" i="214"/>
  <c r="K17" i="214" s="1"/>
  <c r="G17" i="214"/>
  <c r="E17" i="214"/>
  <c r="AQ16" i="214"/>
  <c r="AH16" i="214"/>
  <c r="V16" i="214"/>
  <c r="R16" i="214"/>
  <c r="J16" i="214"/>
  <c r="K16" i="214" s="1"/>
  <c r="G16" i="214"/>
  <c r="E16" i="214"/>
  <c r="AQ15" i="214"/>
  <c r="AH15" i="214"/>
  <c r="V15" i="214"/>
  <c r="R15" i="214"/>
  <c r="J15" i="214"/>
  <c r="K15" i="214" s="1"/>
  <c r="G15" i="214"/>
  <c r="E15" i="214"/>
  <c r="AQ14" i="214"/>
  <c r="AH14" i="214"/>
  <c r="V14" i="214"/>
  <c r="R14" i="214"/>
  <c r="K14" i="214"/>
  <c r="G14" i="214"/>
  <c r="E14" i="214"/>
  <c r="AQ13" i="214"/>
  <c r="AH13" i="214"/>
  <c r="V13" i="214"/>
  <c r="R13" i="214"/>
  <c r="J13" i="214"/>
  <c r="K13" i="214" s="1"/>
  <c r="I13" i="214"/>
  <c r="G13" i="214"/>
  <c r="E13" i="214"/>
  <c r="AQ12" i="214"/>
  <c r="AH12" i="214"/>
  <c r="V12" i="214"/>
  <c r="R12" i="214"/>
  <c r="J12" i="214"/>
  <c r="K12" i="214" s="1"/>
  <c r="I12" i="214"/>
  <c r="G12" i="214"/>
  <c r="E12" i="214"/>
  <c r="AH11" i="214"/>
  <c r="V11" i="214"/>
  <c r="J11" i="214"/>
  <c r="K11" i="214" s="1"/>
  <c r="G11" i="214"/>
  <c r="E11" i="214"/>
  <c r="AP35" i="214"/>
  <c r="Q35" i="214"/>
  <c r="AR35" i="215"/>
  <c r="P35" i="215"/>
  <c r="AQ34" i="215"/>
  <c r="AH34" i="215"/>
  <c r="V34" i="215"/>
  <c r="R34" i="215"/>
  <c r="J34" i="215"/>
  <c r="K34" i="215" s="1"/>
  <c r="G34" i="215"/>
  <c r="E34" i="215"/>
  <c r="AQ33" i="215"/>
  <c r="AH33" i="215"/>
  <c r="V33" i="215"/>
  <c r="R33" i="215"/>
  <c r="J33" i="215"/>
  <c r="K33" i="215" s="1"/>
  <c r="G33" i="215"/>
  <c r="E33" i="215"/>
  <c r="AW32" i="215"/>
  <c r="AQ32" i="215"/>
  <c r="AH32" i="215"/>
  <c r="V32" i="215"/>
  <c r="R32" i="215"/>
  <c r="K32" i="215"/>
  <c r="J32" i="215"/>
  <c r="I32" i="215" s="1"/>
  <c r="G32" i="215"/>
  <c r="E32" i="215"/>
  <c r="AQ31" i="215"/>
  <c r="AH31" i="215"/>
  <c r="V31" i="215"/>
  <c r="R31" i="215"/>
  <c r="J31" i="215"/>
  <c r="K31" i="215" s="1"/>
  <c r="G31" i="215"/>
  <c r="E31" i="215"/>
  <c r="AQ30" i="215"/>
  <c r="AH30" i="215"/>
  <c r="V30" i="215"/>
  <c r="R30" i="215"/>
  <c r="J30" i="215"/>
  <c r="K30" i="215" s="1"/>
  <c r="G30" i="215"/>
  <c r="E30" i="215"/>
  <c r="AQ29" i="215"/>
  <c r="AH29" i="215"/>
  <c r="V29" i="215"/>
  <c r="R29" i="215"/>
  <c r="J29" i="215"/>
  <c r="I29" i="215" s="1"/>
  <c r="G29" i="215"/>
  <c r="E29" i="215"/>
  <c r="AQ28" i="215"/>
  <c r="AH28" i="215"/>
  <c r="V28" i="215"/>
  <c r="R28" i="215"/>
  <c r="J28" i="215"/>
  <c r="I28" i="215" s="1"/>
  <c r="G28" i="215"/>
  <c r="E28" i="215"/>
  <c r="AQ27" i="215"/>
  <c r="AH27" i="215"/>
  <c r="V27" i="215"/>
  <c r="R27" i="215"/>
  <c r="J27" i="215"/>
  <c r="K27" i="215" s="1"/>
  <c r="G27" i="215"/>
  <c r="E27" i="215"/>
  <c r="AQ26" i="215"/>
  <c r="AH26" i="215"/>
  <c r="V26" i="215"/>
  <c r="R26" i="215"/>
  <c r="J26" i="215"/>
  <c r="K26" i="215" s="1"/>
  <c r="G26" i="215"/>
  <c r="E26" i="215"/>
  <c r="AQ25" i="215"/>
  <c r="AH25" i="215"/>
  <c r="V25" i="215"/>
  <c r="R25" i="215"/>
  <c r="K25" i="215"/>
  <c r="J25" i="215"/>
  <c r="I25" i="215"/>
  <c r="G25" i="215"/>
  <c r="E25" i="215"/>
  <c r="AQ24" i="215"/>
  <c r="AH24" i="215"/>
  <c r="V24" i="215"/>
  <c r="R24" i="215"/>
  <c r="J24" i="215"/>
  <c r="I24" i="215" s="1"/>
  <c r="G24" i="215"/>
  <c r="E24" i="215"/>
  <c r="AQ23" i="215"/>
  <c r="AH23" i="215"/>
  <c r="V23" i="215"/>
  <c r="R23" i="215"/>
  <c r="J23" i="215"/>
  <c r="K23" i="215" s="1"/>
  <c r="G23" i="215"/>
  <c r="E23" i="215"/>
  <c r="AQ22" i="215"/>
  <c r="AH22" i="215"/>
  <c r="V22" i="215"/>
  <c r="R22" i="215"/>
  <c r="J22" i="215"/>
  <c r="K22" i="215" s="1"/>
  <c r="G22" i="215"/>
  <c r="E22" i="215"/>
  <c r="AQ21" i="215"/>
  <c r="AH21" i="215"/>
  <c r="V21" i="215"/>
  <c r="R21" i="215"/>
  <c r="J21" i="215"/>
  <c r="I21" i="215" s="1"/>
  <c r="G21" i="215"/>
  <c r="E21" i="215"/>
  <c r="AQ20" i="215"/>
  <c r="AH20" i="215"/>
  <c r="V20" i="215"/>
  <c r="R20" i="215"/>
  <c r="J20" i="215"/>
  <c r="I20" i="215" s="1"/>
  <c r="G20" i="215"/>
  <c r="E20" i="215"/>
  <c r="AQ19" i="215"/>
  <c r="AH19" i="215"/>
  <c r="V19" i="215"/>
  <c r="R19" i="215"/>
  <c r="J19" i="215"/>
  <c r="K19" i="215" s="1"/>
  <c r="G19" i="215"/>
  <c r="E19" i="215"/>
  <c r="AQ18" i="215"/>
  <c r="AH18" i="215"/>
  <c r="V18" i="215"/>
  <c r="R18" i="215"/>
  <c r="J18" i="215"/>
  <c r="K18" i="215" s="1"/>
  <c r="G18" i="215"/>
  <c r="E18" i="215"/>
  <c r="AQ17" i="215"/>
  <c r="AH17" i="215"/>
  <c r="V17" i="215"/>
  <c r="R17" i="215"/>
  <c r="J17" i="215"/>
  <c r="I17" i="215" s="1"/>
  <c r="G17" i="215"/>
  <c r="E17" i="215"/>
  <c r="AQ16" i="215"/>
  <c r="AH16" i="215"/>
  <c r="V16" i="215"/>
  <c r="R16" i="215"/>
  <c r="J16" i="215"/>
  <c r="I16" i="215" s="1"/>
  <c r="G16" i="215"/>
  <c r="E16" i="215"/>
  <c r="AQ15" i="215"/>
  <c r="AH15" i="215"/>
  <c r="V15" i="215"/>
  <c r="R15" i="215"/>
  <c r="K15" i="215"/>
  <c r="J15" i="215"/>
  <c r="I15" i="215"/>
  <c r="G15" i="215"/>
  <c r="E15" i="215"/>
  <c r="AQ14" i="215"/>
  <c r="AH14" i="215"/>
  <c r="V14" i="215"/>
  <c r="R14" i="215"/>
  <c r="K14" i="215"/>
  <c r="I14" i="215"/>
  <c r="G14" i="215"/>
  <c r="E14" i="215"/>
  <c r="AQ13" i="215"/>
  <c r="AH13" i="215"/>
  <c r="V13" i="215"/>
  <c r="R13" i="215"/>
  <c r="K13" i="215"/>
  <c r="J13" i="215"/>
  <c r="I13" i="215"/>
  <c r="G13" i="215"/>
  <c r="E13" i="215"/>
  <c r="AQ12" i="215"/>
  <c r="AH12" i="215"/>
  <c r="V12" i="215"/>
  <c r="R12" i="215"/>
  <c r="K12" i="215"/>
  <c r="J12" i="215"/>
  <c r="I12" i="215"/>
  <c r="G12" i="215"/>
  <c r="E12" i="215"/>
  <c r="AH11" i="215"/>
  <c r="V11" i="215"/>
  <c r="K11" i="215"/>
  <c r="J11" i="215"/>
  <c r="I11" i="215"/>
  <c r="G11" i="215"/>
  <c r="E11" i="215"/>
  <c r="AP35" i="215"/>
  <c r="AG35" i="215"/>
  <c r="R11" i="215"/>
  <c r="AG8" i="215"/>
  <c r="AR35" i="206"/>
  <c r="P35" i="206"/>
  <c r="AQ34" i="206"/>
  <c r="AH34" i="206"/>
  <c r="V34" i="206"/>
  <c r="R34" i="206"/>
  <c r="J34" i="206"/>
  <c r="I34" i="206" s="1"/>
  <c r="G34" i="206"/>
  <c r="E34" i="206"/>
  <c r="AQ33" i="206"/>
  <c r="AH33" i="206"/>
  <c r="V33" i="206"/>
  <c r="R33" i="206"/>
  <c r="J33" i="206"/>
  <c r="K33" i="206" s="1"/>
  <c r="G33" i="206"/>
  <c r="E33" i="206"/>
  <c r="AW32" i="206"/>
  <c r="AQ32" i="206"/>
  <c r="AH32" i="206"/>
  <c r="V32" i="206"/>
  <c r="R32" i="206"/>
  <c r="J32" i="206"/>
  <c r="K32" i="206" s="1"/>
  <c r="G32" i="206"/>
  <c r="E32" i="206"/>
  <c r="AQ31" i="206"/>
  <c r="AH31" i="206"/>
  <c r="V31" i="206"/>
  <c r="R31" i="206"/>
  <c r="J31" i="206"/>
  <c r="K31" i="206" s="1"/>
  <c r="G31" i="206"/>
  <c r="E31" i="206"/>
  <c r="AQ30" i="206"/>
  <c r="AH30" i="206"/>
  <c r="V30" i="206"/>
  <c r="R30" i="206"/>
  <c r="J30" i="206"/>
  <c r="K30" i="206" s="1"/>
  <c r="G30" i="206"/>
  <c r="E30" i="206"/>
  <c r="AQ29" i="206"/>
  <c r="AH29" i="206"/>
  <c r="V29" i="206"/>
  <c r="R29" i="206"/>
  <c r="J29" i="206"/>
  <c r="K29" i="206" s="1"/>
  <c r="G29" i="206"/>
  <c r="E29" i="206"/>
  <c r="AQ28" i="206"/>
  <c r="AH28" i="206"/>
  <c r="V28" i="206"/>
  <c r="R28" i="206"/>
  <c r="J28" i="206"/>
  <c r="K28" i="206" s="1"/>
  <c r="G28" i="206"/>
  <c r="E28" i="206"/>
  <c r="AQ27" i="206"/>
  <c r="AH27" i="206"/>
  <c r="V27" i="206"/>
  <c r="R27" i="206"/>
  <c r="J27" i="206"/>
  <c r="K27" i="206" s="1"/>
  <c r="G27" i="206"/>
  <c r="E27" i="206"/>
  <c r="AQ26" i="206"/>
  <c r="AH26" i="206"/>
  <c r="V26" i="206"/>
  <c r="R26" i="206"/>
  <c r="J26" i="206"/>
  <c r="K26" i="206" s="1"/>
  <c r="G26" i="206"/>
  <c r="E26" i="206"/>
  <c r="AQ25" i="206"/>
  <c r="AH25" i="206"/>
  <c r="V25" i="206"/>
  <c r="R25" i="206"/>
  <c r="J25" i="206"/>
  <c r="K25" i="206" s="1"/>
  <c r="G25" i="206"/>
  <c r="E25" i="206"/>
  <c r="AQ24" i="206"/>
  <c r="AH24" i="206"/>
  <c r="V24" i="206"/>
  <c r="R24" i="206"/>
  <c r="J24" i="206"/>
  <c r="K24" i="206" s="1"/>
  <c r="G24" i="206"/>
  <c r="E24" i="206"/>
  <c r="AQ23" i="206"/>
  <c r="AH23" i="206"/>
  <c r="V23" i="206"/>
  <c r="R23" i="206"/>
  <c r="J23" i="206"/>
  <c r="K23" i="206" s="1"/>
  <c r="G23" i="206"/>
  <c r="E23" i="206"/>
  <c r="AQ22" i="206"/>
  <c r="AH22" i="206"/>
  <c r="V22" i="206"/>
  <c r="R22" i="206"/>
  <c r="J22" i="206"/>
  <c r="K22" i="206" s="1"/>
  <c r="G22" i="206"/>
  <c r="E22" i="206"/>
  <c r="AQ21" i="206"/>
  <c r="AH21" i="206"/>
  <c r="V21" i="206"/>
  <c r="R21" i="206"/>
  <c r="J21" i="206"/>
  <c r="K21" i="206" s="1"/>
  <c r="G21" i="206"/>
  <c r="E21" i="206"/>
  <c r="AQ20" i="206"/>
  <c r="AH20" i="206"/>
  <c r="V20" i="206"/>
  <c r="R20" i="206"/>
  <c r="J20" i="206"/>
  <c r="K20" i="206" s="1"/>
  <c r="G20" i="206"/>
  <c r="E20" i="206"/>
  <c r="AQ19" i="206"/>
  <c r="AH19" i="206"/>
  <c r="V19" i="206"/>
  <c r="R19" i="206"/>
  <c r="J19" i="206"/>
  <c r="K19" i="206" s="1"/>
  <c r="G19" i="206"/>
  <c r="E19" i="206"/>
  <c r="AQ18" i="206"/>
  <c r="AH18" i="206"/>
  <c r="V18" i="206"/>
  <c r="R18" i="206"/>
  <c r="J18" i="206"/>
  <c r="K18" i="206" s="1"/>
  <c r="G18" i="206"/>
  <c r="E18" i="206"/>
  <c r="AQ17" i="206"/>
  <c r="AH17" i="206"/>
  <c r="V17" i="206"/>
  <c r="R17" i="206"/>
  <c r="J17" i="206"/>
  <c r="K17" i="206" s="1"/>
  <c r="G17" i="206"/>
  <c r="E17" i="206"/>
  <c r="AQ16" i="206"/>
  <c r="AH16" i="206"/>
  <c r="V16" i="206"/>
  <c r="R16" i="206"/>
  <c r="J16" i="206"/>
  <c r="K16" i="206" s="1"/>
  <c r="G16" i="206"/>
  <c r="E16" i="206"/>
  <c r="AQ15" i="206"/>
  <c r="AH15" i="206"/>
  <c r="V15" i="206"/>
  <c r="R15" i="206"/>
  <c r="J15" i="206"/>
  <c r="K15" i="206" s="1"/>
  <c r="G15" i="206"/>
  <c r="E15" i="206"/>
  <c r="AQ14" i="206"/>
  <c r="AH14" i="206"/>
  <c r="V14" i="206"/>
  <c r="R14" i="206"/>
  <c r="G14" i="206"/>
  <c r="E14" i="206"/>
  <c r="AQ13" i="206"/>
  <c r="AH13" i="206"/>
  <c r="V13" i="206"/>
  <c r="R13" i="206"/>
  <c r="J13" i="206"/>
  <c r="K13" i="206" s="1"/>
  <c r="G13" i="206"/>
  <c r="E13" i="206"/>
  <c r="AQ12" i="206"/>
  <c r="AH12" i="206"/>
  <c r="V12" i="206"/>
  <c r="R12" i="206"/>
  <c r="J12" i="206"/>
  <c r="K12" i="206" s="1"/>
  <c r="G12" i="206"/>
  <c r="E12" i="206"/>
  <c r="AH11" i="206"/>
  <c r="V11" i="206"/>
  <c r="J11" i="206"/>
  <c r="K11" i="206" s="1"/>
  <c r="G11" i="206"/>
  <c r="E11" i="206"/>
  <c r="AG35" i="206"/>
  <c r="AR35" i="205"/>
  <c r="P35" i="205"/>
  <c r="AQ34" i="205"/>
  <c r="AH34" i="205"/>
  <c r="V34" i="205"/>
  <c r="R34" i="205"/>
  <c r="J34" i="205"/>
  <c r="I34" i="205" s="1"/>
  <c r="G34" i="205"/>
  <c r="E34" i="205"/>
  <c r="AQ33" i="205"/>
  <c r="AH33" i="205"/>
  <c r="V33" i="205"/>
  <c r="R33" i="205"/>
  <c r="J33" i="205"/>
  <c r="I33" i="205" s="1"/>
  <c r="G33" i="205"/>
  <c r="E33" i="205"/>
  <c r="AW32" i="205"/>
  <c r="AQ32" i="205"/>
  <c r="AH32" i="205"/>
  <c r="V32" i="205"/>
  <c r="R32" i="205"/>
  <c r="J32" i="205"/>
  <c r="I32" i="205" s="1"/>
  <c r="G32" i="205"/>
  <c r="E32" i="205"/>
  <c r="AQ31" i="205"/>
  <c r="AH31" i="205"/>
  <c r="V31" i="205"/>
  <c r="R31" i="205"/>
  <c r="J31" i="205"/>
  <c r="K31" i="205" s="1"/>
  <c r="G31" i="205"/>
  <c r="E31" i="205"/>
  <c r="AQ30" i="205"/>
  <c r="AH30" i="205"/>
  <c r="V30" i="205"/>
  <c r="R30" i="205"/>
  <c r="J30" i="205"/>
  <c r="K30" i="205" s="1"/>
  <c r="G30" i="205"/>
  <c r="E30" i="205"/>
  <c r="AQ29" i="205"/>
  <c r="AH29" i="205"/>
  <c r="V29" i="205"/>
  <c r="R29" i="205"/>
  <c r="J29" i="205"/>
  <c r="I29" i="205" s="1"/>
  <c r="G29" i="205"/>
  <c r="E29" i="205"/>
  <c r="AQ28" i="205"/>
  <c r="AH28" i="205"/>
  <c r="V28" i="205"/>
  <c r="R28" i="205"/>
  <c r="J28" i="205"/>
  <c r="I28" i="205" s="1"/>
  <c r="G28" i="205"/>
  <c r="E28" i="205"/>
  <c r="AQ27" i="205"/>
  <c r="AH27" i="205"/>
  <c r="V27" i="205"/>
  <c r="R27" i="205"/>
  <c r="J27" i="205"/>
  <c r="K27" i="205" s="1"/>
  <c r="G27" i="205"/>
  <c r="E27" i="205"/>
  <c r="AQ26" i="205"/>
  <c r="AH26" i="205"/>
  <c r="V26" i="205"/>
  <c r="R26" i="205"/>
  <c r="J26" i="205"/>
  <c r="K26" i="205" s="1"/>
  <c r="G26" i="205"/>
  <c r="E26" i="205"/>
  <c r="AQ25" i="205"/>
  <c r="AH25" i="205"/>
  <c r="V25" i="205"/>
  <c r="R25" i="205"/>
  <c r="J25" i="205"/>
  <c r="I25" i="205" s="1"/>
  <c r="G25" i="205"/>
  <c r="E25" i="205"/>
  <c r="AQ24" i="205"/>
  <c r="AH24" i="205"/>
  <c r="V24" i="205"/>
  <c r="R24" i="205"/>
  <c r="J24" i="205"/>
  <c r="K24" i="205" s="1"/>
  <c r="I24" i="205"/>
  <c r="G24" i="205"/>
  <c r="E24" i="205"/>
  <c r="AQ23" i="205"/>
  <c r="AH23" i="205"/>
  <c r="V23" i="205"/>
  <c r="R23" i="205"/>
  <c r="J23" i="205"/>
  <c r="I23" i="205" s="1"/>
  <c r="G23" i="205"/>
  <c r="E23" i="205"/>
  <c r="AQ22" i="205"/>
  <c r="AH22" i="205"/>
  <c r="V22" i="205"/>
  <c r="R22" i="205"/>
  <c r="J22" i="205"/>
  <c r="I22" i="205" s="1"/>
  <c r="G22" i="205"/>
  <c r="E22" i="205"/>
  <c r="AQ21" i="205"/>
  <c r="AH21" i="205"/>
  <c r="V21" i="205"/>
  <c r="R21" i="205"/>
  <c r="J21" i="205"/>
  <c r="K21" i="205" s="1"/>
  <c r="G21" i="205"/>
  <c r="E21" i="205"/>
  <c r="AQ20" i="205"/>
  <c r="AH20" i="205"/>
  <c r="V20" i="205"/>
  <c r="R20" i="205"/>
  <c r="J20" i="205"/>
  <c r="I20" i="205" s="1"/>
  <c r="G20" i="205"/>
  <c r="E20" i="205"/>
  <c r="AQ19" i="205"/>
  <c r="AH19" i="205"/>
  <c r="V19" i="205"/>
  <c r="R19" i="205"/>
  <c r="J19" i="205"/>
  <c r="I19" i="205" s="1"/>
  <c r="G19" i="205"/>
  <c r="E19" i="205"/>
  <c r="AQ18" i="205"/>
  <c r="AH18" i="205"/>
  <c r="V18" i="205"/>
  <c r="R18" i="205"/>
  <c r="K18" i="205"/>
  <c r="J18" i="205"/>
  <c r="I18" i="205"/>
  <c r="G18" i="205"/>
  <c r="E18" i="205"/>
  <c r="AQ17" i="205"/>
  <c r="AH17" i="205"/>
  <c r="V17" i="205"/>
  <c r="R17" i="205"/>
  <c r="J17" i="205"/>
  <c r="K17" i="205" s="1"/>
  <c r="G17" i="205"/>
  <c r="E17" i="205"/>
  <c r="AQ16" i="205"/>
  <c r="AH16" i="205"/>
  <c r="V16" i="205"/>
  <c r="R16" i="205"/>
  <c r="J16" i="205"/>
  <c r="I16" i="205" s="1"/>
  <c r="G16" i="205"/>
  <c r="E16" i="205"/>
  <c r="AQ15" i="205"/>
  <c r="AH15" i="205"/>
  <c r="V15" i="205"/>
  <c r="R15" i="205"/>
  <c r="K15" i="205"/>
  <c r="J15" i="205"/>
  <c r="I15" i="205" s="1"/>
  <c r="G15" i="205"/>
  <c r="E15" i="205"/>
  <c r="AQ14" i="205"/>
  <c r="AH14" i="205"/>
  <c r="V14" i="205"/>
  <c r="R14" i="205"/>
  <c r="K14" i="205"/>
  <c r="I14" i="205"/>
  <c r="G14" i="205"/>
  <c r="E14" i="205"/>
  <c r="AQ13" i="205"/>
  <c r="AH13" i="205"/>
  <c r="V13" i="205"/>
  <c r="R13" i="205"/>
  <c r="K13" i="205"/>
  <c r="J13" i="205"/>
  <c r="I13" i="205"/>
  <c r="G13" i="205"/>
  <c r="E13" i="205"/>
  <c r="AQ12" i="205"/>
  <c r="AH12" i="205"/>
  <c r="V12" i="205"/>
  <c r="R12" i="205"/>
  <c r="J12" i="205"/>
  <c r="K12" i="205" s="1"/>
  <c r="I12" i="205"/>
  <c r="G12" i="205"/>
  <c r="E12" i="205"/>
  <c r="AH11" i="205"/>
  <c r="V11" i="205"/>
  <c r="K11" i="205"/>
  <c r="J11" i="205"/>
  <c r="I11" i="205"/>
  <c r="G11" i="205"/>
  <c r="E11" i="205"/>
  <c r="AQ11" i="205"/>
  <c r="AG35" i="205"/>
  <c r="Q35" i="205"/>
  <c r="AG8" i="205"/>
  <c r="AR35" i="204"/>
  <c r="P35" i="204"/>
  <c r="AQ34" i="204"/>
  <c r="AH34" i="204"/>
  <c r="V34" i="204"/>
  <c r="R34" i="204"/>
  <c r="S34" i="204" s="1"/>
  <c r="J34" i="204"/>
  <c r="I34" i="204" s="1"/>
  <c r="G34" i="204"/>
  <c r="E34" i="204"/>
  <c r="AQ33" i="204"/>
  <c r="AH33" i="204"/>
  <c r="V33" i="204"/>
  <c r="R33" i="204"/>
  <c r="S33" i="204" s="1"/>
  <c r="J33" i="204"/>
  <c r="I33" i="204" s="1"/>
  <c r="G33" i="204"/>
  <c r="E33" i="204"/>
  <c r="AW32" i="204"/>
  <c r="AQ32" i="204"/>
  <c r="AH32" i="204"/>
  <c r="V32" i="204"/>
  <c r="R32" i="204"/>
  <c r="T32" i="204" s="1"/>
  <c r="J32" i="204"/>
  <c r="I32" i="204" s="1"/>
  <c r="G32" i="204"/>
  <c r="E32" i="204"/>
  <c r="AQ31" i="204"/>
  <c r="AH31" i="204"/>
  <c r="V31" i="204"/>
  <c r="R31" i="204"/>
  <c r="T31" i="204" s="1"/>
  <c r="J31" i="204"/>
  <c r="K31" i="204" s="1"/>
  <c r="G31" i="204"/>
  <c r="E31" i="204"/>
  <c r="AQ30" i="204"/>
  <c r="AH30" i="204"/>
  <c r="V30" i="204"/>
  <c r="R30" i="204"/>
  <c r="T30" i="204" s="1"/>
  <c r="J30" i="204"/>
  <c r="K30" i="204" s="1"/>
  <c r="I30" i="204"/>
  <c r="G30" i="204"/>
  <c r="E30" i="204"/>
  <c r="AQ29" i="204"/>
  <c r="AH29" i="204"/>
  <c r="V29" i="204"/>
  <c r="R29" i="204"/>
  <c r="T29" i="204" s="1"/>
  <c r="K29" i="204"/>
  <c r="J29" i="204"/>
  <c r="I29" i="204"/>
  <c r="G29" i="204"/>
  <c r="E29" i="204"/>
  <c r="AQ28" i="204"/>
  <c r="AH28" i="204"/>
  <c r="V28" i="204"/>
  <c r="R28" i="204"/>
  <c r="T28" i="204" s="1"/>
  <c r="J28" i="204"/>
  <c r="K28" i="204" s="1"/>
  <c r="I28" i="204"/>
  <c r="G28" i="204"/>
  <c r="E28" i="204"/>
  <c r="AQ27" i="204"/>
  <c r="AH27" i="204"/>
  <c r="V27" i="204"/>
  <c r="R27" i="204"/>
  <c r="T27" i="204" s="1"/>
  <c r="K27" i="204"/>
  <c r="J27" i="204"/>
  <c r="I27" i="204" s="1"/>
  <c r="G27" i="204"/>
  <c r="E27" i="204"/>
  <c r="AQ26" i="204"/>
  <c r="AH26" i="204"/>
  <c r="V26" i="204"/>
  <c r="R26" i="204"/>
  <c r="J26" i="204"/>
  <c r="I26" i="204" s="1"/>
  <c r="G26" i="204"/>
  <c r="E26" i="204"/>
  <c r="AQ25" i="204"/>
  <c r="AH25" i="204"/>
  <c r="V25" i="204"/>
  <c r="R25" i="204"/>
  <c r="J25" i="204"/>
  <c r="I25" i="204" s="1"/>
  <c r="G25" i="204"/>
  <c r="E25" i="204"/>
  <c r="AQ24" i="204"/>
  <c r="AH24" i="204"/>
  <c r="V24" i="204"/>
  <c r="R24" i="204"/>
  <c r="J24" i="204"/>
  <c r="I24" i="204" s="1"/>
  <c r="G24" i="204"/>
  <c r="E24" i="204"/>
  <c r="AQ23" i="204"/>
  <c r="AH23" i="204"/>
  <c r="V23" i="204"/>
  <c r="R23" i="204"/>
  <c r="T23" i="204" s="1"/>
  <c r="K23" i="204"/>
  <c r="J23" i="204"/>
  <c r="I23" i="204" s="1"/>
  <c r="G23" i="204"/>
  <c r="E23" i="204"/>
  <c r="AQ22" i="204"/>
  <c r="AH22" i="204"/>
  <c r="V22" i="204"/>
  <c r="R22" i="204"/>
  <c r="T22" i="204" s="1"/>
  <c r="J22" i="204"/>
  <c r="K22" i="204" s="1"/>
  <c r="G22" i="204"/>
  <c r="E22" i="204"/>
  <c r="AQ21" i="204"/>
  <c r="AH21" i="204"/>
  <c r="V21" i="204"/>
  <c r="R21" i="204"/>
  <c r="T21" i="204" s="1"/>
  <c r="J21" i="204"/>
  <c r="I21" i="204" s="1"/>
  <c r="G21" i="204"/>
  <c r="E21" i="204"/>
  <c r="AQ20" i="204"/>
  <c r="AH20" i="204"/>
  <c r="V20" i="204"/>
  <c r="R20" i="204"/>
  <c r="T20" i="204" s="1"/>
  <c r="J20" i="204"/>
  <c r="K20" i="204" s="1"/>
  <c r="I20" i="204"/>
  <c r="G20" i="204"/>
  <c r="E20" i="204"/>
  <c r="AQ19" i="204"/>
  <c r="AH19" i="204"/>
  <c r="V19" i="204"/>
  <c r="R19" i="204"/>
  <c r="T19" i="204" s="1"/>
  <c r="J19" i="204"/>
  <c r="I19" i="204" s="1"/>
  <c r="G19" i="204"/>
  <c r="E19" i="204"/>
  <c r="AQ18" i="204"/>
  <c r="AH18" i="204"/>
  <c r="V18" i="204"/>
  <c r="R18" i="204"/>
  <c r="T18" i="204" s="1"/>
  <c r="J18" i="204"/>
  <c r="K18" i="204" s="1"/>
  <c r="I18" i="204"/>
  <c r="G18" i="204"/>
  <c r="E18" i="204"/>
  <c r="AQ17" i="204"/>
  <c r="AH17" i="204"/>
  <c r="V17" i="204"/>
  <c r="R17" i="204"/>
  <c r="T17" i="204" s="1"/>
  <c r="J17" i="204"/>
  <c r="K17" i="204" s="1"/>
  <c r="I17" i="204"/>
  <c r="G17" i="204"/>
  <c r="E17" i="204"/>
  <c r="AQ16" i="204"/>
  <c r="AH16" i="204"/>
  <c r="V16" i="204"/>
  <c r="R16" i="204"/>
  <c r="T16" i="204" s="1"/>
  <c r="J16" i="204"/>
  <c r="K16" i="204" s="1"/>
  <c r="G16" i="204"/>
  <c r="E16" i="204"/>
  <c r="AQ15" i="204"/>
  <c r="AH15" i="204"/>
  <c r="V15" i="204"/>
  <c r="R15" i="204"/>
  <c r="K15" i="204"/>
  <c r="J15" i="204"/>
  <c r="I15" i="204"/>
  <c r="G15" i="204"/>
  <c r="E15" i="204"/>
  <c r="AQ14" i="204"/>
  <c r="AH14" i="204"/>
  <c r="V14" i="204"/>
  <c r="R14" i="204"/>
  <c r="T14" i="204" s="1"/>
  <c r="K14" i="204"/>
  <c r="I14" i="204"/>
  <c r="G14" i="204"/>
  <c r="E14" i="204"/>
  <c r="AQ13" i="204"/>
  <c r="AH13" i="204"/>
  <c r="V13" i="204"/>
  <c r="R13" i="204"/>
  <c r="T13" i="204" s="1"/>
  <c r="J13" i="204"/>
  <c r="K13" i="204" s="1"/>
  <c r="G13" i="204"/>
  <c r="E13" i="204"/>
  <c r="AQ12" i="204"/>
  <c r="AH12" i="204"/>
  <c r="V12" i="204"/>
  <c r="R12" i="204"/>
  <c r="T12" i="204" s="1"/>
  <c r="K12" i="204"/>
  <c r="J12" i="204"/>
  <c r="I12" i="204"/>
  <c r="G12" i="204"/>
  <c r="E12" i="204"/>
  <c r="V11" i="204"/>
  <c r="J11" i="204"/>
  <c r="K11" i="204" s="1"/>
  <c r="G11" i="204"/>
  <c r="E11" i="204"/>
  <c r="AQ11" i="204"/>
  <c r="AG8" i="204"/>
  <c r="Q10" i="200"/>
  <c r="Q35" i="200" s="1"/>
  <c r="AG10" i="200"/>
  <c r="AG35" i="200" s="1"/>
  <c r="AP10" i="200"/>
  <c r="AP35" i="200" s="1"/>
  <c r="AR35" i="200"/>
  <c r="P35" i="200"/>
  <c r="AQ34" i="200"/>
  <c r="AH34" i="200"/>
  <c r="V34" i="200"/>
  <c r="R34" i="200"/>
  <c r="J34" i="200"/>
  <c r="K34" i="200" s="1"/>
  <c r="G34" i="200"/>
  <c r="E34" i="200"/>
  <c r="AQ33" i="200"/>
  <c r="AH33" i="200"/>
  <c r="V33" i="200"/>
  <c r="R33" i="200"/>
  <c r="J33" i="200"/>
  <c r="K33" i="200" s="1"/>
  <c r="G33" i="200"/>
  <c r="E33" i="200"/>
  <c r="AW32" i="200"/>
  <c r="AQ32" i="200"/>
  <c r="AH32" i="200"/>
  <c r="V32" i="200"/>
  <c r="R32" i="200"/>
  <c r="J32" i="200"/>
  <c r="G32" i="200"/>
  <c r="E32" i="200"/>
  <c r="AQ31" i="200"/>
  <c r="AH31" i="200"/>
  <c r="V31" i="200"/>
  <c r="R31" i="200"/>
  <c r="S31" i="200" s="1"/>
  <c r="J31" i="200"/>
  <c r="G31" i="200"/>
  <c r="E31" i="200"/>
  <c r="AQ30" i="200"/>
  <c r="AH30" i="200"/>
  <c r="V30" i="200"/>
  <c r="R30" i="200"/>
  <c r="S30" i="200" s="1"/>
  <c r="J30" i="200"/>
  <c r="G30" i="200"/>
  <c r="E30" i="200"/>
  <c r="AQ29" i="200"/>
  <c r="AH29" i="200"/>
  <c r="V29" i="200"/>
  <c r="R29" i="200"/>
  <c r="S29" i="200" s="1"/>
  <c r="J29" i="200"/>
  <c r="G29" i="200"/>
  <c r="E29" i="200"/>
  <c r="AQ28" i="200"/>
  <c r="AH28" i="200"/>
  <c r="V28" i="200"/>
  <c r="R28" i="200"/>
  <c r="S28" i="200" s="1"/>
  <c r="J28" i="200"/>
  <c r="G28" i="200"/>
  <c r="E28" i="200"/>
  <c r="AQ27" i="200"/>
  <c r="AH27" i="200"/>
  <c r="V27" i="200"/>
  <c r="R27" i="200"/>
  <c r="S27" i="200" s="1"/>
  <c r="J27" i="200"/>
  <c r="G27" i="200"/>
  <c r="E27" i="200"/>
  <c r="AQ26" i="200"/>
  <c r="AH26" i="200"/>
  <c r="V26" i="200"/>
  <c r="R26" i="200"/>
  <c r="S26" i="200" s="1"/>
  <c r="J26" i="200"/>
  <c r="G26" i="200"/>
  <c r="E26" i="200"/>
  <c r="AQ25" i="200"/>
  <c r="AH25" i="200"/>
  <c r="V25" i="200"/>
  <c r="R25" i="200"/>
  <c r="S25" i="200" s="1"/>
  <c r="J25" i="200"/>
  <c r="G25" i="200"/>
  <c r="E25" i="200"/>
  <c r="AQ24" i="200"/>
  <c r="AH24" i="200"/>
  <c r="V24" i="200"/>
  <c r="R24" i="200"/>
  <c r="S24" i="200" s="1"/>
  <c r="J24" i="200"/>
  <c r="G24" i="200"/>
  <c r="E24" i="200"/>
  <c r="AQ23" i="200"/>
  <c r="AH23" i="200"/>
  <c r="V23" i="200"/>
  <c r="R23" i="200"/>
  <c r="S23" i="200" s="1"/>
  <c r="J23" i="200"/>
  <c r="G23" i="200"/>
  <c r="E23" i="200"/>
  <c r="AQ22" i="200"/>
  <c r="AH22" i="200"/>
  <c r="V22" i="200"/>
  <c r="R22" i="200"/>
  <c r="S22" i="200" s="1"/>
  <c r="J22" i="200"/>
  <c r="G22" i="200"/>
  <c r="E22" i="200"/>
  <c r="AQ21" i="200"/>
  <c r="AH21" i="200"/>
  <c r="V21" i="200"/>
  <c r="R21" i="200"/>
  <c r="S21" i="200" s="1"/>
  <c r="J21" i="200"/>
  <c r="G21" i="200"/>
  <c r="E21" i="200"/>
  <c r="AQ20" i="200"/>
  <c r="AH20" i="200"/>
  <c r="V20" i="200"/>
  <c r="R20" i="200"/>
  <c r="S20" i="200" s="1"/>
  <c r="J20" i="200"/>
  <c r="G20" i="200"/>
  <c r="E20" i="200"/>
  <c r="AQ19" i="200"/>
  <c r="AH19" i="200"/>
  <c r="V19" i="200"/>
  <c r="R19" i="200"/>
  <c r="S19" i="200" s="1"/>
  <c r="J19" i="200"/>
  <c r="G19" i="200"/>
  <c r="E19" i="200"/>
  <c r="AQ18" i="200"/>
  <c r="AH18" i="200"/>
  <c r="V18" i="200"/>
  <c r="R18" i="200"/>
  <c r="S18" i="200" s="1"/>
  <c r="J18" i="200"/>
  <c r="I18" i="200" s="1"/>
  <c r="G18" i="200"/>
  <c r="E18" i="200"/>
  <c r="AQ17" i="200"/>
  <c r="AH17" i="200"/>
  <c r="V17" i="200"/>
  <c r="R17" i="200"/>
  <c r="S17" i="200" s="1"/>
  <c r="J17" i="200"/>
  <c r="I17" i="200" s="1"/>
  <c r="G17" i="200"/>
  <c r="E17" i="200"/>
  <c r="AQ16" i="200"/>
  <c r="AH16" i="200"/>
  <c r="V16" i="200"/>
  <c r="R16" i="200"/>
  <c r="S16" i="200" s="1"/>
  <c r="J16" i="200"/>
  <c r="I16" i="200" s="1"/>
  <c r="G16" i="200"/>
  <c r="E16" i="200"/>
  <c r="AQ15" i="200"/>
  <c r="AH15" i="200"/>
  <c r="V15" i="200"/>
  <c r="R15" i="200"/>
  <c r="S15" i="200" s="1"/>
  <c r="J15" i="200"/>
  <c r="I15" i="200" s="1"/>
  <c r="G15" i="200"/>
  <c r="E15" i="200"/>
  <c r="AQ14" i="200"/>
  <c r="AH14" i="200"/>
  <c r="V14" i="200"/>
  <c r="R14" i="200"/>
  <c r="S14" i="200" s="1"/>
  <c r="G14" i="200"/>
  <c r="E14" i="200"/>
  <c r="AQ13" i="200"/>
  <c r="AH13" i="200"/>
  <c r="V13" i="200"/>
  <c r="R13" i="200"/>
  <c r="S13" i="200" s="1"/>
  <c r="J13" i="200"/>
  <c r="I13" i="200" s="1"/>
  <c r="G13" i="200"/>
  <c r="E13" i="200"/>
  <c r="AQ12" i="200"/>
  <c r="AH12" i="200"/>
  <c r="V12" i="200"/>
  <c r="R12" i="200"/>
  <c r="S12" i="200" s="1"/>
  <c r="J12" i="200"/>
  <c r="I12" i="200" s="1"/>
  <c r="G12" i="200"/>
  <c r="E12" i="200"/>
  <c r="V11" i="200"/>
  <c r="J11" i="200"/>
  <c r="I11" i="200" s="1"/>
  <c r="G11" i="200"/>
  <c r="E11" i="200"/>
  <c r="T34" i="215" l="1"/>
  <c r="T33" i="215"/>
  <c r="AI34" i="215"/>
  <c r="S32" i="215"/>
  <c r="AI33" i="215"/>
  <c r="I34" i="215"/>
  <c r="I33" i="215"/>
  <c r="S31" i="215"/>
  <c r="S30" i="215"/>
  <c r="S29" i="215"/>
  <c r="I31" i="215"/>
  <c r="I30" i="215"/>
  <c r="S28" i="215"/>
  <c r="K29" i="215"/>
  <c r="S27" i="215"/>
  <c r="S26" i="215"/>
  <c r="S25" i="215"/>
  <c r="K28" i="215"/>
  <c r="S24" i="215"/>
  <c r="K24" i="215"/>
  <c r="I26" i="215"/>
  <c r="I27" i="215"/>
  <c r="S23" i="215"/>
  <c r="I23" i="215"/>
  <c r="S22" i="215"/>
  <c r="I22" i="215"/>
  <c r="S21" i="215"/>
  <c r="K21" i="215"/>
  <c r="T20" i="215"/>
  <c r="K20" i="215"/>
  <c r="S19" i="215"/>
  <c r="I19" i="215"/>
  <c r="S18" i="215"/>
  <c r="I18" i="215"/>
  <c r="S17" i="215"/>
  <c r="K17" i="215"/>
  <c r="S16" i="215"/>
  <c r="S15" i="215"/>
  <c r="S14" i="215"/>
  <c r="S13" i="215"/>
  <c r="S12" i="215"/>
  <c r="K16" i="215"/>
  <c r="T34" i="214"/>
  <c r="T33" i="214"/>
  <c r="AI33" i="214" s="1"/>
  <c r="S34" i="214"/>
  <c r="S32" i="214"/>
  <c r="T31" i="214"/>
  <c r="T32" i="214"/>
  <c r="AI32" i="214" s="1"/>
  <c r="S30" i="214"/>
  <c r="T29" i="214"/>
  <c r="AI29" i="214"/>
  <c r="T28" i="214"/>
  <c r="S29" i="214"/>
  <c r="T27" i="214"/>
  <c r="AI27" i="214" s="1"/>
  <c r="S26" i="214"/>
  <c r="S27" i="214"/>
  <c r="I15" i="214"/>
  <c r="T17" i="214"/>
  <c r="AI17" i="214" s="1"/>
  <c r="T21" i="214"/>
  <c r="I24" i="214"/>
  <c r="I25" i="214"/>
  <c r="AI31" i="214"/>
  <c r="T16" i="214"/>
  <c r="AI16" i="214" s="1"/>
  <c r="T20" i="214"/>
  <c r="T19" i="214"/>
  <c r="AI19" i="214" s="1"/>
  <c r="S23" i="214"/>
  <c r="T18" i="214"/>
  <c r="AI18" i="214" s="1"/>
  <c r="T22" i="214"/>
  <c r="T26" i="214"/>
  <c r="AI26" i="214" s="1"/>
  <c r="T25" i="214"/>
  <c r="AI25" i="214"/>
  <c r="T24" i="214"/>
  <c r="AI24" i="214" s="1"/>
  <c r="S25" i="214"/>
  <c r="I27" i="214"/>
  <c r="AI28" i="214"/>
  <c r="S28" i="214"/>
  <c r="T30" i="214"/>
  <c r="AI30" i="214" s="1"/>
  <c r="S31" i="214"/>
  <c r="S33" i="214"/>
  <c r="AI34" i="214"/>
  <c r="I28" i="214"/>
  <c r="I33" i="214"/>
  <c r="I34" i="214"/>
  <c r="AI22" i="214"/>
  <c r="AI21" i="214"/>
  <c r="AI20" i="214"/>
  <c r="S24" i="214"/>
  <c r="T23" i="214"/>
  <c r="AI23" i="214" s="1"/>
  <c r="S21" i="214"/>
  <c r="S22" i="214"/>
  <c r="S20" i="214"/>
  <c r="S19" i="214"/>
  <c r="S18" i="214"/>
  <c r="S17" i="214"/>
  <c r="I23" i="214"/>
  <c r="I21" i="214"/>
  <c r="I20" i="214"/>
  <c r="I19" i="214"/>
  <c r="I17" i="214"/>
  <c r="AH35" i="214"/>
  <c r="T15" i="214"/>
  <c r="AI15" i="214" s="1"/>
  <c r="S16" i="214"/>
  <c r="S15" i="214"/>
  <c r="T14" i="214"/>
  <c r="AI14" i="214" s="1"/>
  <c r="T13" i="214"/>
  <c r="AI13" i="214" s="1"/>
  <c r="S14" i="214"/>
  <c r="S13" i="214"/>
  <c r="T12" i="214"/>
  <c r="AI12" i="214" s="1"/>
  <c r="S12" i="214"/>
  <c r="I16" i="214"/>
  <c r="T34" i="213"/>
  <c r="T33" i="213"/>
  <c r="S32" i="213"/>
  <c r="T31" i="213"/>
  <c r="AI31" i="213" s="1"/>
  <c r="T32" i="213"/>
  <c r="AI32" i="213" s="1"/>
  <c r="S30" i="213"/>
  <c r="S31" i="213"/>
  <c r="T29" i="213"/>
  <c r="AI29" i="213" s="1"/>
  <c r="S28" i="213"/>
  <c r="T27" i="213"/>
  <c r="S26" i="213"/>
  <c r="S20" i="213"/>
  <c r="S18" i="213"/>
  <c r="S22" i="213"/>
  <c r="T17" i="213"/>
  <c r="T21" i="213"/>
  <c r="AI34" i="213"/>
  <c r="AI33" i="213"/>
  <c r="S16" i="213"/>
  <c r="T19" i="213"/>
  <c r="AI19" i="213" s="1"/>
  <c r="T23" i="213"/>
  <c r="AI23" i="213" s="1"/>
  <c r="AI27" i="213"/>
  <c r="T28" i="213"/>
  <c r="AI28" i="213" s="1"/>
  <c r="S29" i="213"/>
  <c r="T25" i="213"/>
  <c r="AI25" i="213" s="1"/>
  <c r="S24" i="213"/>
  <c r="S25" i="213"/>
  <c r="S33" i="213"/>
  <c r="AI21" i="213"/>
  <c r="AI17" i="213"/>
  <c r="T24" i="213"/>
  <c r="AI24" i="213" s="1"/>
  <c r="S21" i="213"/>
  <c r="T20" i="213"/>
  <c r="AI20" i="213" s="1"/>
  <c r="S17" i="213"/>
  <c r="T15" i="213"/>
  <c r="T16" i="213"/>
  <c r="AI16" i="213" s="1"/>
  <c r="T18" i="213"/>
  <c r="AI18" i="213" s="1"/>
  <c r="S19" i="213"/>
  <c r="T22" i="213"/>
  <c r="AI22" i="213" s="1"/>
  <c r="S23" i="213"/>
  <c r="T26" i="213"/>
  <c r="AI26" i="213" s="1"/>
  <c r="S27" i="213"/>
  <c r="T30" i="213"/>
  <c r="AI30" i="213" s="1"/>
  <c r="I33" i="213"/>
  <c r="S34" i="213"/>
  <c r="I34" i="213"/>
  <c r="AI15" i="213"/>
  <c r="S14" i="213"/>
  <c r="S15" i="213"/>
  <c r="AQ35" i="213"/>
  <c r="T14" i="213"/>
  <c r="AI14" i="213" s="1"/>
  <c r="T13" i="213"/>
  <c r="AI13" i="213"/>
  <c r="T12" i="213"/>
  <c r="AI12" i="213" s="1"/>
  <c r="S13" i="213"/>
  <c r="AH35" i="213"/>
  <c r="T11" i="213"/>
  <c r="AI11" i="213" s="1"/>
  <c r="S12" i="213"/>
  <c r="S34" i="212"/>
  <c r="S33" i="212"/>
  <c r="K21" i="212"/>
  <c r="AI30" i="212"/>
  <c r="AI29" i="212"/>
  <c r="AI26" i="212"/>
  <c r="AI28" i="212"/>
  <c r="I29" i="212"/>
  <c r="AI32" i="212"/>
  <c r="I26" i="212"/>
  <c r="S26" i="212"/>
  <c r="K27" i="212"/>
  <c r="AI27" i="212"/>
  <c r="I28" i="212"/>
  <c r="K30" i="212"/>
  <c r="I31" i="212"/>
  <c r="S31" i="212"/>
  <c r="K32" i="212"/>
  <c r="K33" i="212"/>
  <c r="K34" i="212"/>
  <c r="S27" i="212"/>
  <c r="S30" i="212"/>
  <c r="AI31" i="212"/>
  <c r="AI25" i="212"/>
  <c r="AI22" i="212"/>
  <c r="AI24" i="212"/>
  <c r="AI23" i="212"/>
  <c r="S23" i="212"/>
  <c r="S22" i="212"/>
  <c r="K24" i="212"/>
  <c r="I23" i="212"/>
  <c r="K22" i="212"/>
  <c r="AI21" i="212"/>
  <c r="T20" i="212"/>
  <c r="AI20" i="212" s="1"/>
  <c r="T19" i="212"/>
  <c r="AI19" i="212" s="1"/>
  <c r="T18" i="212"/>
  <c r="AI18" i="212" s="1"/>
  <c r="S18" i="212"/>
  <c r="S19" i="212"/>
  <c r="T17" i="212"/>
  <c r="AI17" i="212" s="1"/>
  <c r="T16" i="212"/>
  <c r="I20" i="212"/>
  <c r="K19" i="212"/>
  <c r="I18" i="212"/>
  <c r="I17" i="212"/>
  <c r="K16" i="212"/>
  <c r="AI13" i="212"/>
  <c r="AI12" i="212"/>
  <c r="AI16" i="212"/>
  <c r="S15" i="212"/>
  <c r="AI15" i="212"/>
  <c r="T14" i="212"/>
  <c r="AI14" i="212" s="1"/>
  <c r="S13" i="212"/>
  <c r="S12" i="212"/>
  <c r="T34" i="211"/>
  <c r="T33" i="211"/>
  <c r="AI33" i="211" s="1"/>
  <c r="K33" i="211"/>
  <c r="I31" i="211"/>
  <c r="I29" i="211"/>
  <c r="I27" i="211"/>
  <c r="K11" i="211"/>
  <c r="K13" i="211"/>
  <c r="I15" i="211"/>
  <c r="K19" i="211"/>
  <c r="K26" i="211"/>
  <c r="I28" i="211"/>
  <c r="K30" i="211"/>
  <c r="I32" i="211"/>
  <c r="I21" i="211"/>
  <c r="K24" i="211"/>
  <c r="I25" i="211"/>
  <c r="K23" i="211"/>
  <c r="K18" i="211"/>
  <c r="I20" i="211"/>
  <c r="K22" i="211"/>
  <c r="I17" i="211"/>
  <c r="I16" i="211"/>
  <c r="T14" i="211"/>
  <c r="AI14" i="211"/>
  <c r="T13" i="211"/>
  <c r="AI13" i="211"/>
  <c r="T12" i="211"/>
  <c r="AI12" i="211"/>
  <c r="S12" i="211"/>
  <c r="T34" i="210"/>
  <c r="I34" i="210"/>
  <c r="AI34" i="210"/>
  <c r="S34" i="210"/>
  <c r="T33" i="210"/>
  <c r="AI33" i="210" s="1"/>
  <c r="I33" i="210"/>
  <c r="S31" i="210"/>
  <c r="S30" i="210"/>
  <c r="T31" i="210"/>
  <c r="S29" i="210"/>
  <c r="K29" i="210"/>
  <c r="S27" i="210"/>
  <c r="S26" i="210"/>
  <c r="T27" i="210"/>
  <c r="K25" i="210"/>
  <c r="T23" i="210"/>
  <c r="K22" i="210"/>
  <c r="I21" i="210"/>
  <c r="I20" i="210"/>
  <c r="K19" i="210"/>
  <c r="K18" i="210"/>
  <c r="I17" i="210"/>
  <c r="I16" i="210"/>
  <c r="S15" i="210"/>
  <c r="S14" i="210"/>
  <c r="AQ11" i="210"/>
  <c r="AQ35" i="210" s="1"/>
  <c r="I32" i="209"/>
  <c r="I30" i="209"/>
  <c r="I29" i="209"/>
  <c r="I28" i="209"/>
  <c r="I27" i="209"/>
  <c r="K33" i="209"/>
  <c r="I34" i="209"/>
  <c r="I20" i="209"/>
  <c r="AI25" i="209"/>
  <c r="AI27" i="209"/>
  <c r="AI29" i="209"/>
  <c r="AI31" i="209"/>
  <c r="I23" i="209"/>
  <c r="AI24" i="209"/>
  <c r="AI23" i="209"/>
  <c r="AI22" i="209"/>
  <c r="AI19" i="209"/>
  <c r="S19" i="209"/>
  <c r="T20" i="209"/>
  <c r="AI20" i="209" s="1"/>
  <c r="AI18" i="209"/>
  <c r="S18" i="209"/>
  <c r="I24" i="209"/>
  <c r="I22" i="209"/>
  <c r="I19" i="209"/>
  <c r="S15" i="209"/>
  <c r="T16" i="209"/>
  <c r="S14" i="209"/>
  <c r="S13" i="209"/>
  <c r="AQ35" i="209"/>
  <c r="S12" i="209"/>
  <c r="T12" i="209"/>
  <c r="AI12" i="209" s="1"/>
  <c r="T11" i="209"/>
  <c r="AI32" i="208"/>
  <c r="AI31" i="208"/>
  <c r="AI30" i="208"/>
  <c r="K34" i="208"/>
  <c r="K33" i="208"/>
  <c r="I29" i="208"/>
  <c r="I25" i="208"/>
  <c r="I26" i="208"/>
  <c r="I27" i="208"/>
  <c r="I24" i="208"/>
  <c r="I22" i="208"/>
  <c r="I19" i="208"/>
  <c r="I18" i="208"/>
  <c r="I17" i="208"/>
  <c r="AQ11" i="208"/>
  <c r="AQ35" i="208" s="1"/>
  <c r="S33" i="207"/>
  <c r="T32" i="207"/>
  <c r="K34" i="207"/>
  <c r="K33" i="207"/>
  <c r="I32" i="207"/>
  <c r="AI32" i="207"/>
  <c r="T31" i="207"/>
  <c r="S32" i="207"/>
  <c r="AI31" i="207"/>
  <c r="T30" i="207"/>
  <c r="AI30" i="207" s="1"/>
  <c r="S31" i="207"/>
  <c r="T29" i="207"/>
  <c r="S30" i="207"/>
  <c r="I31" i="207"/>
  <c r="AI29" i="207"/>
  <c r="T28" i="207"/>
  <c r="AI28" i="207" s="1"/>
  <c r="S29" i="207"/>
  <c r="T27" i="207"/>
  <c r="S28" i="207"/>
  <c r="T26" i="207"/>
  <c r="I30" i="207"/>
  <c r="I29" i="207"/>
  <c r="I28" i="207"/>
  <c r="T25" i="207"/>
  <c r="T24" i="207"/>
  <c r="I24" i="207"/>
  <c r="I25" i="207"/>
  <c r="I26" i="207"/>
  <c r="I27" i="207"/>
  <c r="I23" i="207"/>
  <c r="I22" i="207"/>
  <c r="I21" i="207"/>
  <c r="I20" i="207"/>
  <c r="I19" i="207"/>
  <c r="I18" i="207"/>
  <c r="I17" i="207"/>
  <c r="T15" i="207"/>
  <c r="T14" i="207"/>
  <c r="T13" i="207"/>
  <c r="T12" i="207"/>
  <c r="AH35" i="207"/>
  <c r="AQ35" i="207"/>
  <c r="I16" i="207"/>
  <c r="S34" i="206"/>
  <c r="S33" i="206"/>
  <c r="T32" i="206"/>
  <c r="I33" i="206"/>
  <c r="T31" i="206"/>
  <c r="T30" i="206"/>
  <c r="T29" i="206"/>
  <c r="T28" i="206"/>
  <c r="T27" i="206"/>
  <c r="T17" i="206"/>
  <c r="T21" i="206"/>
  <c r="T20" i="206"/>
  <c r="T24" i="206"/>
  <c r="I11" i="206"/>
  <c r="K14" i="206"/>
  <c r="T19" i="206"/>
  <c r="T23" i="206"/>
  <c r="T25" i="206"/>
  <c r="T18" i="206"/>
  <c r="T22" i="206"/>
  <c r="T26" i="206"/>
  <c r="I12" i="206"/>
  <c r="I13" i="206"/>
  <c r="I15" i="206"/>
  <c r="I16" i="206"/>
  <c r="I25" i="206"/>
  <c r="AI25" i="206"/>
  <c r="I26" i="206"/>
  <c r="AI26" i="206"/>
  <c r="I27" i="206"/>
  <c r="AI27" i="206"/>
  <c r="I28" i="206"/>
  <c r="AI28" i="206"/>
  <c r="I29" i="206"/>
  <c r="AI29" i="206"/>
  <c r="I30" i="206"/>
  <c r="AI30" i="206"/>
  <c r="I31" i="206"/>
  <c r="AI31" i="206"/>
  <c r="I32" i="206"/>
  <c r="AI32" i="206"/>
  <c r="K34" i="206"/>
  <c r="AI22" i="206"/>
  <c r="AI24" i="206"/>
  <c r="AI23" i="206"/>
  <c r="AI21" i="206"/>
  <c r="AI20" i="206"/>
  <c r="AI19" i="206"/>
  <c r="AI18" i="206"/>
  <c r="I24" i="206"/>
  <c r="I23" i="206"/>
  <c r="I18" i="206"/>
  <c r="I19" i="206"/>
  <c r="I20" i="206"/>
  <c r="I21" i="206"/>
  <c r="I22" i="206"/>
  <c r="I17" i="206"/>
  <c r="AI17" i="206"/>
  <c r="T16" i="206"/>
  <c r="AI16" i="206" s="1"/>
  <c r="T15" i="206"/>
  <c r="AI15" i="206"/>
  <c r="T14" i="206"/>
  <c r="AI14" i="206"/>
  <c r="T13" i="206"/>
  <c r="AI13" i="206" s="1"/>
  <c r="AQ35" i="206"/>
  <c r="T12" i="206"/>
  <c r="AI12" i="206" s="1"/>
  <c r="AH35" i="206"/>
  <c r="S34" i="205"/>
  <c r="S33" i="205"/>
  <c r="T32" i="205"/>
  <c r="K32" i="205"/>
  <c r="T31" i="205"/>
  <c r="AI31" i="205" s="1"/>
  <c r="T30" i="205"/>
  <c r="I31" i="205"/>
  <c r="T29" i="205"/>
  <c r="AI30" i="205"/>
  <c r="T28" i="205"/>
  <c r="T27" i="205"/>
  <c r="T26" i="205"/>
  <c r="AI27" i="205"/>
  <c r="K29" i="205"/>
  <c r="K28" i="205"/>
  <c r="T25" i="205"/>
  <c r="AI26" i="205"/>
  <c r="T24" i="205"/>
  <c r="K25" i="205"/>
  <c r="I27" i="205"/>
  <c r="T13" i="205"/>
  <c r="T12" i="205"/>
  <c r="AI12" i="205" s="1"/>
  <c r="I26" i="205"/>
  <c r="I30" i="205"/>
  <c r="K33" i="205"/>
  <c r="K34" i="205"/>
  <c r="T14" i="205"/>
  <c r="T15" i="205"/>
  <c r="T23" i="205"/>
  <c r="T22" i="205"/>
  <c r="AI22" i="205" s="1"/>
  <c r="AI23" i="205"/>
  <c r="T21" i="205"/>
  <c r="T20" i="205"/>
  <c r="T19" i="205"/>
  <c r="T18" i="205"/>
  <c r="AI18" i="205" s="1"/>
  <c r="AI19" i="205"/>
  <c r="T17" i="205"/>
  <c r="AI17" i="205" s="1"/>
  <c r="T16" i="205"/>
  <c r="K19" i="205"/>
  <c r="I21" i="205"/>
  <c r="K20" i="205"/>
  <c r="I17" i="205"/>
  <c r="K22" i="205"/>
  <c r="K23" i="205"/>
  <c r="K16" i="205"/>
  <c r="AQ35" i="205"/>
  <c r="AH35" i="205"/>
  <c r="AI15" i="205"/>
  <c r="AI14" i="205"/>
  <c r="T34" i="204"/>
  <c r="AI34" i="204" s="1"/>
  <c r="T33" i="204"/>
  <c r="S32" i="204"/>
  <c r="S31" i="204"/>
  <c r="S30" i="204"/>
  <c r="S29" i="204"/>
  <c r="S28" i="204"/>
  <c r="I31" i="204"/>
  <c r="K32" i="204"/>
  <c r="S27" i="204"/>
  <c r="T26" i="204"/>
  <c r="T25" i="204"/>
  <c r="S26" i="204"/>
  <c r="T24" i="204"/>
  <c r="S25" i="204"/>
  <c r="K25" i="204"/>
  <c r="K26" i="204"/>
  <c r="AG35" i="204"/>
  <c r="I11" i="204"/>
  <c r="I13" i="204"/>
  <c r="S21" i="204"/>
  <c r="AI25" i="204"/>
  <c r="AI27" i="204"/>
  <c r="AI29" i="204"/>
  <c r="AI31" i="204"/>
  <c r="K19" i="204"/>
  <c r="K21" i="204"/>
  <c r="I22" i="204"/>
  <c r="AI26" i="204"/>
  <c r="AI28" i="204"/>
  <c r="AI30" i="204"/>
  <c r="AI32" i="204"/>
  <c r="AI33" i="204"/>
  <c r="AI24" i="204"/>
  <c r="AI23" i="204"/>
  <c r="AI22" i="204"/>
  <c r="AI20" i="204"/>
  <c r="AI21" i="204"/>
  <c r="AI19" i="204"/>
  <c r="AI18" i="204"/>
  <c r="AI17" i="204"/>
  <c r="S24" i="204"/>
  <c r="S23" i="204"/>
  <c r="S22" i="204"/>
  <c r="S20" i="204"/>
  <c r="S19" i="204"/>
  <c r="S18" i="204"/>
  <c r="S17" i="204"/>
  <c r="K24" i="204"/>
  <c r="I16" i="204"/>
  <c r="AI16" i="204"/>
  <c r="T15" i="204"/>
  <c r="AI15" i="204" s="1"/>
  <c r="S16" i="204"/>
  <c r="AI14" i="204"/>
  <c r="AH35" i="204"/>
  <c r="AI13" i="204"/>
  <c r="AI12" i="204"/>
  <c r="AQ35" i="204"/>
  <c r="S15" i="204"/>
  <c r="S14" i="204"/>
  <c r="S12" i="204"/>
  <c r="S13" i="204"/>
  <c r="T34" i="200"/>
  <c r="AI34" i="200" s="1"/>
  <c r="T33" i="200"/>
  <c r="S32" i="200"/>
  <c r="T31" i="200"/>
  <c r="T32" i="200"/>
  <c r="S34" i="200"/>
  <c r="AH11" i="200"/>
  <c r="I33" i="200"/>
  <c r="K12" i="200"/>
  <c r="I34" i="200"/>
  <c r="K11" i="200"/>
  <c r="I14" i="200"/>
  <c r="T30" i="200"/>
  <c r="T29" i="200"/>
  <c r="AI29" i="200" s="1"/>
  <c r="T28" i="200"/>
  <c r="AI28" i="200" s="1"/>
  <c r="T27" i="200"/>
  <c r="AI27" i="200" s="1"/>
  <c r="T26" i="200"/>
  <c r="AI26" i="200" s="1"/>
  <c r="T24" i="200"/>
  <c r="T25" i="200"/>
  <c r="AI25" i="200" s="1"/>
  <c r="T23" i="200"/>
  <c r="T22" i="200"/>
  <c r="T21" i="200"/>
  <c r="AI21" i="200" s="1"/>
  <c r="T20" i="200"/>
  <c r="AI20" i="200" s="1"/>
  <c r="T19" i="200"/>
  <c r="T18" i="200"/>
  <c r="AI18" i="200" s="1"/>
  <c r="T17" i="200"/>
  <c r="AI17" i="200" s="1"/>
  <c r="T16" i="200"/>
  <c r="K16" i="200"/>
  <c r="AG8" i="200"/>
  <c r="AI20" i="215"/>
  <c r="R35" i="215"/>
  <c r="T11" i="215"/>
  <c r="S11" i="215"/>
  <c r="S20" i="215"/>
  <c r="AQ11" i="215"/>
  <c r="AQ35" i="215" s="1"/>
  <c r="T12" i="215"/>
  <c r="AI12" i="215" s="1"/>
  <c r="T13" i="215"/>
  <c r="AI13" i="215" s="1"/>
  <c r="T14" i="215"/>
  <c r="AI14" i="215" s="1"/>
  <c r="T15" i="215"/>
  <c r="AI15" i="215" s="1"/>
  <c r="T16" i="215"/>
  <c r="AI16" i="215" s="1"/>
  <c r="T17" i="215"/>
  <c r="AI17" i="215" s="1"/>
  <c r="T18" i="215"/>
  <c r="AI18" i="215" s="1"/>
  <c r="T19" i="215"/>
  <c r="AI19" i="215" s="1"/>
  <c r="T21" i="215"/>
  <c r="AI21" i="215" s="1"/>
  <c r="T22" i="215"/>
  <c r="AI22" i="215" s="1"/>
  <c r="T23" i="215"/>
  <c r="AI23" i="215" s="1"/>
  <c r="T24" i="215"/>
  <c r="AI24" i="215" s="1"/>
  <c r="T25" i="215"/>
  <c r="AI25" i="215" s="1"/>
  <c r="T26" i="215"/>
  <c r="AI26" i="215" s="1"/>
  <c r="T27" i="215"/>
  <c r="AI27" i="215" s="1"/>
  <c r="T28" i="215"/>
  <c r="AI28" i="215" s="1"/>
  <c r="T29" i="215"/>
  <c r="AI29" i="215" s="1"/>
  <c r="T30" i="215"/>
  <c r="AI30" i="215" s="1"/>
  <c r="T31" i="215"/>
  <c r="AI31" i="215" s="1"/>
  <c r="T32" i="215"/>
  <c r="AI32" i="215" s="1"/>
  <c r="S33" i="215"/>
  <c r="AH35" i="215"/>
  <c r="AG8" i="214"/>
  <c r="AG35" i="214"/>
  <c r="I11" i="214"/>
  <c r="I14" i="214"/>
  <c r="I18" i="214"/>
  <c r="I22" i="214"/>
  <c r="I26" i="214"/>
  <c r="K32" i="214"/>
  <c r="I32" i="214"/>
  <c r="R35" i="213"/>
  <c r="S11" i="213"/>
  <c r="K12" i="213"/>
  <c r="I12" i="213"/>
  <c r="K16" i="213"/>
  <c r="I16" i="213"/>
  <c r="Q35" i="215"/>
  <c r="K29" i="214"/>
  <c r="I29" i="214"/>
  <c r="K11" i="213"/>
  <c r="I11" i="213"/>
  <c r="K13" i="213"/>
  <c r="I13" i="213"/>
  <c r="K30" i="214"/>
  <c r="I30" i="214"/>
  <c r="K14" i="213"/>
  <c r="I14" i="213"/>
  <c r="R35" i="212"/>
  <c r="T11" i="212"/>
  <c r="S11" i="212"/>
  <c r="S34" i="215"/>
  <c r="AQ11" i="214"/>
  <c r="AQ35" i="214" s="1"/>
  <c r="K31" i="214"/>
  <c r="I31" i="214"/>
  <c r="K15" i="213"/>
  <c r="I15" i="213"/>
  <c r="R11" i="214"/>
  <c r="AH35" i="212"/>
  <c r="S16" i="212"/>
  <c r="S20" i="212"/>
  <c r="S24" i="212"/>
  <c r="S28" i="212"/>
  <c r="S32" i="212"/>
  <c r="T34" i="212"/>
  <c r="AI34" i="212" s="1"/>
  <c r="AG35" i="212"/>
  <c r="AQ35" i="211"/>
  <c r="S13" i="211"/>
  <c r="S18" i="211"/>
  <c r="T18" i="211"/>
  <c r="AI18" i="211" s="1"/>
  <c r="S22" i="211"/>
  <c r="T22" i="211"/>
  <c r="AI22" i="211" s="1"/>
  <c r="S26" i="211"/>
  <c r="T26" i="211"/>
  <c r="S30" i="211"/>
  <c r="T30" i="211"/>
  <c r="AI30" i="211" s="1"/>
  <c r="R11" i="210"/>
  <c r="S12" i="210"/>
  <c r="T12" i="210"/>
  <c r="AI12" i="210" s="1"/>
  <c r="I17" i="213"/>
  <c r="I18" i="213"/>
  <c r="I19" i="213"/>
  <c r="I20" i="213"/>
  <c r="I21" i="213"/>
  <c r="I22" i="213"/>
  <c r="I23" i="213"/>
  <c r="I24" i="213"/>
  <c r="I25" i="213"/>
  <c r="I26" i="213"/>
  <c r="I27" i="213"/>
  <c r="I28" i="213"/>
  <c r="I29" i="213"/>
  <c r="I30" i="213"/>
  <c r="I31" i="213"/>
  <c r="I32" i="213"/>
  <c r="AG35" i="213"/>
  <c r="I11" i="212"/>
  <c r="I12" i="212"/>
  <c r="I13" i="212"/>
  <c r="I14" i="212"/>
  <c r="I15" i="212"/>
  <c r="AH35" i="211"/>
  <c r="S15" i="211"/>
  <c r="T15" i="211"/>
  <c r="AI15" i="211" s="1"/>
  <c r="S19" i="211"/>
  <c r="T19" i="211"/>
  <c r="S23" i="211"/>
  <c r="T23" i="211"/>
  <c r="AI23" i="211" s="1"/>
  <c r="S27" i="211"/>
  <c r="T27" i="211"/>
  <c r="S31" i="211"/>
  <c r="T31" i="211"/>
  <c r="AI31" i="211" s="1"/>
  <c r="S13" i="210"/>
  <c r="T13" i="210"/>
  <c r="AI13" i="210" s="1"/>
  <c r="AI19" i="210"/>
  <c r="S24" i="210"/>
  <c r="T24" i="210"/>
  <c r="I30" i="210"/>
  <c r="K30" i="210"/>
  <c r="S32" i="210"/>
  <c r="T32" i="210"/>
  <c r="AI32" i="210" s="1"/>
  <c r="AQ11" i="212"/>
  <c r="AQ35" i="212" s="1"/>
  <c r="R11" i="211"/>
  <c r="S16" i="211"/>
  <c r="T16" i="211"/>
  <c r="AI16" i="211" s="1"/>
  <c r="S20" i="211"/>
  <c r="T20" i="211"/>
  <c r="AI20" i="211" s="1"/>
  <c r="S24" i="211"/>
  <c r="T24" i="211"/>
  <c r="AI24" i="211" s="1"/>
  <c r="AI26" i="211"/>
  <c r="S28" i="211"/>
  <c r="T28" i="211"/>
  <c r="AI28" i="211" s="1"/>
  <c r="S32" i="211"/>
  <c r="T32" i="211"/>
  <c r="AI32" i="211" s="1"/>
  <c r="AH35" i="210"/>
  <c r="AI16" i="210"/>
  <c r="S17" i="212"/>
  <c r="S21" i="212"/>
  <c r="S25" i="212"/>
  <c r="S29" i="212"/>
  <c r="T33" i="212"/>
  <c r="AI33" i="212" s="1"/>
  <c r="S14" i="211"/>
  <c r="S17" i="211"/>
  <c r="T17" i="211"/>
  <c r="AI17" i="211" s="1"/>
  <c r="AI19" i="211"/>
  <c r="S21" i="211"/>
  <c r="T21" i="211"/>
  <c r="AI21" i="211" s="1"/>
  <c r="S25" i="211"/>
  <c r="T25" i="211"/>
  <c r="AI25" i="211" s="1"/>
  <c r="AI27" i="211"/>
  <c r="S29" i="211"/>
  <c r="T29" i="211"/>
  <c r="AI29" i="211" s="1"/>
  <c r="K34" i="211"/>
  <c r="AI34" i="211"/>
  <c r="I26" i="210"/>
  <c r="K26" i="210"/>
  <c r="S28" i="210"/>
  <c r="T28" i="210"/>
  <c r="AI28" i="210" s="1"/>
  <c r="T14" i="210"/>
  <c r="AI14" i="210" s="1"/>
  <c r="T15" i="210"/>
  <c r="AI15" i="210" s="1"/>
  <c r="T16" i="210"/>
  <c r="T17" i="210"/>
  <c r="AI17" i="210" s="1"/>
  <c r="T18" i="210"/>
  <c r="AI18" i="210" s="1"/>
  <c r="T19" i="210"/>
  <c r="T20" i="210"/>
  <c r="AI20" i="210" s="1"/>
  <c r="T21" i="210"/>
  <c r="AI21" i="210" s="1"/>
  <c r="T22" i="210"/>
  <c r="K24" i="210"/>
  <c r="AI24" i="210"/>
  <c r="T26" i="210"/>
  <c r="AI26" i="210" s="1"/>
  <c r="K28" i="210"/>
  <c r="T30" i="210"/>
  <c r="AI30" i="210" s="1"/>
  <c r="K32" i="210"/>
  <c r="K13" i="209"/>
  <c r="J14" i="209"/>
  <c r="T15" i="209"/>
  <c r="AI15" i="209" s="1"/>
  <c r="S17" i="209"/>
  <c r="T17" i="209"/>
  <c r="K21" i="209"/>
  <c r="I21" i="209"/>
  <c r="S24" i="209"/>
  <c r="S28" i="209"/>
  <c r="S32" i="209"/>
  <c r="S34" i="209"/>
  <c r="T34" i="209"/>
  <c r="AI34" i="209" s="1"/>
  <c r="Q35" i="208"/>
  <c r="R11" i="208"/>
  <c r="S21" i="209"/>
  <c r="T21" i="209"/>
  <c r="AI21" i="209" s="1"/>
  <c r="AG35" i="208"/>
  <c r="AG8" i="208"/>
  <c r="AI16" i="208"/>
  <c r="AI26" i="208"/>
  <c r="AI22" i="210"/>
  <c r="K11" i="209"/>
  <c r="AH35" i="209"/>
  <c r="AI11" i="209"/>
  <c r="T13" i="209"/>
  <c r="AI13" i="209" s="1"/>
  <c r="K15" i="209"/>
  <c r="AI17" i="209"/>
  <c r="S22" i="209"/>
  <c r="S26" i="209"/>
  <c r="S30" i="209"/>
  <c r="AP35" i="209"/>
  <c r="T12" i="208"/>
  <c r="AI12" i="208" s="1"/>
  <c r="S12" i="208"/>
  <c r="K23" i="210"/>
  <c r="AI23" i="210"/>
  <c r="T25" i="210"/>
  <c r="AI25" i="210" s="1"/>
  <c r="K27" i="210"/>
  <c r="AI27" i="210"/>
  <c r="T29" i="210"/>
  <c r="AI29" i="210" s="1"/>
  <c r="K31" i="210"/>
  <c r="AI31" i="210"/>
  <c r="R35" i="209"/>
  <c r="S11" i="209"/>
  <c r="K12" i="209"/>
  <c r="T14" i="209"/>
  <c r="AI14" i="209" s="1"/>
  <c r="K16" i="209"/>
  <c r="AI16" i="209"/>
  <c r="K17" i="209"/>
  <c r="I17" i="209"/>
  <c r="S33" i="209"/>
  <c r="T33" i="209"/>
  <c r="AI33" i="209" s="1"/>
  <c r="S23" i="209"/>
  <c r="S25" i="209"/>
  <c r="S27" i="209"/>
  <c r="S29" i="209"/>
  <c r="S31" i="209"/>
  <c r="AI12" i="207"/>
  <c r="AI13" i="207"/>
  <c r="AI14" i="207"/>
  <c r="AI15" i="207"/>
  <c r="AI16" i="207"/>
  <c r="AI17" i="207"/>
  <c r="AI18" i="207"/>
  <c r="AI19" i="207"/>
  <c r="AI20" i="207"/>
  <c r="AI21" i="207"/>
  <c r="AI22" i="207"/>
  <c r="AI23" i="207"/>
  <c r="AI24" i="207"/>
  <c r="AI25" i="207"/>
  <c r="AI26" i="207"/>
  <c r="AI27" i="207"/>
  <c r="AH35" i="208"/>
  <c r="T13" i="208"/>
  <c r="AI13" i="208" s="1"/>
  <c r="S13" i="208"/>
  <c r="T14" i="208"/>
  <c r="AI14" i="208" s="1"/>
  <c r="S14" i="208"/>
  <c r="T15" i="208"/>
  <c r="AI15" i="208" s="1"/>
  <c r="S15" i="208"/>
  <c r="T16" i="208"/>
  <c r="S16" i="208"/>
  <c r="T17" i="208"/>
  <c r="AI17" i="208" s="1"/>
  <c r="S17" i="208"/>
  <c r="T18" i="208"/>
  <c r="AI18" i="208" s="1"/>
  <c r="S18" i="208"/>
  <c r="T19" i="208"/>
  <c r="AI19" i="208" s="1"/>
  <c r="S19" i="208"/>
  <c r="T20" i="208"/>
  <c r="AI20" i="208" s="1"/>
  <c r="S20" i="208"/>
  <c r="T21" i="208"/>
  <c r="AI21" i="208" s="1"/>
  <c r="S21" i="208"/>
  <c r="T22" i="208"/>
  <c r="AI22" i="208" s="1"/>
  <c r="S22" i="208"/>
  <c r="T23" i="208"/>
  <c r="AI23" i="208" s="1"/>
  <c r="S23" i="208"/>
  <c r="T24" i="208"/>
  <c r="AI24" i="208" s="1"/>
  <c r="S24" i="208"/>
  <c r="T25" i="208"/>
  <c r="AI25" i="208" s="1"/>
  <c r="S25" i="208"/>
  <c r="T26" i="208"/>
  <c r="S26" i="208"/>
  <c r="T27" i="208"/>
  <c r="AI27" i="208" s="1"/>
  <c r="S27" i="208"/>
  <c r="T28" i="208"/>
  <c r="AI28" i="208" s="1"/>
  <c r="S28" i="208"/>
  <c r="T29" i="208"/>
  <c r="AI29" i="208" s="1"/>
  <c r="S29" i="208"/>
  <c r="T33" i="208"/>
  <c r="AI33" i="208" s="1"/>
  <c r="T34" i="208"/>
  <c r="AI34" i="208" s="1"/>
  <c r="AG8" i="207"/>
  <c r="T33" i="207"/>
  <c r="AI33" i="207" s="1"/>
  <c r="T34" i="207"/>
  <c r="AI34" i="207" s="1"/>
  <c r="R11" i="207"/>
  <c r="AP35" i="207"/>
  <c r="S30" i="208"/>
  <c r="S31" i="208"/>
  <c r="S32" i="208"/>
  <c r="S12" i="207"/>
  <c r="S13" i="207"/>
  <c r="S14" i="207"/>
  <c r="S15" i="207"/>
  <c r="S16" i="207"/>
  <c r="S17" i="207"/>
  <c r="S18" i="207"/>
  <c r="S19" i="207"/>
  <c r="S20" i="207"/>
  <c r="S21" i="207"/>
  <c r="S22" i="207"/>
  <c r="S23" i="207"/>
  <c r="S24" i="207"/>
  <c r="S25" i="207"/>
  <c r="S26" i="207"/>
  <c r="S27" i="207"/>
  <c r="R11" i="206"/>
  <c r="AG8" i="206"/>
  <c r="T33" i="206"/>
  <c r="AI33" i="206" s="1"/>
  <c r="T34" i="206"/>
  <c r="AI34" i="206" s="1"/>
  <c r="AP35" i="206"/>
  <c r="S12" i="206"/>
  <c r="S13" i="206"/>
  <c r="S14" i="206"/>
  <c r="S15" i="206"/>
  <c r="S16" i="206"/>
  <c r="S17" i="206"/>
  <c r="S18" i="206"/>
  <c r="S19" i="206"/>
  <c r="S20" i="206"/>
  <c r="S21" i="206"/>
  <c r="S22" i="206"/>
  <c r="S23" i="206"/>
  <c r="S24" i="206"/>
  <c r="S25" i="206"/>
  <c r="S26" i="206"/>
  <c r="S27" i="206"/>
  <c r="S28" i="206"/>
  <c r="S29" i="206"/>
  <c r="S30" i="206"/>
  <c r="S31" i="206"/>
  <c r="S32" i="206"/>
  <c r="AI16" i="205"/>
  <c r="AI20" i="205"/>
  <c r="AI24" i="205"/>
  <c r="AI28" i="205"/>
  <c r="AI32" i="205"/>
  <c r="AI13" i="205"/>
  <c r="AI21" i="205"/>
  <c r="AI25" i="205"/>
  <c r="AI29" i="205"/>
  <c r="R11" i="205"/>
  <c r="T33" i="205"/>
  <c r="AI33" i="205" s="1"/>
  <c r="T34" i="205"/>
  <c r="AI34" i="205" s="1"/>
  <c r="AP35" i="205"/>
  <c r="S12" i="205"/>
  <c r="S13" i="205"/>
  <c r="S14" i="205"/>
  <c r="S15" i="205"/>
  <c r="S16" i="205"/>
  <c r="S17" i="205"/>
  <c r="S18" i="205"/>
  <c r="S19" i="205"/>
  <c r="S20" i="205"/>
  <c r="S21" i="205"/>
  <c r="S22" i="205"/>
  <c r="S23" i="205"/>
  <c r="S24" i="205"/>
  <c r="S25" i="205"/>
  <c r="S26" i="205"/>
  <c r="S27" i="205"/>
  <c r="S28" i="205"/>
  <c r="S29" i="205"/>
  <c r="S30" i="205"/>
  <c r="S31" i="205"/>
  <c r="S32" i="205"/>
  <c r="R11" i="204"/>
  <c r="K33" i="204"/>
  <c r="K34" i="204"/>
  <c r="AP35" i="204"/>
  <c r="AI33" i="200"/>
  <c r="AI16" i="200"/>
  <c r="S33" i="200"/>
  <c r="T12" i="200"/>
  <c r="AI12" i="200" s="1"/>
  <c r="T13" i="200"/>
  <c r="AI13" i="200" s="1"/>
  <c r="T14" i="200"/>
  <c r="AI14" i="200" s="1"/>
  <c r="T15" i="200"/>
  <c r="AI15" i="200" s="1"/>
  <c r="AQ11" i="200"/>
  <c r="AQ35" i="200" s="1"/>
  <c r="K17" i="200"/>
  <c r="K14" i="200"/>
  <c r="K18" i="200"/>
  <c r="I19" i="200"/>
  <c r="K19" i="200"/>
  <c r="AI19" i="200"/>
  <c r="I20" i="200"/>
  <c r="K20" i="200"/>
  <c r="I21" i="200"/>
  <c r="K21" i="200"/>
  <c r="I22" i="200"/>
  <c r="K22" i="200"/>
  <c r="AI22" i="200"/>
  <c r="I23" i="200"/>
  <c r="K23" i="200"/>
  <c r="AI23" i="200"/>
  <c r="I24" i="200"/>
  <c r="K24" i="200"/>
  <c r="AI24" i="200"/>
  <c r="I25" i="200"/>
  <c r="K25" i="200"/>
  <c r="I26" i="200"/>
  <c r="K26" i="200"/>
  <c r="I27" i="200"/>
  <c r="K27" i="200"/>
  <c r="I28" i="200"/>
  <c r="K28" i="200"/>
  <c r="I29" i="200"/>
  <c r="K29" i="200"/>
  <c r="I30" i="200"/>
  <c r="K30" i="200"/>
  <c r="AI30" i="200"/>
  <c r="I31" i="200"/>
  <c r="K31" i="200"/>
  <c r="AI31" i="200"/>
  <c r="I32" i="200"/>
  <c r="K32" i="200"/>
  <c r="AI32" i="200"/>
  <c r="K15" i="200"/>
  <c r="K13" i="200"/>
  <c r="R11" i="200"/>
  <c r="S35" i="213" l="1"/>
  <c r="T35" i="213"/>
  <c r="AI35" i="213" s="1"/>
  <c r="I14" i="206"/>
  <c r="AH35" i="200"/>
  <c r="R35" i="207"/>
  <c r="T11" i="207"/>
  <c r="S11" i="207"/>
  <c r="S35" i="207" s="1"/>
  <c r="T35" i="209"/>
  <c r="AI35" i="209" s="1"/>
  <c r="R35" i="211"/>
  <c r="T11" i="211"/>
  <c r="S11" i="211"/>
  <c r="S35" i="211" s="1"/>
  <c r="S35" i="215"/>
  <c r="S35" i="209"/>
  <c r="R35" i="208"/>
  <c r="T11" i="208"/>
  <c r="S11" i="208"/>
  <c r="S35" i="208" s="1"/>
  <c r="T35" i="215"/>
  <c r="AI35" i="215" s="1"/>
  <c r="I14" i="209"/>
  <c r="K14" i="209"/>
  <c r="S35" i="212"/>
  <c r="S11" i="210"/>
  <c r="S35" i="210" s="1"/>
  <c r="R35" i="210"/>
  <c r="T11" i="210"/>
  <c r="T11" i="214"/>
  <c r="S11" i="214"/>
  <c r="S35" i="214" s="1"/>
  <c r="R35" i="214"/>
  <c r="T35" i="212"/>
  <c r="AI35" i="212" s="1"/>
  <c r="AI11" i="212"/>
  <c r="AI11" i="215"/>
  <c r="R35" i="206"/>
  <c r="S11" i="206"/>
  <c r="S35" i="206" s="1"/>
  <c r="T11" i="206"/>
  <c r="R35" i="205"/>
  <c r="T11" i="205"/>
  <c r="S11" i="205"/>
  <c r="S35" i="205" s="1"/>
  <c r="R35" i="204"/>
  <c r="T11" i="204"/>
  <c r="S11" i="204"/>
  <c r="S35" i="204" s="1"/>
  <c r="S11" i="200"/>
  <c r="S35" i="200" s="1"/>
  <c r="T11" i="200"/>
  <c r="R35" i="200"/>
  <c r="T35" i="207" l="1"/>
  <c r="AI35" i="207" s="1"/>
  <c r="AI11" i="207"/>
  <c r="T35" i="214"/>
  <c r="AI35" i="214" s="1"/>
  <c r="AI11" i="214"/>
  <c r="T35" i="208"/>
  <c r="AI35" i="208" s="1"/>
  <c r="AI11" i="208"/>
  <c r="T35" i="210"/>
  <c r="AI35" i="210" s="1"/>
  <c r="AI11" i="210"/>
  <c r="T35" i="211"/>
  <c r="AI35" i="211" s="1"/>
  <c r="AI11" i="211"/>
  <c r="T35" i="206"/>
  <c r="AI35" i="206" s="1"/>
  <c r="AI11" i="206"/>
  <c r="T35" i="205"/>
  <c r="AI35" i="205" s="1"/>
  <c r="AI11" i="205"/>
  <c r="AI11" i="204"/>
  <c r="T35" i="204"/>
  <c r="AI35" i="204" s="1"/>
  <c r="T35" i="200"/>
  <c r="AI35" i="200" s="1"/>
  <c r="AI11" i="200"/>
  <c r="AP10" i="199"/>
  <c r="AG10" i="199"/>
  <c r="Q10" i="199"/>
  <c r="AR35" i="199" l="1"/>
  <c r="AQ34" i="199" l="1"/>
  <c r="P35" i="199" l="1"/>
  <c r="AH34" i="199"/>
  <c r="V34" i="199"/>
  <c r="R34" i="199"/>
  <c r="J34" i="199"/>
  <c r="I34" i="199" s="1"/>
  <c r="G34" i="199"/>
  <c r="E34" i="199"/>
  <c r="AQ33" i="199"/>
  <c r="AH33" i="199"/>
  <c r="V33" i="199"/>
  <c r="R33" i="199"/>
  <c r="J33" i="199"/>
  <c r="K33" i="199" s="1"/>
  <c r="G33" i="199"/>
  <c r="E33" i="199"/>
  <c r="AW32" i="199"/>
  <c r="AQ32" i="199"/>
  <c r="AH32" i="199"/>
  <c r="V32" i="199"/>
  <c r="R32" i="199"/>
  <c r="J32" i="199"/>
  <c r="I32" i="199" s="1"/>
  <c r="G32" i="199"/>
  <c r="E32" i="199"/>
  <c r="AQ31" i="199"/>
  <c r="AH31" i="199"/>
  <c r="V31" i="199"/>
  <c r="R31" i="199"/>
  <c r="J31" i="199"/>
  <c r="I31" i="199" s="1"/>
  <c r="G31" i="199"/>
  <c r="E31" i="199"/>
  <c r="AQ30" i="199"/>
  <c r="AH30" i="199"/>
  <c r="V30" i="199"/>
  <c r="R30" i="199"/>
  <c r="J30" i="199"/>
  <c r="I30" i="199" s="1"/>
  <c r="G30" i="199"/>
  <c r="E30" i="199"/>
  <c r="AQ29" i="199"/>
  <c r="AH29" i="199"/>
  <c r="V29" i="199"/>
  <c r="R29" i="199"/>
  <c r="J29" i="199"/>
  <c r="I29" i="199" s="1"/>
  <c r="G29" i="199"/>
  <c r="E29" i="199"/>
  <c r="AQ28" i="199"/>
  <c r="AH28" i="199"/>
  <c r="V28" i="199"/>
  <c r="R28" i="199"/>
  <c r="J28" i="199"/>
  <c r="I28" i="199" s="1"/>
  <c r="G28" i="199"/>
  <c r="E28" i="199"/>
  <c r="AQ27" i="199"/>
  <c r="AH27" i="199"/>
  <c r="V27" i="199"/>
  <c r="R27" i="199"/>
  <c r="J27" i="199"/>
  <c r="I27" i="199" s="1"/>
  <c r="G27" i="199"/>
  <c r="E27" i="199"/>
  <c r="AQ26" i="199"/>
  <c r="AH26" i="199"/>
  <c r="V26" i="199"/>
  <c r="R26" i="199"/>
  <c r="J26" i="199"/>
  <c r="I26" i="199" s="1"/>
  <c r="G26" i="199"/>
  <c r="E26" i="199"/>
  <c r="AQ25" i="199"/>
  <c r="AH25" i="199"/>
  <c r="V25" i="199"/>
  <c r="R25" i="199"/>
  <c r="J25" i="199"/>
  <c r="I25" i="199" s="1"/>
  <c r="G25" i="199"/>
  <c r="E25" i="199"/>
  <c r="AQ24" i="199"/>
  <c r="AH24" i="199"/>
  <c r="V24" i="199"/>
  <c r="R24" i="199"/>
  <c r="J24" i="199"/>
  <c r="I24" i="199" s="1"/>
  <c r="G24" i="199"/>
  <c r="E24" i="199"/>
  <c r="AQ23" i="199"/>
  <c r="AH23" i="199"/>
  <c r="V23" i="199"/>
  <c r="R23" i="199"/>
  <c r="J23" i="199"/>
  <c r="I23" i="199" s="1"/>
  <c r="G23" i="199"/>
  <c r="E23" i="199"/>
  <c r="AQ22" i="199"/>
  <c r="AH22" i="199"/>
  <c r="V22" i="199"/>
  <c r="R22" i="199"/>
  <c r="J22" i="199"/>
  <c r="I22" i="199" s="1"/>
  <c r="G22" i="199"/>
  <c r="E22" i="199"/>
  <c r="AQ21" i="199"/>
  <c r="AH21" i="199"/>
  <c r="V21" i="199"/>
  <c r="R21" i="199"/>
  <c r="J21" i="199"/>
  <c r="I21" i="199" s="1"/>
  <c r="G21" i="199"/>
  <c r="E21" i="199"/>
  <c r="AQ20" i="199"/>
  <c r="AH20" i="199"/>
  <c r="V20" i="199"/>
  <c r="R20" i="199"/>
  <c r="J20" i="199"/>
  <c r="I20" i="199" s="1"/>
  <c r="G20" i="199"/>
  <c r="E20" i="199"/>
  <c r="AQ19" i="199"/>
  <c r="AH19" i="199"/>
  <c r="V19" i="199"/>
  <c r="R19" i="199"/>
  <c r="J19" i="199"/>
  <c r="I19" i="199" s="1"/>
  <c r="G19" i="199"/>
  <c r="E19" i="199"/>
  <c r="AQ18" i="199"/>
  <c r="AH18" i="199"/>
  <c r="V18" i="199"/>
  <c r="R18" i="199"/>
  <c r="J18" i="199"/>
  <c r="I18" i="199" s="1"/>
  <c r="G18" i="199"/>
  <c r="E18" i="199"/>
  <c r="AQ17" i="199"/>
  <c r="AH17" i="199"/>
  <c r="V17" i="199"/>
  <c r="R17" i="199"/>
  <c r="J17" i="199"/>
  <c r="I17" i="199" s="1"/>
  <c r="G17" i="199"/>
  <c r="E17" i="199"/>
  <c r="AQ16" i="199"/>
  <c r="AH16" i="199"/>
  <c r="V16" i="199"/>
  <c r="R16" i="199"/>
  <c r="J16" i="199"/>
  <c r="I16" i="199" s="1"/>
  <c r="G16" i="199"/>
  <c r="E16" i="199"/>
  <c r="AQ15" i="199"/>
  <c r="AH15" i="199"/>
  <c r="V15" i="199"/>
  <c r="R15" i="199"/>
  <c r="J15" i="199"/>
  <c r="I15" i="199" s="1"/>
  <c r="G15" i="199"/>
  <c r="E15" i="199"/>
  <c r="AQ14" i="199"/>
  <c r="AH14" i="199"/>
  <c r="V14" i="199"/>
  <c r="R14" i="199"/>
  <c r="G14" i="199"/>
  <c r="E14" i="199"/>
  <c r="AQ13" i="199"/>
  <c r="AH13" i="199"/>
  <c r="V13" i="199"/>
  <c r="R13" i="199"/>
  <c r="J13" i="199"/>
  <c r="I13" i="199" s="1"/>
  <c r="G13" i="199"/>
  <c r="E13" i="199"/>
  <c r="AQ12" i="199"/>
  <c r="AH12" i="199"/>
  <c r="V12" i="199"/>
  <c r="R12" i="199"/>
  <c r="J12" i="199"/>
  <c r="I12" i="199" s="1"/>
  <c r="G12" i="199"/>
  <c r="E12" i="199"/>
  <c r="AH11" i="199"/>
  <c r="V11" i="199"/>
  <c r="J11" i="199"/>
  <c r="I11" i="199" s="1"/>
  <c r="G11" i="199"/>
  <c r="E11" i="199"/>
  <c r="AG35" i="199"/>
  <c r="Q35" i="199"/>
  <c r="T12" i="199" l="1"/>
  <c r="AI12" i="199" s="1"/>
  <c r="T15" i="199"/>
  <c r="AI15" i="199" s="1"/>
  <c r="T19" i="199"/>
  <c r="AI19" i="199" s="1"/>
  <c r="T23" i="199"/>
  <c r="AI23" i="199" s="1"/>
  <c r="T27" i="199"/>
  <c r="AI27" i="199" s="1"/>
  <c r="T31" i="199"/>
  <c r="AI31" i="199" s="1"/>
  <c r="T14" i="199"/>
  <c r="AI14" i="199" s="1"/>
  <c r="T18" i="199"/>
  <c r="AI18" i="199" s="1"/>
  <c r="T22" i="199"/>
  <c r="T26" i="199"/>
  <c r="AI26" i="199" s="1"/>
  <c r="T30" i="199"/>
  <c r="AI30" i="199" s="1"/>
  <c r="T17" i="199"/>
  <c r="AI17" i="199" s="1"/>
  <c r="T21" i="199"/>
  <c r="T25" i="199"/>
  <c r="AI25" i="199" s="1"/>
  <c r="T29" i="199"/>
  <c r="AI29" i="199" s="1"/>
  <c r="S34" i="199"/>
  <c r="T13" i="199"/>
  <c r="AI13" i="199" s="1"/>
  <c r="T16" i="199"/>
  <c r="AI16" i="199" s="1"/>
  <c r="T20" i="199"/>
  <c r="AI20" i="199" s="1"/>
  <c r="T24" i="199"/>
  <c r="AI24" i="199" s="1"/>
  <c r="T28" i="199"/>
  <c r="AI28" i="199" s="1"/>
  <c r="T32" i="199"/>
  <c r="AI32" i="199" s="1"/>
  <c r="S33" i="199"/>
  <c r="J14" i="199"/>
  <c r="I14" i="199" s="1"/>
  <c r="AI21" i="199"/>
  <c r="I33" i="199"/>
  <c r="K13" i="199"/>
  <c r="K15" i="199"/>
  <c r="K12" i="199"/>
  <c r="K11" i="199"/>
  <c r="K34" i="199"/>
  <c r="K16" i="199"/>
  <c r="K17" i="199"/>
  <c r="K18" i="199"/>
  <c r="K19" i="199"/>
  <c r="K20" i="199"/>
  <c r="K21" i="199"/>
  <c r="K22" i="199"/>
  <c r="K23" i="199"/>
  <c r="K24" i="199"/>
  <c r="K25" i="199"/>
  <c r="K26" i="199"/>
  <c r="K27" i="199"/>
  <c r="K28" i="199"/>
  <c r="K29" i="199"/>
  <c r="K30" i="199"/>
  <c r="K31" i="199"/>
  <c r="K32" i="199"/>
  <c r="AH35" i="199"/>
  <c r="AI22" i="199"/>
  <c r="AG8" i="199"/>
  <c r="T33" i="199"/>
  <c r="AI33" i="199" s="1"/>
  <c r="T34" i="199"/>
  <c r="AI34" i="199" s="1"/>
  <c r="R11" i="199"/>
  <c r="S12" i="199"/>
  <c r="S13" i="199"/>
  <c r="S14" i="199"/>
  <c r="S15" i="199"/>
  <c r="S16" i="199"/>
  <c r="S17" i="199"/>
  <c r="S18" i="199"/>
  <c r="S19" i="199"/>
  <c r="S20" i="199"/>
  <c r="S21" i="199"/>
  <c r="S22" i="199"/>
  <c r="S23" i="199"/>
  <c r="S24" i="199"/>
  <c r="S25" i="199"/>
  <c r="S26" i="199"/>
  <c r="S27" i="199"/>
  <c r="S28" i="199"/>
  <c r="S29" i="199"/>
  <c r="S30" i="199"/>
  <c r="S31" i="199"/>
  <c r="S32" i="199"/>
  <c r="K14" i="199" l="1"/>
  <c r="R35" i="199"/>
  <c r="T11" i="199"/>
  <c r="S11" i="199"/>
  <c r="S35" i="199" s="1"/>
  <c r="T35" i="199" l="1"/>
  <c r="AI35" i="199" s="1"/>
  <c r="AI11" i="199"/>
  <c r="AQ11" i="199" l="1"/>
  <c r="AQ35" i="199" s="1"/>
  <c r="AP35" i="199"/>
</calcChain>
</file>

<file path=xl/sharedStrings.xml><?xml version="1.0" encoding="utf-8"?>
<sst xmlns="http://schemas.openxmlformats.org/spreadsheetml/2006/main" count="11643" uniqueCount="468">
  <si>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</si>
  <si>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</si>
  <si>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</si>
  <si>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</si>
  <si>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</si>
  <si>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</si>
  <si>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</si>
  <si>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</si>
  <si>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</si>
  <si>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</si>
  <si>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</si>
  <si>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</si>
  <si>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</si>
  <si>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</si>
  <si>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</si>
  <si>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</si>
  <si>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</si>
  <si>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</si>
  <si>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</si>
  <si>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</si>
  <si>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</si>
  <si>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</si>
  <si>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</si>
  <si>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</si>
  <si>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</si>
  <si>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</si>
  <si>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</si>
  <si>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</si>
  <si>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</si>
  <si>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</si>
  <si>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</si>
  <si>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</si>
  <si>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</si>
  <si>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</si>
  <si>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</si>
  <si>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</si>
  <si>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</si>
  <si>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</si>
  <si>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</si>
  <si>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</si>
  <si>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</si>
  <si>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</si>
  <si>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</si>
  <si>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</si>
  <si>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</si>
  <si>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</si>
  <si>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</si>
  <si>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</si>
  <si>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</si>
  <si>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</si>
  <si>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</si>
  <si>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</si>
  <si>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</si>
  <si>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</si>
  <si>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</si>
  <si>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</si>
  <si>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</si>
  <si>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</si>
  <si>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</si>
  <si>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</si>
  <si>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</si>
  <si>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</si>
  <si>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</si>
  <si>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</si>
  <si>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</si>
  <si>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</si>
  <si>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</si>
  <si>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</si>
  <si>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</si>
  <si>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</si>
  <si>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</si>
  <si>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</si>
  <si>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</si>
  <si>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</si>
  <si>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</si>
  <si>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</si>
  <si>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</si>
  <si>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</si>
  <si>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</si>
  <si>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</si>
  <si>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</si>
  <si>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</si>
  <si>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</si>
  <si>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</si>
  <si>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</si>
  <si>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</si>
  <si>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</si>
  <si>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</si>
  <si>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</si>
  <si>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</si>
  <si>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</si>
  <si>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</si>
  <si>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</si>
  <si>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</si>
  <si>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</si>
  <si>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</si>
  <si>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</si>
  <si>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</si>
  <si>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</si>
  <si>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</si>
  <si>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</si>
  <si>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</si>
  <si>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</si>
  <si>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</si>
  <si>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</si>
  <si>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</si>
  <si>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</si>
  <si>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</si>
  <si>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</si>
  <si>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</si>
  <si>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</si>
  <si>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</si>
  <si>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</si>
  <si>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</si>
  <si>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</si>
  <si>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</si>
  <si>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</si>
  <si>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</si>
  <si>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</si>
  <si>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</si>
  <si>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</si>
  <si>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</si>
  <si>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</si>
  <si>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</si>
  <si>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</si>
  <si>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>RANDY REGENCIA</t>
  </si>
  <si>
    <t xml:space="preserve">REIVIN M. MALLARI </t>
  </si>
  <si>
    <t xml:space="preserve"> </t>
  </si>
  <si>
    <t xml:space="preserve"> GLITTERS. SY</t>
  </si>
  <si>
    <t>FIDEL A. RAMOS</t>
  </si>
  <si>
    <t>Additional 3 psi to target discharge pressure from 12:01 am to 5am as per request of Engr. Frances Morla (SPM-South), due to shifting of WSR and Posadas Influence area.</t>
  </si>
  <si>
    <t>Target Discharge Pressure set to 66psi @ 12:01 am as per request of Engr. Frances Morla (SPM-South)</t>
  </si>
  <si>
    <t>TARGET DISCHARGE PRESSURE SET TO 75 PSI @ 5:01 AM AS PER SCHEDULE</t>
  </si>
  <si>
    <t>XCV1 - INCREASE OPENING TO (45%) @ 12:01 AM FOR REFILLING</t>
  </si>
  <si>
    <t xml:space="preserve">XCV1 CLOSED @ 5:45 AM,WATER  ELEVATION  (9.5M) </t>
  </si>
  <si>
    <t>3B+1S</t>
  </si>
  <si>
    <t>BP2 - STARTED @ 6:01AM TO MEET 83 PSI TARGET DISCHARGE PRESSURE</t>
  </si>
  <si>
    <t>SP2 - STARTED @ 6:01 AM TO MEET 83 PSI TARGET DISCHARGE PRESSURE</t>
  </si>
  <si>
    <t>Target Discharge Pressure set to 81psi @ 12:01 pm as per request of Engr. Frances Morla (SPM-South)</t>
  </si>
  <si>
    <t>CONDUCTED MONITORING @ MAGALLANES- ONLINE BOOSTER @ 7:00 AM , NORMAL OPERATION</t>
  </si>
  <si>
    <t>CONDUCTED MONITORING @ MAGALLANES- ONLINE BOOSTER @ 10:30 AM , NORMAL OPERATION</t>
  </si>
  <si>
    <t>KBT TRAIDING PERSONELL CONTINUE WORKING FOR BP4 ARRIVED @8:00AM</t>
  </si>
  <si>
    <t>Additional 3 psi to target discharge pressure from 12:01 PM to 5am (MAY 2, 2015) as per request of Engr. Frances Morla (SPM-South), due to shifting of WSR and Posadas Influence area.</t>
  </si>
  <si>
    <t>NOTE: Increase discharge pressure from 81psi to 83psi @ 12pm as per request of spm</t>
  </si>
  <si>
    <t>CONDUCTED MONITORING @ MAGALLANES- ONLINE BOOSTER @ 1:23 PM , NORMAL OPERATION</t>
  </si>
  <si>
    <t>ALEX CABREROS</t>
  </si>
  <si>
    <t>JIMENEZ GALINATO</t>
  </si>
  <si>
    <t>TARGET DISCHARGE PRESSURE SET TO  83 PSI @ 6:01 AM AS PER SCHEDULE</t>
  </si>
  <si>
    <t>FAULT @ 4:02 PM DUE TO HIGH DISCHARGE PRESSURE.RESUME @4:23 PM</t>
  </si>
  <si>
    <t>CONDUCTED MONITORING @ MAGALLANES- ONLINE BOOSTER @ 4:25 PM , NORMAL OPERATION</t>
  </si>
  <si>
    <t>NOTE: change discharge pressure from 83psi to 78psi @ 3pm as per request of spm</t>
  </si>
  <si>
    <t>SP2 - STOPPED @ 5:00 PM DUE TO LOW WATER LEVEL OF RESERVOIR</t>
  </si>
  <si>
    <t>3B</t>
  </si>
  <si>
    <t>CONDUCTED MONITORING @ MAGALLANES- ONLINE BOOSTER @ 8:14 PM , NORMAL OPERATION</t>
  </si>
  <si>
    <t>Target Discharge Pressure set to 66 psi @ 10:01 pm as per request of Engr. Frances Joyjl Morla (SPM-South)</t>
  </si>
  <si>
    <t>BP2 - STOPPED @ 10:01 PM DUE TO EXCESS CAPACITY</t>
  </si>
  <si>
    <t>CONDUCTED MONITORING @ MAGALLANES- ONLINE BOOSTER @ 10:18 PM , NORMAL OPERATION</t>
  </si>
  <si>
    <t>XCV1 - OPENED (35%) @ 10:01 PM FOR REFILLING</t>
  </si>
  <si>
    <t xml:space="preserve">XCV1 CLOSED @ 4:54 AM,WATER  ELEVATION  (9.5M) </t>
  </si>
  <si>
    <t>BP2 - STARTED @ 5:40AM TO MEET 75 PSI TARGET DISCHARGE PRESSURE</t>
  </si>
  <si>
    <t>CONDUCTED MONITORING @ MAGALLANES- ONLINE BOOSTER @ 7:30 AM , NORMAL OPERATION</t>
  </si>
  <si>
    <t>CONDUCTED MONITORING @ MAGALLANES- ONLINE BOOSTER @ 11:15 AM , NORMAL OPERATION</t>
  </si>
  <si>
    <t>Additional 3 psi to target discharge pressure from 12:01 PM to 5am (MAY 3, 2015) as per request of Engr. Frances Morla (SPM-South), due to shifting of WSR and Posadas Influence area.</t>
  </si>
  <si>
    <t>CONDUCTED MONITORING @ MAGALLANES- ONLINE BOOSTER @ 1:00 pM , NORMAL OPERATION</t>
  </si>
  <si>
    <t>Target Discharge Pressure set to 78psi @ 5:01 pm as per request of Engr. Frances Morla (SPM-South)</t>
  </si>
  <si>
    <t>Target Discharge Pressure set to 76psi @ 7:01 pm as per request of Engr. Frances Morla (SPM-South)</t>
  </si>
  <si>
    <t>CONDUCTED MONITORING @ MAGALLANES- ONLINE BOOSTER @ 6:30 pM , NORMAL OPERATION</t>
  </si>
  <si>
    <t xml:space="preserve">BP2 - STOPPED @ 8:01 PM </t>
  </si>
  <si>
    <t>SP2 - STOPPED @ 8:27 PM DUE TO LOW WATER LEVEL</t>
  </si>
  <si>
    <t>BP2 - RESTARTED @ 8:28 PM TO MEET 76 PSI TARGET DISCHARGE PRESSURE</t>
  </si>
  <si>
    <t>CONDUCTED MONITORING @ MAGALLANES- ONLINE BOOSTER @ 10:16 PM , NORMAL OPERATION</t>
  </si>
  <si>
    <t>XCV1 - OPENED (40%) @ 10:01 PM FOR REFILLING</t>
  </si>
  <si>
    <t>XCV1 - INCREASE OPENING TO (50%) @ 12:01 AM FOR REFILLING</t>
  </si>
  <si>
    <t xml:space="preserve">XCV1 CLOSED @ 4:25 AM,WATER  ELEVATION  (9.5M) </t>
  </si>
  <si>
    <t>CONDUCTED MONITORING @ MAGALLANES- ONLINE BOOSTER @ 8:00 AM , NORMAL OPERATION</t>
  </si>
  <si>
    <t>Additional 3 psi to target discharge pressure from 12:01 PM to 5am (MAY 4, 2015) as per request of Engr. Frances Morla (SPM-South), due to shifting of WSR and Posadas Influence area.</t>
  </si>
  <si>
    <t>CONDUCTED MONITORING @ MAGALLANES- ONLINE BOOSTER @ 2:46 AM , NORMAL OPERATION</t>
  </si>
  <si>
    <t>CONDUCTED MONITORING @ MAGALLANES- ONLINE BOOSTER @ 5:11 pM , NORMAL OPERATION</t>
  </si>
  <si>
    <t>BP2 - STOPPED @ 7:01 PM DUE TO EXCESS CAPACITY</t>
  </si>
  <si>
    <t>CONDUCTED MONITORING @ MAGALLANES- ONLINE BOOSTER @  7:14 PM , NORMAL OPERATION</t>
  </si>
  <si>
    <t>2B+1S</t>
  </si>
  <si>
    <t>SP2 - STOPPED @ 8:27 PM DUE TO EXCESS CAPACITY</t>
  </si>
  <si>
    <t>CONDUCTED MONITORING @ MAGALLANES- ONLINE BOOSTER @  10:17 PM , NORMAL OPERATION</t>
  </si>
  <si>
    <t xml:space="preserve">XCV1 CLOSED @ 3:45 AM,WATER  ELEVATION  (9.5M) </t>
  </si>
  <si>
    <t>BP2 - STARTED @ 5:45AM TO MEET 75 PSI TARGET DISCHARGE PRESSURE</t>
  </si>
  <si>
    <t>CONDUCTED MONITORING @ MAGALLANES- ONLINE BOOSTER @ 8:17 AM , NORMAL OPERATION</t>
  </si>
  <si>
    <t>Additional 3 psi to target discharge pressure from 12:01 PM to 5am (MAY 5, 2015) as per request of Engr. Frances Morla (SPM-South), due to shifting of WSR and Posadas Influence area.</t>
  </si>
  <si>
    <t>KBT TRAIDING CONTINUE WORKING FOR BP4 ARRIVED @1:50 PM</t>
  </si>
  <si>
    <t>ENGR. A TRINIDAD CONDUCTED PLANT INSPECTION &amp; MONITORING ARRIVED @ 2:10 PM</t>
  </si>
  <si>
    <t>CONDUCTED MONITORING @ MAGALLANES- ONLINE BOOSTER @ 2:26 AM , NORMAL OPERATION</t>
  </si>
  <si>
    <t>TEAM MAINTENANCE ARRIVED @ 2:42 PM TO FIXED  THE CRANE</t>
  </si>
  <si>
    <t>SIR. MARIANITO BARAHAN CONDUCTED PLANT INSPECTION &amp; MONITORING ARRIVED @ 2:50 PM</t>
  </si>
  <si>
    <t>BP2 - STOPPED @ 8:01 PM DUE TO EXCESS CAPACITY</t>
  </si>
  <si>
    <t>CONDUCTED MONITORING @ MAGALLANES- ONLINE BOOSTER @ 9:25 PM , NORMAL OPERATION</t>
  </si>
  <si>
    <t>CONDUCTED MONITORING @ MAGALLANES- ONLINE BOOSTER @ 7:33 PM , NORMAL OPERATION</t>
  </si>
  <si>
    <t>CONDUCTED MONITORING @ MAGALLANES- ONLINE BOOSTER @ 5:15 PM , NORMAL OPERATION</t>
  </si>
  <si>
    <t>SP2 - STOPPED @ 10:01 PM DUE TO EXCESS CAPACITY</t>
  </si>
  <si>
    <t>XCV1 - OPENED (30%) @ 10:01 PM FOR REFILLING</t>
  </si>
  <si>
    <t>CONDUCTED MONITORING @ MAGALLANES- ONLINE BOOSTER @ 11:29 PM , NORMAL OPERATION</t>
  </si>
  <si>
    <t>XCV1 - INCREASE OPENING TO (46%) @ 12:01 AM FOR REFILLING</t>
  </si>
  <si>
    <t>CONDUCTED MONITORING @ MAGALLANES- ONLINE BOOSTER @ 2:34 AM , NORMAL OPERATION</t>
  </si>
  <si>
    <t xml:space="preserve">XCV1 CLOSED @ 4:23 AM,WATER  ELEVATION  (9.5M) </t>
  </si>
  <si>
    <t>BP2 - STARTED @ 5:17AM TO MEET 75 PSI TARGET DISCHARGE PRESSURE</t>
  </si>
  <si>
    <t>CONDUCTED MONITORING @ MAGALLANES- ONLINE BOOSTER @ 8:15 AM , NORMAL OPERATION</t>
  </si>
  <si>
    <t>Additional 3 psi to target discharge pressure from 12:01 PM to 5am (MAY 6, 2015) as per request of Engr. Frances Morla (SPM-South), due to shifting of WSR and Posadas Influence area.</t>
  </si>
  <si>
    <t>CONDUCTED MONITORING @ MAGALLANES- ONLINE BOOSTER @ 1:42 PM , NORMAL OPERATION</t>
  </si>
  <si>
    <t>SIR. JOSEPH DELA ROSA. SIR MARIANITO BARAHAN CONDUCTED PLANT INSPECTION &amp; MONITORING ARRIVED @2:05 PM</t>
  </si>
  <si>
    <t>MHE DEMAG REPAIRING THE OVERHEAD CRANE ARRIVED @ 1:00 PM</t>
  </si>
  <si>
    <t>CONDUCTED MONITORING @ MAGALLANES- ONLINE BOOSTER @ 4:19 PM , NORMAL OPERATION</t>
  </si>
  <si>
    <t>CONDUCTED MONITORING @ MAGALLANES- ONLINE BOOSTER @ 7:10 PM , NORMAL OPERATION</t>
  </si>
  <si>
    <t>CONDUCTED MONITORING @ MAGALLANES- ONLINE BOOSTER @ 11:20 PM , NORMAL OPERATION</t>
  </si>
  <si>
    <t xml:space="preserve">XCV1 CLOSED @ 3:55 AM,WATER  ELEVATION  (9.5M) </t>
  </si>
  <si>
    <t>BP2 - STARTED @ 5:37AM TO MEET 75 PSI TARGET DISCHARGE PRESSURE</t>
  </si>
  <si>
    <t>CONDUCTED MONITORING @ MAGALLANES- ONLINE BOOSTER @ 8:16 AM , NORMAL OPERATION</t>
  </si>
  <si>
    <t>Additional 3 psi to target discharge pressure from 12:01 PM to 5am (MAY 7, 2015) as per request of Engr. Frances Morla (SPM-South), due to shifting of WSR and Posadas Influence area.</t>
  </si>
  <si>
    <t>CONDUCTED MONITORING @ MAGALLANES- ONLINE BOOSTER @ 2:32 PM , NORMAL OPERATION</t>
  </si>
  <si>
    <t>CONDUCTED MONITORING @ MAGALLANES- ONLINE BOOSTER @ 4:10 PM , NORMAL OPERATION</t>
  </si>
  <si>
    <t>CONDUCTED MONITORING @ MAGALLANES- ONLINE BOOSTER @ 7:14 PM , NORMAL OPERATION</t>
  </si>
  <si>
    <t>NORMAL OPERATION</t>
  </si>
  <si>
    <t xml:space="preserve">XCV1 CLOSED @ 4:31 AM,WATER  ELEVATION  (9.5M) </t>
  </si>
  <si>
    <t>BP2 - STARTED @ 6:01AM TO MEET 75 PSI TARGET DISCHARGE PRESSURE</t>
  </si>
  <si>
    <t>CONDUCTED MONITORING @ MAGALLANES- ONLINE BOOSTER @ 7:20 AM , NORMAL OPERATION</t>
  </si>
  <si>
    <t>KBT TRAIDING PERSONELL CONTINUE WORKING FOR BP4 ARRIVED @8:15AM</t>
  </si>
  <si>
    <t>SIR MARIANITO BARAHAN CONDUCTED PLANT INSPECTION &amp; MONITORING ARRIVED @8:15 AM</t>
  </si>
  <si>
    <t>CONDUCTED MONITORING @ MAGALLANES- ONLINE BOOSTER @ 9:28 AM , NORMAL OPERATION</t>
  </si>
  <si>
    <t>TEAM MAINTENANCE ARRIVED @ 9:05 AM TO FIXED  THE CRANE AND REPAIR THE CRANE LIFT SIDE</t>
  </si>
  <si>
    <t>CONDUCTED MONITORING @ MAGALLANES- ONLINE BOOSTER @ 1:55 AM , NORMAL OPERATION</t>
  </si>
  <si>
    <t xml:space="preserve"> MR. ARIEL MULA OF KBT TRAIDING  DELIVER  16 PCS. UMBRELLA &amp; 50 PCS. CALENDAR  ARRIVED @2:20 PM</t>
  </si>
  <si>
    <t>CONDUCTED MONITORING @ MAGALLANES- ONLINE BOOSTER @ 4:42 pM , NORMAL OPERATION</t>
  </si>
  <si>
    <t>GENSET 1 WARMUP EXERCISED @ 4:21 PM / STOPPED @ 4:31 PM</t>
  </si>
  <si>
    <t>GENSET 2 WARMUP EXERCISED @ 4:10 PM / STOPPED @ 4:20PM</t>
  </si>
  <si>
    <t>WARM-UP EXERCISE GENSET 1 &amp; 2 w/o load for 10mins each. Fuel consumption = 13litters / Fuel stock = 10,787</t>
  </si>
  <si>
    <t>CONDUCTED MONITORING @ MAGALLANES- ONLINE BOOSTER @ 7:28 PM , NORMAL OPERATION</t>
  </si>
  <si>
    <t>SIR MARIANITO BARAHAN CONDUCTED PLANT INSPECTION &amp; MONITORING ARRIVED @5:33 PM</t>
  </si>
  <si>
    <t>CONDUCTED MONITORING @ MAGALLANES- ONLINE BOOSTER @ 10:28 PM , NORMAL OPERATION</t>
  </si>
  <si>
    <t>CONDUCTED MONITORING @ MAGALLANES- ONLINE BOOSTER @ 8AM , NORMAL OPERATION</t>
  </si>
  <si>
    <t>KBT TRAIDING PERSONELL CONTINUE WORKING FOR BP4 ARRIVED @8AM</t>
  </si>
  <si>
    <t>CONDUCTED MONITORING @ MAGALLANES- ONLINE BOOSTER @ 10AM , NORMAL OPERATION</t>
  </si>
  <si>
    <t>CONDUCTED MONITORING @ MAGALLANES- ONLINE BOOSTER @ 12pM , NORMAL OPERATION</t>
  </si>
  <si>
    <t>Additional 3 psi to target discharge pressure from 12:01 PM to 5am (MAY 9, 2015) as per request of Engr. Frances Morla (SPM-South), due to shifting of WSR and Posadas Influence area.</t>
  </si>
  <si>
    <t>CONDUCTED MONITORING @ MAGALLANES- ONLINE BOOSTER @ 2:10 PM , NORMAL OPERATION</t>
  </si>
  <si>
    <t>CONDUCTED MONITORING @ MAGALLANES- ONLINE BOOSTER @ 4:12 PM , NORMAL OPERATION</t>
  </si>
  <si>
    <t>CONDUCTED MONITORING @ MAGALLANES- ONLINE BOOSTER @ 7:40 PM , NORMAL OPERATION</t>
  </si>
  <si>
    <t>CONDUCTED MONITORING @ MAGALLANES- ONLINE BOOSTER @ 11:10 PM , NORMAL OPERATION</t>
  </si>
  <si>
    <t xml:space="preserve">XCV1 CLOSED @ 4:57 AM,WATER  ELEVATION  (9.5M) </t>
  </si>
  <si>
    <t>CONDUCTED MONITORING @ MAGALLANES- ONLINE BOOSTER @ 11AM , NORMAL OPERATION</t>
  </si>
  <si>
    <t>Additional 3 psi to target discharge pressure from 12:01 PM to 5am (MAY 10, 2015) as per request of Engr. Frances Morla (SPM-South), due to shifting of WSR and Posadas Influence area.</t>
  </si>
  <si>
    <t>CONDUCTED MONITORING @ MAGALLANES- ONLINE BOOSTER @ 1:28PM , NORMAL OPERATION</t>
  </si>
  <si>
    <t>CONDUCTED MONITORING @ MAGALLANES- ONLINE BOOSTER @ 4:20PM , NORMAL OPERATION</t>
  </si>
  <si>
    <t>SP2 - STOPPED @ 5:02 PM DUE TO WATER LEVEL LOW 1.4M</t>
  </si>
  <si>
    <t>CONDUCTED MONITORING @ MAGALLANES- ONLINE BOOSTER @ 7:23PM , NORMAL OPERATION</t>
  </si>
  <si>
    <t>CONDUCTED MONITORING @ MAGALLANES- ONLINE BOOSTER @ 11:20PM , NORMAL OPERATION</t>
  </si>
  <si>
    <t>CONDUCTED MONITORING @ MAGALLANES- ONLINE BOOSTER @ 3:35AM , NORMAL OPERATION</t>
  </si>
  <si>
    <t xml:space="preserve">XCV1 CLOSED @ 4:22 AM,WATER  ELEVATION  (9.5M) </t>
  </si>
  <si>
    <t>SP2 - STARTED @ 8:01 AM TO MEET 83 PSI TARGET DISCHARGE PRESSURE</t>
  </si>
  <si>
    <t>Additional 3 psi to target discharge pressure from 12:01 PM to 5am (MAY 11, 2015) as per request of Engr. Frances Morla (SPM-South), due to shifting of WSR and Posadas Influence area.</t>
  </si>
  <si>
    <t>CONDUCTED MONITORING @ MAGALLANES- ONLINE BOOSTER @ 2PM , NORMAL OPERATION</t>
  </si>
  <si>
    <t>CONDUCTED MONITORING @ MAGALLANES- ONLINE BOOSTER @ 6PM , NORMAL OPERATION</t>
  </si>
  <si>
    <t>CONDUCTED MONITORING @ MAGALLANES- ONLINE BOOSTER @ 10:40 PM , NORMAL OPERATION</t>
  </si>
  <si>
    <t>XCV1 - INCREASE OPENING TO (35%) @ 12:01 AM FOR REFILLING</t>
  </si>
  <si>
    <t xml:space="preserve">XCV1 CLOSED @ 3:32 AM,WATER  ELEVATION  (9.5M) </t>
  </si>
  <si>
    <t>CONDUCTED MONITORING @ MAGALLANES- ONLINE BOOSTER @ 1PM , NORMAL OPERATION</t>
  </si>
  <si>
    <t>Additional 3 psi to target discharge pressure from 12:01 PM to 5am (MAY 12, 2015) as per request of Engr. Frances Morla (SPM-South), due to shifting of WSR and Posadas Influence area.</t>
  </si>
  <si>
    <t>EXPONENT CONTINUE WORKING THE PIPE LINE AND FOR WIRING</t>
  </si>
  <si>
    <t>BP2 - STOPPED @ 8:00 PM DUE TO EXCESS CAPACITY</t>
  </si>
  <si>
    <t>CONDUCTED MONITORING @ MAGALLANES- ONLINE BOOSTER @ 9:36PM , NORMAL OPERATION</t>
  </si>
  <si>
    <t>XCV1 - OPENED (37%) @ 10:01 PM FOR REFILLING</t>
  </si>
  <si>
    <t>CONDUCTED MONITORING @ MAGALLANES- ONLINE BOOSTER @ 4:25AM , NORMAL OPERATION</t>
  </si>
  <si>
    <t xml:space="preserve">XCV1 CLOSED @ 3:50 AM,WATER  ELEVATION  (9.5M) </t>
  </si>
  <si>
    <t>BP2 - STARTED @ 5:22AM TO MEET 75 PSI TARGET DISCHARGE PRESSURE</t>
  </si>
  <si>
    <t>CONDUCTED MONITORING @ MAGALLANES- ONLINE BOOSTER @ 7AM , NORMAL OPERATION</t>
  </si>
  <si>
    <t>Additional 3 psi to target discharge pressure from 12:01 PM to 5am (MAY 13, 2015) as per request of Engr. Frances Morla (SPM-South), due to shifting of WSR and Posadas Influence area.</t>
  </si>
  <si>
    <t>TEAM MAINTENANCE ARRIVED @ 1;00 PM TO REPAIR THE OVERHEAD CRANE</t>
  </si>
  <si>
    <t>CONDUCTED MONITORING @ MAGALLANES- ONLINE BOOSTER @ 2:33 PM , NORMAL OPERATION</t>
  </si>
  <si>
    <t>CONDUCTED MONITORING @ MAGALLANES- ONLINE BOOSTER @ 4:31 PM , NORMAL OPERATION</t>
  </si>
  <si>
    <t>EXPONENT PERSONELL ARRIVED @ 5:05 PM  FOR INSTALLATION OF FLOW METER FOR GENSET</t>
  </si>
  <si>
    <t>CONDUCTED MONITORING @ MAGALLANES- ONLINE BOOSTER @ 7:16PM , NORMAL OPERATION</t>
  </si>
  <si>
    <t>CONDUCTED MONITORING @ MAGALLANES- ONLINE BOOSTER @ 10:20PM , NORMAL OPERATION</t>
  </si>
  <si>
    <t>XCV1 - OPENED (38%) @ 10:01 PM FOR REFILLING</t>
  </si>
  <si>
    <t xml:space="preserve">XCV1 CLOSED @ 3:42 AM,WATER  ELEVATION  (9.5M) </t>
  </si>
  <si>
    <t>Additional 3 psi to target discharge pressure from 12:01 PM to 5am (MAY 14, 2015) as per request of Engr. Frances Morla (SPM-South), due to shifting of WSR and Posadas Influence area.</t>
  </si>
  <si>
    <t>CONDUCTED MONITORING @ MAGALLANES- ONLINE BOOSTER @ 12PM , NORMAL OPERATION</t>
  </si>
  <si>
    <t>CONDUCTED MONITORING @ MAGALLANES- ONLINE BOOSTER @ 1:50 PM , NORMAL OPERATION</t>
  </si>
  <si>
    <t>CONDUCTED MONITORING @ MAGALLANES- ONLINE BOOSTER @ 4:15 PM , NORMAL OPERATION</t>
  </si>
  <si>
    <t>CONDUCTED MONITORING @ MAGALLANES- ONLINE BOOSTER @ 7:21 PM , NORMAL OPERATION</t>
  </si>
  <si>
    <t>CONDUCTED MONITORING @ MAGALLANES- ONLINE BOOSTER @ 10:18PM , NORMAL OPERATION</t>
  </si>
  <si>
    <t xml:space="preserve">XCV1 CLOSED @ 4:18 AM,WATER  ELEVATION  (9.5M) </t>
  </si>
  <si>
    <t>3B + 1S</t>
  </si>
  <si>
    <t>CONDUCTED MONITORING @ MAGALLANES- ONLINE BOOSTER @ 5:57AM , NORMAL OPERATION</t>
  </si>
  <si>
    <t>CONDUCTED MONITORING @ MAGALLANES- ONLINE BOOSTER @ 8:29AM , NORMAL OPERATION</t>
  </si>
  <si>
    <t>CONDUCTED MONITORING @ MAGALLANES- ONLINE BOOSTER @ 10:21AM , NORMAL OPERATION</t>
  </si>
  <si>
    <t>CONDUCTED MONITORING @ MAGALLANES- ONLINE BOOSTER @ 12:35PM , NORMAL OPERATION</t>
  </si>
  <si>
    <t>CONDUCTED MONITORING @ MAGALLANES- ONLINE BOOSTER @ 1:55PM , NORMAL OPERATION</t>
  </si>
  <si>
    <t>GENSET 1 WARMUP EXERCISED @ 4:20 PM / STOPPED @ 4:30 PM</t>
  </si>
  <si>
    <t>GENSET 2 WARMUP EXERCISED @ 4:09 PM / STOPPED @ 4:19PM</t>
  </si>
  <si>
    <t>WARM-UP EXERCISE GENSET 1 &amp; 2 w/o load for 10mins each. Fuel consumption = 13litters / Fuel stock = 10,774</t>
  </si>
  <si>
    <t>CONDUCTED MONITORING @ MAGALLANES- ONLINE BOOSTER @ 4:38PM , NORMAL OPERATION</t>
  </si>
  <si>
    <t>2B + 1S</t>
  </si>
  <si>
    <t>CONDUCTED MONITORING @ MAGALLANES- ONLINE BOOSTER @ 8:18 PM , NORMAL OPERATION</t>
  </si>
  <si>
    <t>CONDUCTED MONITORING @ MAGALLANES- ONLINE BOOSTER @ 10:43PM , NORMAL OPERATION</t>
  </si>
  <si>
    <t xml:space="preserve">2B </t>
  </si>
  <si>
    <t>BP2 - STARTED @ 5:42AM TO MEET 75 PSI TARGET DISCHARGE PRESSURE</t>
  </si>
  <si>
    <t>EXPONENT INSTALLING THE FLOWMETER</t>
  </si>
  <si>
    <t>Additional 3 psi to target discharge pressure from 12:01 PM to 5am (MAY 16, 2015) as per request of Engr. Frances Morla (SPM-South), due to shifting of WSR and Posadas Influence area.</t>
  </si>
  <si>
    <t>MR. PAUL CRUZ (SERVICE ENGINEER) INSTALLING THE POWER SWITCH OF SOFT STARTER (BP2) IN THE PLC</t>
  </si>
  <si>
    <t>BP2 - STOP @ 11:45 AM DUE TO INSTALLING THE POWER SWITCH OF SOFT STARTED BP2 IN THE PLC</t>
  </si>
  <si>
    <t>CONDUCTED MONITORING @ MAGALLANES- ONLINE BOOSTER @ 1:53 PM , NORMAL OPERATION</t>
  </si>
  <si>
    <t>CONDUCTED MONITORING @ MAGALLANES- ONLINE BOOSTER @ 4:34 PM , NORMAL OPERATION</t>
  </si>
  <si>
    <t>BP2 - STOPPED @ 9:09 PM DUE TO EXCESS CAPACITY</t>
  </si>
  <si>
    <t>CONDUCTED MONITORING @ MAGALLANES- ONLINE BOOSTER @ 11:14PM , NORMAL OPERATION</t>
  </si>
  <si>
    <t xml:space="preserve">XCV1 CLOSED @ 4:13 AM,WATER  ELEVATION  (9.5M) </t>
  </si>
  <si>
    <t>BP2 - STARTED @ 6:00AM TO MEET 83 PSI TARGET DISCHARGE PRESSURE</t>
  </si>
  <si>
    <t>CONDUCTED MONITORING @ MAGALLANES- ONLINE BOOSTER @ 10:30AM , NORMAL OPERATION</t>
  </si>
  <si>
    <t>Additional 3 psi to target discharge pressure from 12:01 PM to 5am (MAY 17, 2015) as per request of Engr. Frances Morla (SPM-South), due to shifting of WSR and Posadas Influence area.</t>
  </si>
  <si>
    <t>CONDUCTED MONITORING @ MAGALLANES- ONLINE BOOSTER @ 1:15PM , NORMAL OPERATION</t>
  </si>
  <si>
    <t>CONDUCTED MONITORING @ MAGALLANES- ONLINE BOOSTER @ 4:26PM , NORMAL OPERATION</t>
  </si>
  <si>
    <t>CONDUCTED MONITORING @ MAGALLANES- ONLINE BOOSTER @ 7:26PM , NORMAL OPERATION</t>
  </si>
  <si>
    <t>SP2 - STOPPED @ 9:38 PM DUE TO EXCESS CAPACITY</t>
  </si>
  <si>
    <t>XCV1 - OPENED (36%) @ 10:01 PM FOR REFILLING</t>
  </si>
  <si>
    <t>CONDUCTED MONITORING @ MAGALLANES- ONLINE BOOSTER @ 11:12PM , NORMAL OPERATION</t>
  </si>
  <si>
    <t>SP2 - STARTED @ 7:46 AM TO MEET 83 PSI TARGET DISCHARGE PRESSURE</t>
  </si>
  <si>
    <t>Additional 3 psi to target discharge pressure from 12:01 PM to 5am (MAY 18, 2015) as per request of Engr. Frances Morla (SPM-South), due to shifting of WSR and Posadas Influence area.</t>
  </si>
  <si>
    <t>CONDUCTED MONITORING @ MAGALLANES- ONLINE BOOSTER @ 2:16 PM , NORMAL OPERATION</t>
  </si>
  <si>
    <t>JR. GALINATO / A. CABREROS</t>
  </si>
  <si>
    <t>CONDUCTED MONITORING @ MAGALLANES- ONLINE BOOSTER @ 4:36 PM , NORMAL OPERATION</t>
  </si>
  <si>
    <t>CONDUCTED MONITORING @ MAGALLANES- ONLINE BOOSTER @ 6:40 PM , NORMAL OPERATION</t>
  </si>
  <si>
    <t>XCV1 - OPENED (25%) @ 10:01 PM FOR REFILLING</t>
  </si>
  <si>
    <t>XCV1 - INCREASE OPENING TO (38%) @ 12:01 AM FOR REFILLING</t>
  </si>
  <si>
    <t xml:space="preserve">XCV1 CLOSED @ 4:21 AM,WATER  ELEVATION  (9.5M) </t>
  </si>
  <si>
    <t>BP2 - STARTED @ 5:35 AM TO MEET 83 PSI TARGET DISCHARGE PRESSURE</t>
  </si>
  <si>
    <t>SP2 - STARTED @ 6:07 AM TO MEET 83 PSI TARGET DISCHARGE PRESSURE</t>
  </si>
  <si>
    <t xml:space="preserve">MAGALLANES ON-LINE BOOSTER FAULT @ 7:14 / RESUME @ 7:22 AM  </t>
  </si>
  <si>
    <t>CONDUCTED MONITORING @ MAGALLANES- ONLINE BOOSTER @ 4:37 AM , NORMAL OPERATION</t>
  </si>
  <si>
    <t xml:space="preserve">KBT TRAIDING PERSONELL CONTINUE WORKING FOR BP4 ARRIVED @ 8:16 AM </t>
  </si>
  <si>
    <t>CONDUCTED MONITORING @ MAGALLANES- ONLINE BOOSTER @ 9:10 AM , NORMAL OPERATION</t>
  </si>
  <si>
    <t>MR. E BELTRAN OF CENTRAL LAB. ARRIVED @ 10:01 AM FOR WATER SAMPLING RES.CL2 - 1.12mg/l</t>
  </si>
  <si>
    <t>EXPONENT PERSONELL ARRIVED @ 10:02 AM FOR HMI INSTALLATION AND PANEL CUT OUT</t>
  </si>
  <si>
    <t>Additional 3 psi to target discharge pressure from 12:01 PM to 5am (MAY 19, 2015) as per request of Engr. Frances Morla (SPM-South), due to shifting of WSR and Posadas Influence area.</t>
  </si>
  <si>
    <t>EGNR.A.TRINIDAD &amp; TEAM MAINTENANCE CONDUCTED PREVENTIVE MAINTENANCE FOR ALL MOTORS ARRIVED @ 12:01 PM</t>
  </si>
  <si>
    <t>CONDUCTED MONITORING @ MAGALLANES- ONLINE BOOSTER @ 5:20 PM , NORMAL OPERATION</t>
  </si>
  <si>
    <t>CONDUCTED MONITORING @ MAGALLANES- ONLINE BOOSTER @ 6:50 PM , NORMAL OPERATION</t>
  </si>
  <si>
    <t>BP2 - STOPPED @ 9:01 PM DUE TO EXCESS CAPACITY</t>
  </si>
  <si>
    <t>CONDUCTED MONITORING @ MAGALLANES- ONLINE BOOSTER @ 10:30PM , NORMAL OPERATION</t>
  </si>
  <si>
    <t>XCV1 - OPENED (39%) @ 10:01 PM FOR REFILLING</t>
  </si>
  <si>
    <t>A.CABREROS / R.REGENCIA</t>
  </si>
  <si>
    <t xml:space="preserve">XCV1 CLOSED @ 3:52 AM,WATER  ELEVATION  (9.5M) </t>
  </si>
  <si>
    <t>BP2 - STARTED @ 5:27 AM TO MEET 75 PSI TARGET DISCHARGE PRESSURE</t>
  </si>
  <si>
    <t>CONDUCTED MONITORING @ MAGALLANES- ONLINE BOOSTER @ 4:30AM , NORMAL OPERATION</t>
  </si>
  <si>
    <t>CONDUCTED MONITORING @ MAGALLANES- ONLINE BOOSTER @ 6AM , NORMAL OPERATION</t>
  </si>
  <si>
    <t>Additional 3 psi to target discharge pressure from 12:01 PM to 5am (MAY 20, 2015) as per request of Engr. Frances Morla (SPM-South), due to shifting of WSR and Posadas Influence area.</t>
  </si>
  <si>
    <t>EXPONENT PERSONELL ARRIVED @ 10:02 AM FOR HMI INSTALLATION</t>
  </si>
  <si>
    <t>MAGALLANES IN-LINE BOOSTER FAULT @1:39 PM/ RESUME @5:35 PM. DUE TO OVER/UNDER VOLTAGE</t>
  </si>
  <si>
    <t>CONDUCTED MONITORING @ MAGALLANES- ONLINE BOOSTER @ 6:30 PM , NORMAL OPERATION</t>
  </si>
  <si>
    <t>CONDUCTED MONITORING @ MAGALLANES- ONLINE BOOSTER @ 7:20 PM , NORMAL OPERATION</t>
  </si>
  <si>
    <t>CONDUCTED MONITORING @ MAGALLANES- ONLINE BOOSTER @ 10:23PM , NORMAL OPERATION</t>
  </si>
  <si>
    <t>BP2 - STARTED @ 6:00 AM TO MEET 83 PSI TARGET DISCHARGE PRESSURE</t>
  </si>
  <si>
    <t>Additional 3 psi to target discharge pressure from 12:01 PM to 5am (MAY 21, 2015) as per request of Engr. Frances Morla (SPM-South), due to shifting of WSR and Posadas Influence area.</t>
  </si>
  <si>
    <t>CONDUCTED MONITORING @ MAGALLANES- ONLINE BOOSTER @ 7:30AM , NORMAL OPERATION</t>
  </si>
  <si>
    <t>BP1  TRIP @ 8:05 PM DUE TO DEFECTIVE VFD, FAULT SINE FILTERCAP + LINK AB LOST</t>
  </si>
  <si>
    <t>SP2 - STOPPED @ 9:20 PM DUE TO LOW WATER LEVEL OF RESERVIOUR</t>
  </si>
  <si>
    <t>CONDUCTED MONITORING @ MAGALLANES- ONLINE BOOSTER @ 10:36PM , NORMAL OPERATION</t>
  </si>
  <si>
    <t>CONDUCTED MONITORING @ MAGALLANES- ONLINE BOOSTER @ 6:52AM , NORMAL OPERATION</t>
  </si>
  <si>
    <t>EXPONENT PERSONELL ARRIVED @ 8:40 AM FOR HMI INSTALLATION</t>
  </si>
  <si>
    <t>CONDUCTED SITE INSPECTION SIR JOSEPHUS DELA ROSA AND SIR MICHAEL BULIGAN AND ERNESTO PASCUA ARRIVED @ 9:22AM</t>
  </si>
  <si>
    <t>CONDUCTED MONITORING @ MAGALLANES- ONLINE BOOSTER @ 10:33AM , NORMAL OPERATION</t>
  </si>
  <si>
    <t>EGNR.A.TRINIDAD &amp; TEAM MAINTENANCE TO REPAIR THE DEFECTIVE VFD OF BP1 @ 9:07 AM</t>
  </si>
  <si>
    <t>BP1 RESUMED THE OPERATION STARTED AT 12:40PM</t>
  </si>
  <si>
    <t>SP2 - STOPPED @ 7:01 PM DUE TO LOW WATER LEVEL OF RESERVIOUR</t>
  </si>
  <si>
    <t>CONDUCTED MONITORING @ MAGALLANES- ONLINE BOOSTER @ 7:26 PM , NORMAL OPERATION</t>
  </si>
  <si>
    <t xml:space="preserve">Mr. Wilfredo De Jesus of ABB arrived @ 10:10 PM and conduct Inspection on BP1 VFD by Uploading and Monitoring Critical Parameters </t>
  </si>
  <si>
    <t>XCV1 - INCREASE OPENING TO (48%) @ 12:01 AM FOR REFILLING</t>
  </si>
  <si>
    <t xml:space="preserve">XCV1 CLOSED @ 3:58 AM,WATER  ELEVATION  (9.5M) </t>
  </si>
  <si>
    <t>Additional 3 psi to target discharge pressure from 12:01 PM to 5am (MAY 23, 2015) as per request of Engr. Frances Morla (SPM-South), due to shifting of WSR and Posadas Influence area.</t>
  </si>
  <si>
    <t>GENSET 2 WARMUP EXERCISED @ 4:16 PM / STOPPED @ 4:26PM</t>
  </si>
  <si>
    <t>GENSET 1 WARMUP EXERCISED @ 4:27 PM / STOPPED @ 4:37 PM</t>
  </si>
  <si>
    <t>CONDUCTED MONITORING @ MAGALLANES- ONLINE BOOSTER @ 7:30 PM , NORMAL OPERATION</t>
  </si>
  <si>
    <t>CONDUCTED MONITORING @ MAGALLANES- ONLINE BOOSTER @ 2:30 PM , NORMAL OPERATION</t>
  </si>
  <si>
    <t>SP2 - STOPPED @ 7:01 PM DUE TO low water level</t>
  </si>
  <si>
    <t>PREVENTIVE MAINTENANCE OF ALL UNITS sp2,bp1,bp2bp3</t>
  </si>
  <si>
    <t>CONDUCTED MONITORING @ MAGALLANES- ONLINE BOOSTER @ 11:35 PM , NORMAL OPERATION</t>
  </si>
  <si>
    <t xml:space="preserve">BP2 - STARTED @ 11:21 PM </t>
  </si>
  <si>
    <t>BP1 - STOPPED @ 11:20 PM</t>
  </si>
  <si>
    <t>BP3 - STOPPED @ 12:45 AM</t>
  </si>
  <si>
    <t>BP1 - STARTED @ 12:46 AM</t>
  </si>
  <si>
    <t>BP2 - STOPPED @ 2:01 AM</t>
  </si>
  <si>
    <t>BP3 - STARTED @ 2:02 AM</t>
  </si>
  <si>
    <t xml:space="preserve">XCV1 CLOSED @ 4:38 AM,WATER  ELEVATION  (9.5M) </t>
  </si>
  <si>
    <t>CONDUCTED MONITORING @ MAGALLANES- ONLINE BOOSTER @ 9AM , NORMAL OPERATION</t>
  </si>
  <si>
    <t>Additional 3 psi to target discharge pressure from 12:01 PM to 5am (MAY 24, 2015) as per request of Engr. Frances Morla (SPM-South), due to shifting of WSR and Posadas Influence area.</t>
  </si>
  <si>
    <t>Exponent install the level sensor of fuel storage tank</t>
  </si>
  <si>
    <t>CONDUCTED MONITORING @ MAGALLANES- ONLINE BOOSTER @ 1:43PM , NORMAL OPERATION</t>
  </si>
  <si>
    <t>CONDUCTED MONITORING @ MAGALLANES- ONLINE BOOSTER @ 4:23PM , NORMAL OPERATION</t>
  </si>
  <si>
    <t xml:space="preserve">XCV4 - OPENED (10%) @ 5:40PM DUE TO LOW WATER LEVEL </t>
  </si>
  <si>
    <t xml:space="preserve">XCV4 CLOSED @ 5:50 PM </t>
  </si>
  <si>
    <t>SP2 - STOPPED @ 6:01 PM DUE TO low water level</t>
  </si>
  <si>
    <t>CONDUCTED MONITORING @ MAGALLANES- ONLINE BOOSTER @ 7:35PM , NORMAL OPERATION</t>
  </si>
  <si>
    <t>MAINTENANCE GROUP REPAIR THE LEAK OF ALL UNITS BP1/BP2/BP3 ARRIVED @ 10:50PM</t>
  </si>
  <si>
    <t>CONDUCTED MONITORING @ MAGALLANES- ONLINE BOOSTER @ 11:30PM , NORMAL OPERATION</t>
  </si>
  <si>
    <t>CONDUCTED MONITORING @ MAGALLANES- ONLINE BOOSTER @ 2:20AM , NORMAL OPERATION</t>
  </si>
  <si>
    <t xml:space="preserve">XCV1 CLOSED @ 5:40 AM,WATER  ELEVATION  (9.5M) </t>
  </si>
  <si>
    <t xml:space="preserve">SP2 - STARTED @ 7:33 AM </t>
  </si>
  <si>
    <t>CONDUCTED MONITORING @ MAGALLANES- ONLINE BOOSTER @ 5:25AM , NORMAL OPERATION</t>
  </si>
  <si>
    <t>CONDUCTED MONITORING @ MAGALLANES- ONLINE BOOSTER @ 6:02AM , NORMAL OPERATION</t>
  </si>
  <si>
    <t>CONDUCTED MONITORING @ MAGALLANES- ONLINE BOOSTER @ 10:40AM , NORMAL OPERATION</t>
  </si>
  <si>
    <t>Additional 3 psi to target discharge pressure from 12:01 PM to 5am (MAY 25, 2015) as per request of Engr. Frances Morla (SPM-South), due to shifting of WSR and Posadas Influence area.</t>
  </si>
  <si>
    <t>CONDUCTED MONITORING @ MAGALLANES- ONLINE BOOSTER @ 3:25 PM , NORMAL OPERATION</t>
  </si>
  <si>
    <t>CONDUCTED MONITORING @ MAGALLANES- ONLINE BOOSTER @ 9PM , NORMAL OPERATION</t>
  </si>
  <si>
    <t>CITI PEST ARRIVED VILLAMOR PS FOR PEST CONTROL</t>
  </si>
  <si>
    <t>MAINTENANCE TEAM CEMENT THE FLOORING OF CHEMICAL &amp; HAZARD WAREHOUSE</t>
  </si>
  <si>
    <t>Additional 3 psi to target discharge pressure from 12:01 PM to 5am (MAY 26, 2015) as per request of Engr. Frances Morla (SPM-South), due to shifting of WSR and Posadas Influence area.</t>
  </si>
  <si>
    <t>CONDUCTED MONITORING @ MAGALLANES- ONLINE BOOSTER @ 5PM , NORMAL OPERATION</t>
  </si>
  <si>
    <t>SP2 - STOPPED @ 9:01 PM DUE TO EXCESS CAPACITY</t>
  </si>
  <si>
    <t>CONDUCTED MONITORING @ MAGALLANES- ONLINE BOOSTER @ 9:30PM , NORMAL OPERATION</t>
  </si>
  <si>
    <t>Target Discharge Pressure set to 66 psi @ 10:01 pm as per request of Engr. Frances  Morla (SPM-South)</t>
  </si>
  <si>
    <t>CONDUCTED MONITORING @ MAGALLANES- ONLINE BOOSTER @ 5:20AM , NORMAL OPERATION</t>
  </si>
  <si>
    <t>Additional 3 psi to target discharge pressure from 12:01 PM to 5am (MAY 27, 2015) as per request of Engr. Frances Morla (SPM-South), due to shifting of WSR and Posadas Influence area.</t>
  </si>
  <si>
    <t>CONDUCTED MONITORING @ MAGALLANES- ONLINE BOOSTER @ 2AM , NORMAL OPERATION</t>
  </si>
  <si>
    <t>Engr. Michael joseph buligan &amp; accelence (IEMS) arrived 2pm</t>
  </si>
  <si>
    <t>SP2 - STOPPED @ 8:30 PM DUE TO EXCESS CAPACITY</t>
  </si>
  <si>
    <t>EXPONENT PERSONELL ARRIVED @ 7PM FOR TESTING HMI INSTALLATION</t>
  </si>
  <si>
    <t>CONDUCTED MONITORING @ MAGALLANES- ONLINE BOOSTER @ 11:25 PM</t>
  </si>
  <si>
    <t>PUMP1 AND PUMP2 TRIP @ 7:59PM TO 11:20PM. ALARM: ALL PUMPS ARE NOT HEALTHY</t>
  </si>
  <si>
    <t>EXPONENT PERSONNEL WENT TO MAGALLANES IN LINE AND CHECK UP THE PROBLEM</t>
  </si>
  <si>
    <t>MAGALLANES IN LINE BACK TO NORMAL OPERATION @ 12:35AM</t>
  </si>
  <si>
    <t>CONDUCTED MONITORING @ MAGALLANES- ONLINE BOOSTER @ 5:35AM , NORMAL OPERATION</t>
  </si>
  <si>
    <t>CONDUCTED MONITORING @ MAGALLANES- ONLINE BOOSTER @ 6:25AM , NORMAL OPERATION</t>
  </si>
  <si>
    <t>Additional 3 psi to target discharge pressure from 12:01 PM to 5am (MAY 28, 2015) as per request of Engr. Frances Morla (SPM-South), due to shifting of WSR and Posadas Influence area.</t>
  </si>
  <si>
    <t>CONDUCTED MONITORING @ MAGALLANES- ONLINE BOOSTER @ 3:30PM , NORMAL OPERATION</t>
  </si>
  <si>
    <t>CONDUCTED MONITORING @ MAGALLANES- ONLINE BOOSTER @ 7:30PM , NORMAL OPERATION</t>
  </si>
  <si>
    <t>CONDUCTED MONITORING @ MAGALLANES- ONLINE BOOSTER @ 9:29AM , NORMAL OPERATION</t>
  </si>
  <si>
    <t>CONDUCTED MONITORING @ MAGALLANES- ONLINE BOOSTER @ 11:26AM , NORMAL OPERATION</t>
  </si>
  <si>
    <t>CONDUCTED MONITORING @ MAGALLANES- ONLINE BOOSTER @ 3:28PM , NORMAL OPERATION</t>
  </si>
  <si>
    <t>SP2 - STOPPED @ 5:01 PM DUE TO EXCESS CAPACITY</t>
  </si>
  <si>
    <t>CONDUCTED MONITORING @ MAGALLANES- ONLINE BOOSTER @ 6:35PM , NORMAL OPERATION</t>
  </si>
  <si>
    <t>EXPONENT PERSONELL ARRIVED @ 9:22 PM FOR CONTINUES HMI INSTALLATION</t>
  </si>
  <si>
    <t>BP1 - STOPPED @ 10:15 PM DUE TO POWER CYCLE FROM PLC TO VFD</t>
  </si>
  <si>
    <t xml:space="preserve">BP2 - STARTED @ 10:16 PM </t>
  </si>
  <si>
    <t>BP3 - STOPPED @ 10:25 PM DUE TO POWER CYCLE FROM PLC TO VFD</t>
  </si>
  <si>
    <t>BP1 - RESTARTED @ 10:26 PM</t>
  </si>
  <si>
    <t>BP2 - STOPPED @ 10:35 PM</t>
  </si>
  <si>
    <t>BP3 - RESTARTED @ 10:36 PM</t>
  </si>
  <si>
    <t>CONDUCTED MONITORING @ MAGALLANES- ONLINE BOOSTER @ 5:39AM , NORMAL OPERATION</t>
  </si>
  <si>
    <t>CONDUCTED MONITORING @ MAGALLANES- ONLINE BOOSTER @ 10:48AM , NORMAL OPERATION</t>
  </si>
  <si>
    <t>Additional 3 psi to target discharge pressure from 12:01 PM to 5am (MAY 30, 2015) as per request of Engr. Frances Morla (SPM-South), due to shifting of WSR and Posadas Influence area.</t>
  </si>
  <si>
    <t>SP2 - STOPPED @ 7:01 PM DUE TO EXCESS CAPACITY</t>
  </si>
  <si>
    <t xml:space="preserve">XCV1 CLOSED @ 4:58 AM,WATER  ELEVATION  (9.5M) </t>
  </si>
  <si>
    <t>CONDUCTED MONITORING @ MAGALLANES- ONLINE BOOSTER @ 5:40AM , NORMAL OPERATION</t>
  </si>
  <si>
    <t>SP2 - STARTED @ 7:01 AM TO MEET 83 PSI TARGET DISCHARGE PRESSURE</t>
  </si>
  <si>
    <t>BP2 - STARTED @ 7:00AM TO MEET 83 PSI TARGET DISCHARGE PRESSURE</t>
  </si>
  <si>
    <t>CONDUCTED MONITORING @ MAGALLANES- ONLINE BOOSTER @ 8:15AM , NORMAL OPERATION</t>
  </si>
  <si>
    <t>Mr . Mark Froilan Pavia AND TEAM OF  EXPONENT ARRIVE @ MAY 30, 2015 @ 11AM TO INSTALL DATA CABINET  AND FINISH @ 12:30PM</t>
  </si>
  <si>
    <t>CONDUCTED MONITORING @ MAGALLANES- ONLINE BOOSTER @ 1:45PM , NORMAL OPERATION</t>
  </si>
  <si>
    <t>POWER FLUCTUATION 3:28PM BP3 FAULT</t>
  </si>
  <si>
    <t>CONDUCTED MONITORING @ MAGALLANES- ONLINE BOOSTER @ 5:26PM , NORMAL OPERATION</t>
  </si>
  <si>
    <t>CONDUCTED MONITORING @ MAGALLANES- ONLINE BOOSTER @ 8:18PM , NORMAL OPERATION</t>
  </si>
  <si>
    <t>SP2 - STOPPED @ 8:01 PM DUE TO EXCESS CAPACITY</t>
  </si>
  <si>
    <t>CONDUCTED MONITORING @ MAGALLANES- ONLINE BOOSTER @ 11:19PM , NORMAL OPERATION</t>
  </si>
  <si>
    <t xml:space="preserve">XCV1 CLOSED @ 4:42 AM,WATER  ELEVATION  (9.5M) </t>
  </si>
  <si>
    <t>CONDUCTED MONITORING @ MAGALLANES- ONLINE BOOSTER @ 5:23AM , NORMAL OPERATION</t>
  </si>
  <si>
    <t>CONDUCTED MONITORING @ MAGALLANES- ONLINE BOOSTER @ 8:30AM , NORMAL OPERATION</t>
  </si>
  <si>
    <t>Additional 3 psi to target discharge pressure from 12:01 PM to 5am (JUNE 1, 2015) as per request of Engr. Frances Morla (SPM-South), due to shifting of WSR and Posadas Influence area.</t>
  </si>
  <si>
    <t>CONDUCTED MONITORING @ MAGALLANES- ONLINE BOOSTER @ 4:30PM , NORMAL OPERATION</t>
  </si>
  <si>
    <t>CONDUCTED MONITORING @ MAGALLANES- ONLINE BOOSTER @ 6:22PM , NORMAL OPERATION</t>
  </si>
  <si>
    <t>GENSET 2 WARMUP EXERCISED @ 5:16 PM / STOPPED @ 5:26PM</t>
  </si>
  <si>
    <t>GENSET 1 WARMUP EXERCISED @ 5:27 PM / STOPPED @ 5:37 PM</t>
  </si>
  <si>
    <t>CONDUCTED MONITORING @ MAGALLANES- ONLINE BOOSTER @ 10:19PM , NORMAL OPERATION</t>
  </si>
  <si>
    <t>WARM-UP EXERCISE GENSET 1 &amp; 2 w/o load for 10mins each. Fuel consumption = 13litters / Fuel stock = 10,761</t>
  </si>
  <si>
    <t>WARM-UP EXERCISE GENSET 1 &amp; 2 w/o load for 10mins each. Fuel consumption = 13litters / Fuel stock = 10,748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</si>
</sst>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  <numFmt numFmtId="169" formatCode="0.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FF0066"/>
      <name val="Calibri"/>
      <family val="2"/>
      <scheme val="minor"/>
    </font>
    <font>
      <i/>
      <sz val="10"/>
      <color rgb="FFD719B3"/>
      <name val="Calibri"/>
      <family val="2"/>
      <scheme val="minor"/>
    </font>
    <font>
      <i/>
      <sz val="10"/>
      <color rgb="FFFFFF00"/>
      <name val="Calibri"/>
      <family val="2"/>
      <scheme val="minor"/>
    </font>
    <font>
      <i/>
      <sz val="10"/>
      <color rgb="FF00B05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2ACE0"/>
        <bgColor indexed="64"/>
      </patternFill>
    </fill>
    <fill>
      <patternFill patternType="solid">
        <fgColor rgb="FFE5B9E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64">
    <xf numFmtId="0" fontId="0" fillId="0" borderId="0" xfId="0"/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31" fillId="19" borderId="11" xfId="0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169" fontId="12" fillId="14" borderId="1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left"/>
    </xf>
    <xf numFmtId="0" fontId="52" fillId="0" borderId="0" xfId="0" applyFont="1" applyFill="1" applyBorder="1" applyAlignment="1" applyProtection="1"/>
    <xf numFmtId="0" fontId="28" fillId="19" borderId="0" xfId="4" applyFont="1" applyFill="1" applyBorder="1" applyAlignment="1">
      <alignment horizontal="left"/>
    </xf>
    <xf numFmtId="0" fontId="29" fillId="19" borderId="0" xfId="0" applyFont="1" applyFill="1" applyBorder="1" applyAlignment="1">
      <alignment horizontal="left"/>
    </xf>
    <xf numFmtId="0" fontId="20" fillId="0" borderId="0" xfId="0" applyFont="1" applyFill="1" applyBorder="1" applyAlignment="1" applyProtection="1"/>
    <xf numFmtId="0" fontId="28" fillId="19" borderId="0" xfId="4" applyFont="1" applyFill="1" applyBorder="1" applyAlignment="1"/>
    <xf numFmtId="0" fontId="0" fillId="0" borderId="0" xfId="0" applyBorder="1"/>
    <xf numFmtId="0" fontId="28" fillId="19" borderId="7" xfId="4" applyFont="1" applyFill="1" applyBorder="1" applyAlignment="1">
      <alignment horizontal="left"/>
    </xf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0" fontId="27" fillId="19" borderId="0" xfId="4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51" borderId="1" xfId="0" applyNumberFormat="1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23" fillId="18" borderId="1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16" borderId="1" xfId="0" applyNumberFormat="1" applyFont="1" applyFill="1" applyBorder="1" applyAlignment="1">
      <alignment horizontal="center" vertical="center"/>
    </xf>
    <xf numFmtId="0" fontId="28" fillId="6" borderId="3" xfId="4" applyFont="1" applyFill="1" applyBorder="1" applyAlignment="1">
      <alignment horizontal="left"/>
    </xf>
    <xf numFmtId="0" fontId="28" fillId="6" borderId="11" xfId="4" applyFont="1" applyFill="1" applyBorder="1" applyAlignment="1">
      <alignment horizontal="left"/>
    </xf>
    <xf numFmtId="0" fontId="53" fillId="19" borderId="3" xfId="4" applyFont="1" applyFill="1" applyBorder="1" applyAlignment="1">
      <alignment horizontal="left"/>
    </xf>
    <xf numFmtId="0" fontId="29" fillId="6" borderId="11" xfId="4" applyFont="1" applyFill="1" applyBorder="1" applyAlignment="1">
      <alignment horizontal="left"/>
    </xf>
    <xf numFmtId="0" fontId="29" fillId="0" borderId="11" xfId="4" applyFont="1" applyFill="1" applyBorder="1" applyAlignment="1">
      <alignment horizontal="left"/>
    </xf>
    <xf numFmtId="0" fontId="28" fillId="0" borderId="3" xfId="4" applyFont="1" applyFill="1" applyBorder="1" applyAlignment="1">
      <alignment horizontal="left"/>
    </xf>
    <xf numFmtId="0" fontId="28" fillId="0" borderId="11" xfId="4" applyFont="1" applyFill="1" applyBorder="1" applyAlignment="1">
      <alignment horizontal="left"/>
    </xf>
    <xf numFmtId="0" fontId="29" fillId="0" borderId="11" xfId="0" applyFont="1" applyFill="1" applyBorder="1" applyAlignment="1">
      <alignment horizontal="left"/>
    </xf>
    <xf numFmtId="0" fontId="31" fillId="0" borderId="3" xfId="4" applyFont="1" applyFill="1" applyBorder="1" applyAlignment="1">
      <alignment horizontal="left"/>
    </xf>
    <xf numFmtId="1" fontId="5" fillId="10" borderId="1" xfId="0" quotePrefix="1" applyNumberFormat="1" applyFont="1" applyFill="1" applyBorder="1" applyAlignment="1">
      <alignment horizontal="center" vertical="center"/>
    </xf>
    <xf numFmtId="0" fontId="28" fillId="52" borderId="11" xfId="4" applyFont="1" applyFill="1" applyBorder="1" applyAlignment="1">
      <alignment horizontal="left"/>
    </xf>
    <xf numFmtId="0" fontId="29" fillId="52" borderId="11" xfId="4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31" fillId="0" borderId="11" xfId="0" applyFont="1" applyFill="1" applyBorder="1" applyAlignment="1" applyProtection="1"/>
    <xf numFmtId="0" fontId="54" fillId="19" borderId="3" xfId="4" applyFont="1" applyFill="1" applyBorder="1" applyAlignment="1">
      <alignment horizontal="left"/>
    </xf>
    <xf numFmtId="0" fontId="54" fillId="0" borderId="11" xfId="0" applyFont="1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28" fillId="53" borderId="11" xfId="4" applyFont="1" applyFill="1" applyBorder="1" applyAlignment="1">
      <alignment horizontal="left"/>
    </xf>
    <xf numFmtId="0" fontId="29" fillId="53" borderId="11" xfId="4" applyFont="1" applyFill="1" applyBorder="1" applyAlignment="1">
      <alignment horizontal="left"/>
    </xf>
    <xf numFmtId="0" fontId="31" fillId="51" borderId="3" xfId="4" applyFont="1" applyFill="1" applyBorder="1" applyAlignment="1">
      <alignment horizontal="left"/>
    </xf>
    <xf numFmtId="0" fontId="28" fillId="51" borderId="11" xfId="4" applyFont="1" applyFill="1" applyBorder="1" applyAlignment="1">
      <alignment horizontal="left"/>
    </xf>
    <xf numFmtId="0" fontId="29" fillId="51" borderId="11" xfId="4" applyFont="1" applyFill="1" applyBorder="1" applyAlignment="1">
      <alignment horizontal="left"/>
    </xf>
    <xf numFmtId="0" fontId="54" fillId="53" borderId="3" xfId="4" applyFont="1" applyFill="1" applyBorder="1" applyAlignment="1">
      <alignment horizontal="left"/>
    </xf>
    <xf numFmtId="0" fontId="50" fillId="0" borderId="0" xfId="0" applyFont="1"/>
    <xf numFmtId="0" fontId="31" fillId="6" borderId="3" xfId="4" applyFont="1" applyFill="1" applyBorder="1" applyAlignment="1">
      <alignment horizontal="left"/>
    </xf>
    <xf numFmtId="0" fontId="31" fillId="6" borderId="11" xfId="4" applyFont="1" applyFill="1" applyBorder="1" applyAlignment="1">
      <alignment horizontal="left"/>
    </xf>
    <xf numFmtId="0" fontId="28" fillId="6" borderId="11" xfId="0" applyFont="1" applyFill="1" applyBorder="1" applyAlignment="1">
      <alignment horizontal="left"/>
    </xf>
    <xf numFmtId="0" fontId="29" fillId="6" borderId="11" xfId="0" applyFont="1" applyFill="1" applyBorder="1" applyAlignment="1">
      <alignment horizontal="left"/>
    </xf>
    <xf numFmtId="0" fontId="27" fillId="54" borderId="3" xfId="4" applyFont="1" applyFill="1" applyBorder="1" applyAlignment="1">
      <alignment horizontal="left"/>
    </xf>
    <xf numFmtId="0" fontId="28" fillId="54" borderId="11" xfId="4" applyFont="1" applyFill="1" applyBorder="1" applyAlignment="1">
      <alignment horizontal="left"/>
    </xf>
    <xf numFmtId="0" fontId="29" fillId="54" borderId="11" xfId="4" applyFont="1" applyFill="1" applyBorder="1" applyAlignment="1">
      <alignment horizontal="left"/>
    </xf>
    <xf numFmtId="0" fontId="29" fillId="53" borderId="11" xfId="0" applyFont="1" applyFill="1" applyBorder="1" applyAlignment="1">
      <alignment horizontal="left"/>
    </xf>
    <xf numFmtId="0" fontId="55" fillId="0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4" fillId="6" borderId="3" xfId="4" applyFont="1" applyFill="1" applyBorder="1" applyAlignment="1">
      <alignment horizontal="left"/>
    </xf>
    <xf numFmtId="0" fontId="54" fillId="6" borderId="11" xfId="0" applyFont="1" applyFill="1" applyBorder="1" applyAlignment="1" applyProtection="1"/>
    <xf numFmtId="0" fontId="56" fillId="19" borderId="3" xfId="4" applyFont="1" applyFill="1" applyBorder="1" applyAlignment="1">
      <alignment horizontal="left"/>
    </xf>
    <xf numFmtId="0" fontId="31" fillId="53" borderId="3" xfId="4" applyFont="1" applyFill="1" applyBorder="1" applyAlignment="1">
      <alignment horizontal="left"/>
    </xf>
    <xf numFmtId="0" fontId="27" fillId="53" borderId="11" xfId="0" applyFont="1" applyFill="1" applyBorder="1" applyAlignment="1" applyProtection="1"/>
    <xf numFmtId="0" fontId="27" fillId="0" borderId="11" xfId="0" applyFont="1" applyFill="1" applyBorder="1" applyAlignment="1" applyProtection="1"/>
    <xf numFmtId="0" fontId="28" fillId="0" borderId="11" xfId="0" applyFont="1" applyFill="1" applyBorder="1" applyAlignment="1">
      <alignment horizontal="left"/>
    </xf>
    <xf numFmtId="0" fontId="31" fillId="54" borderId="11" xfId="0" applyFont="1" applyFill="1" applyBorder="1"/>
    <xf numFmtId="0" fontId="28" fillId="54" borderId="11" xfId="0" applyFont="1" applyFill="1" applyBorder="1" applyAlignment="1" applyProtection="1"/>
    <xf numFmtId="0" fontId="28" fillId="54" borderId="3" xfId="4" applyFont="1" applyFill="1" applyBorder="1" applyAlignment="1">
      <alignment horizontal="left"/>
    </xf>
    <xf numFmtId="0" fontId="31" fillId="54" borderId="11" xfId="4" applyFont="1" applyFill="1" applyBorder="1" applyAlignment="1">
      <alignment horizontal="left"/>
    </xf>
    <xf numFmtId="0" fontId="28" fillId="51" borderId="3" xfId="4" applyFont="1" applyFill="1" applyBorder="1" applyAlignment="1">
      <alignment horizontal="left"/>
    </xf>
    <xf numFmtId="0" fontId="29" fillId="51" borderId="1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0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5B9E0"/>
      <color rgb="FF0000FF"/>
      <color rgb="FFF2ACE0"/>
      <color rgb="FFD719B3"/>
      <color rgb="FFFF99FF"/>
      <color rgb="FF00FF00"/>
      <color rgb="FFFF0066"/>
      <color rgb="FFFF0000"/>
      <color rgb="FF05CBC2"/>
      <color rgb="FFAAF4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4.VILLAMOR%20DAILY%20DATA%20-%20APR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4">
          <cell r="Q34">
            <v>34803725</v>
          </cell>
          <cell r="AG34">
            <v>36651332</v>
          </cell>
          <cell r="AP34">
            <v>8212954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42" zoomScaleNormal="100" workbookViewId="0">
      <selection activeCell="A47" sqref="A4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42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37" t="s">
        <v>10</v>
      </c>
      <c r="I7" s="138" t="s">
        <v>11</v>
      </c>
      <c r="J7" s="138" t="s">
        <v>12</v>
      </c>
      <c r="K7" s="138" t="s">
        <v>13</v>
      </c>
      <c r="L7" s="11"/>
      <c r="M7" s="11"/>
      <c r="N7" s="11"/>
      <c r="O7" s="137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38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38" t="s">
        <v>22</v>
      </c>
      <c r="AG7" s="138" t="s">
        <v>23</v>
      </c>
      <c r="AH7" s="138" t="s">
        <v>24</v>
      </c>
      <c r="AI7" s="138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3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42125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27384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38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39" t="s">
        <v>51</v>
      </c>
      <c r="V9" s="139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41" t="s">
        <v>55</v>
      </c>
      <c r="AG9" s="141" t="s">
        <v>56</v>
      </c>
      <c r="AH9" s="217" t="s">
        <v>57</v>
      </c>
      <c r="AI9" s="232" t="s">
        <v>58</v>
      </c>
      <c r="AJ9" s="139" t="s">
        <v>59</v>
      </c>
      <c r="AK9" s="139" t="s">
        <v>60</v>
      </c>
      <c r="AL9" s="139" t="s">
        <v>61</v>
      </c>
      <c r="AM9" s="139" t="s">
        <v>62</v>
      </c>
      <c r="AN9" s="139" t="s">
        <v>63</v>
      </c>
      <c r="AO9" s="139" t="s">
        <v>64</v>
      </c>
      <c r="AP9" s="139" t="s">
        <v>65</v>
      </c>
      <c r="AQ9" s="234" t="s">
        <v>66</v>
      </c>
      <c r="AR9" s="139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39" t="s">
        <v>72</v>
      </c>
      <c r="C10" s="139" t="s">
        <v>73</v>
      </c>
      <c r="D10" s="139" t="s">
        <v>74</v>
      </c>
      <c r="E10" s="139" t="s">
        <v>75</v>
      </c>
      <c r="F10" s="139" t="s">
        <v>74</v>
      </c>
      <c r="G10" s="139" t="s">
        <v>75</v>
      </c>
      <c r="H10" s="243"/>
      <c r="I10" s="139" t="s">
        <v>75</v>
      </c>
      <c r="J10" s="139" t="s">
        <v>75</v>
      </c>
      <c r="K10" s="139" t="s">
        <v>75</v>
      </c>
      <c r="L10" s="27" t="s">
        <v>29</v>
      </c>
      <c r="M10" s="244"/>
      <c r="N10" s="27" t="s">
        <v>29</v>
      </c>
      <c r="O10" s="235"/>
      <c r="P10" s="235"/>
      <c r="Q10" s="143">
        <f>'[1]APR 30'!$Q$34</f>
        <v>34803725</v>
      </c>
      <c r="R10" s="225"/>
      <c r="S10" s="226"/>
      <c r="T10" s="227"/>
      <c r="U10" s="139" t="s">
        <v>75</v>
      </c>
      <c r="V10" s="139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'[1]APR 30'!$AG$34</f>
        <v>36651332</v>
      </c>
      <c r="AH10" s="217"/>
      <c r="AI10" s="233"/>
      <c r="AJ10" s="139" t="s">
        <v>84</v>
      </c>
      <c r="AK10" s="139" t="s">
        <v>84</v>
      </c>
      <c r="AL10" s="139" t="s">
        <v>84</v>
      </c>
      <c r="AM10" s="139" t="s">
        <v>84</v>
      </c>
      <c r="AN10" s="139" t="s">
        <v>84</v>
      </c>
      <c r="AO10" s="139" t="s">
        <v>84</v>
      </c>
      <c r="AP10" s="144">
        <f>'[1]APR 30'!$AP$34</f>
        <v>8212954</v>
      </c>
      <c r="AQ10" s="235"/>
      <c r="AR10" s="140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132</v>
      </c>
      <c r="P11" s="118">
        <v>99</v>
      </c>
      <c r="Q11" s="118">
        <v>34808003</v>
      </c>
      <c r="R11" s="45">
        <f>Q11-Q10</f>
        <v>4278</v>
      </c>
      <c r="S11" s="46">
        <f>R11*24/1000</f>
        <v>102.672</v>
      </c>
      <c r="T11" s="46">
        <f>R11/1000</f>
        <v>4.2779999999999996</v>
      </c>
      <c r="U11" s="119">
        <v>3.9</v>
      </c>
      <c r="V11" s="119">
        <f>U11</f>
        <v>3.9</v>
      </c>
      <c r="W11" s="120" t="s">
        <v>124</v>
      </c>
      <c r="X11" s="122">
        <v>0</v>
      </c>
      <c r="Y11" s="122">
        <v>0</v>
      </c>
      <c r="Z11" s="122">
        <v>1146</v>
      </c>
      <c r="AA11" s="122">
        <v>0</v>
      </c>
      <c r="AB11" s="122">
        <v>1129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36652134</v>
      </c>
      <c r="AH11" s="48">
        <f>IF(ISBLANK(AG11),"-",AG11-AG10)</f>
        <v>802</v>
      </c>
      <c r="AI11" s="49">
        <f>AH11/T11</f>
        <v>187.47078073866294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8214011</v>
      </c>
      <c r="AQ11" s="122">
        <f>AP11-AP10</f>
        <v>1057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101</v>
      </c>
      <c r="Q12" s="118">
        <v>34812198</v>
      </c>
      <c r="R12" s="45">
        <f t="shared" ref="R12:R34" si="3">Q12-Q11</f>
        <v>4195</v>
      </c>
      <c r="S12" s="46">
        <f t="shared" ref="S12:S34" si="4">R12*24/1000</f>
        <v>100.68</v>
      </c>
      <c r="T12" s="46">
        <f t="shared" ref="T12:T34" si="5">R12/1000</f>
        <v>4.1950000000000003</v>
      </c>
      <c r="U12" s="119">
        <v>5.4</v>
      </c>
      <c r="V12" s="119">
        <f t="shared" ref="V12:V34" si="6">U12</f>
        <v>5.4</v>
      </c>
      <c r="W12" s="120" t="s">
        <v>124</v>
      </c>
      <c r="X12" s="122">
        <v>0</v>
      </c>
      <c r="Y12" s="122">
        <v>0</v>
      </c>
      <c r="Z12" s="122">
        <v>1112</v>
      </c>
      <c r="AA12" s="122">
        <v>0</v>
      </c>
      <c r="AB12" s="122">
        <v>1079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36652900</v>
      </c>
      <c r="AH12" s="48">
        <f>IF(ISBLANK(AG12),"-",AG12-AG11)</f>
        <v>766</v>
      </c>
      <c r="AI12" s="49">
        <f t="shared" ref="AI12:AI34" si="7">AH12/T12</f>
        <v>182.59833134684146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8215170</v>
      </c>
      <c r="AQ12" s="122">
        <f>AP12-AP11</f>
        <v>1159</v>
      </c>
      <c r="AR12" s="52">
        <v>0.9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97</v>
      </c>
      <c r="Q13" s="118">
        <v>34816325</v>
      </c>
      <c r="R13" s="45">
        <f t="shared" si="3"/>
        <v>4127</v>
      </c>
      <c r="S13" s="46">
        <f t="shared" si="4"/>
        <v>99.048000000000002</v>
      </c>
      <c r="T13" s="46">
        <f t="shared" si="5"/>
        <v>4.1269999999999998</v>
      </c>
      <c r="U13" s="119">
        <v>6.6</v>
      </c>
      <c r="V13" s="119">
        <f t="shared" si="6"/>
        <v>6.6</v>
      </c>
      <c r="W13" s="120" t="s">
        <v>124</v>
      </c>
      <c r="X13" s="122">
        <v>0</v>
      </c>
      <c r="Y13" s="122">
        <v>0</v>
      </c>
      <c r="Z13" s="122">
        <v>1110</v>
      </c>
      <c r="AA13" s="122">
        <v>0</v>
      </c>
      <c r="AB13" s="122">
        <v>1079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36653618</v>
      </c>
      <c r="AH13" s="48">
        <f>IF(ISBLANK(AG13),"-",AG13-AG12)</f>
        <v>718</v>
      </c>
      <c r="AI13" s="49">
        <f t="shared" si="7"/>
        <v>173.97625393748487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8216384</v>
      </c>
      <c r="AQ13" s="122">
        <f>AP13-AP12</f>
        <v>1214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125</v>
      </c>
      <c r="P14" s="118">
        <v>104</v>
      </c>
      <c r="Q14" s="118">
        <v>34820388</v>
      </c>
      <c r="R14" s="45">
        <f t="shared" si="3"/>
        <v>4063</v>
      </c>
      <c r="S14" s="46">
        <f t="shared" si="4"/>
        <v>97.512</v>
      </c>
      <c r="T14" s="46">
        <f t="shared" si="5"/>
        <v>4.0629999999999997</v>
      </c>
      <c r="U14" s="119">
        <v>7.8</v>
      </c>
      <c r="V14" s="119">
        <f t="shared" si="6"/>
        <v>7.8</v>
      </c>
      <c r="W14" s="120" t="s">
        <v>124</v>
      </c>
      <c r="X14" s="122">
        <v>0</v>
      </c>
      <c r="Y14" s="122">
        <v>0</v>
      </c>
      <c r="Z14" s="122">
        <v>1128</v>
      </c>
      <c r="AA14" s="122">
        <v>0</v>
      </c>
      <c r="AB14" s="122">
        <v>1110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36654286</v>
      </c>
      <c r="AH14" s="48">
        <f t="shared" ref="AH14:AH34" si="8">IF(ISBLANK(AG14),"-",AG14-AG13)</f>
        <v>668</v>
      </c>
      <c r="AI14" s="49">
        <f t="shared" si="7"/>
        <v>164.41053408811226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8217570</v>
      </c>
      <c r="AQ14" s="122">
        <f>AP14-AP13</f>
        <v>1186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13</v>
      </c>
      <c r="E15" s="40">
        <f t="shared" si="0"/>
        <v>9.1549295774647899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128</v>
      </c>
      <c r="P15" s="118">
        <v>107</v>
      </c>
      <c r="Q15" s="118">
        <v>34824665</v>
      </c>
      <c r="R15" s="45">
        <f t="shared" si="3"/>
        <v>4277</v>
      </c>
      <c r="S15" s="46">
        <f t="shared" si="4"/>
        <v>102.648</v>
      </c>
      <c r="T15" s="46">
        <f t="shared" si="5"/>
        <v>4.2770000000000001</v>
      </c>
      <c r="U15" s="119">
        <v>8.9</v>
      </c>
      <c r="V15" s="119">
        <f t="shared" si="6"/>
        <v>8.9</v>
      </c>
      <c r="W15" s="120" t="s">
        <v>124</v>
      </c>
      <c r="X15" s="122">
        <v>0</v>
      </c>
      <c r="Y15" s="122">
        <v>0</v>
      </c>
      <c r="Z15" s="122">
        <v>1115</v>
      </c>
      <c r="AA15" s="122">
        <v>0</v>
      </c>
      <c r="AB15" s="122">
        <v>1110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36655020</v>
      </c>
      <c r="AH15" s="48">
        <f t="shared" si="8"/>
        <v>734</v>
      </c>
      <c r="AI15" s="49">
        <f t="shared" si="7"/>
        <v>171.61561842412905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8218592</v>
      </c>
      <c r="AQ15" s="122">
        <f>AP15-AP14</f>
        <v>1022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15</v>
      </c>
      <c r="E16" s="40">
        <f t="shared" si="0"/>
        <v>10.563380281690142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129</v>
      </c>
      <c r="Q16" s="118">
        <v>34829733</v>
      </c>
      <c r="R16" s="45">
        <f t="shared" si="3"/>
        <v>5068</v>
      </c>
      <c r="S16" s="46">
        <f t="shared" si="4"/>
        <v>121.63200000000001</v>
      </c>
      <c r="T16" s="46">
        <f t="shared" si="5"/>
        <v>5.0679999999999996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1197</v>
      </c>
      <c r="AA16" s="122">
        <v>0</v>
      </c>
      <c r="AB16" s="122">
        <v>1199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36655940</v>
      </c>
      <c r="AH16" s="48">
        <f t="shared" si="8"/>
        <v>920</v>
      </c>
      <c r="AI16" s="49">
        <f t="shared" si="7"/>
        <v>181.53117600631415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0.5</v>
      </c>
      <c r="AP16" s="122">
        <v>8219167</v>
      </c>
      <c r="AQ16" s="122">
        <f t="shared" ref="AQ16:AQ34" si="10">AP16-AP15</f>
        <v>575</v>
      </c>
      <c r="AR16" s="52">
        <v>0.84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13</v>
      </c>
      <c r="E17" s="40">
        <f t="shared" si="0"/>
        <v>9.1549295774647899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153</v>
      </c>
      <c r="Q17" s="118">
        <v>34836003</v>
      </c>
      <c r="R17" s="45">
        <f t="shared" si="3"/>
        <v>6270</v>
      </c>
      <c r="S17" s="46">
        <f t="shared" si="4"/>
        <v>150.47999999999999</v>
      </c>
      <c r="T17" s="46">
        <f t="shared" si="5"/>
        <v>6.27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1083</v>
      </c>
      <c r="Z17" s="122">
        <v>1147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36657292</v>
      </c>
      <c r="AH17" s="48">
        <f t="shared" si="8"/>
        <v>1352</v>
      </c>
      <c r="AI17" s="49">
        <f t="shared" si="7"/>
        <v>215.6299840510367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8219167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163</v>
      </c>
      <c r="Q18" s="118">
        <v>34842484</v>
      </c>
      <c r="R18" s="45">
        <f t="shared" si="3"/>
        <v>6481</v>
      </c>
      <c r="S18" s="46">
        <f t="shared" si="4"/>
        <v>155.54400000000001</v>
      </c>
      <c r="T18" s="46">
        <f t="shared" si="5"/>
        <v>6.4809999999999999</v>
      </c>
      <c r="U18" s="119">
        <v>8.3000000000000007</v>
      </c>
      <c r="V18" s="119">
        <f t="shared" si="6"/>
        <v>8.3000000000000007</v>
      </c>
      <c r="W18" s="120" t="s">
        <v>135</v>
      </c>
      <c r="X18" s="122">
        <v>0</v>
      </c>
      <c r="Y18" s="122">
        <v>1126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36658704</v>
      </c>
      <c r="AH18" s="48">
        <f t="shared" si="8"/>
        <v>1412</v>
      </c>
      <c r="AI18" s="49">
        <f t="shared" si="7"/>
        <v>217.8676130226817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8219167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152</v>
      </c>
      <c r="Q19" s="118">
        <v>34849070</v>
      </c>
      <c r="R19" s="45">
        <f t="shared" si="3"/>
        <v>6586</v>
      </c>
      <c r="S19" s="46">
        <f t="shared" si="4"/>
        <v>158.06399999999999</v>
      </c>
      <c r="T19" s="46">
        <f t="shared" si="5"/>
        <v>6.5860000000000003</v>
      </c>
      <c r="U19" s="119">
        <v>7.4</v>
      </c>
      <c r="V19" s="119">
        <f t="shared" si="6"/>
        <v>7.4</v>
      </c>
      <c r="W19" s="120" t="s">
        <v>135</v>
      </c>
      <c r="X19" s="122">
        <v>0</v>
      </c>
      <c r="Y19" s="122">
        <v>1189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36660172</v>
      </c>
      <c r="AH19" s="48">
        <f t="shared" si="8"/>
        <v>1468</v>
      </c>
      <c r="AI19" s="49">
        <f t="shared" si="7"/>
        <v>222.89705435772851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8219167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153</v>
      </c>
      <c r="Q20" s="118">
        <v>34855635</v>
      </c>
      <c r="R20" s="45">
        <f t="shared" si="3"/>
        <v>6565</v>
      </c>
      <c r="S20" s="46">
        <f t="shared" si="4"/>
        <v>157.56</v>
      </c>
      <c r="T20" s="46">
        <f t="shared" si="5"/>
        <v>6.5650000000000004</v>
      </c>
      <c r="U20" s="119">
        <v>6.3</v>
      </c>
      <c r="V20" s="119">
        <f t="shared" si="6"/>
        <v>6.3</v>
      </c>
      <c r="W20" s="120" t="s">
        <v>135</v>
      </c>
      <c r="X20" s="122">
        <v>0</v>
      </c>
      <c r="Y20" s="122">
        <v>1188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36661682</v>
      </c>
      <c r="AH20" s="48">
        <f>IF(ISBLANK(AG20),"-",AG20-AG19)</f>
        <v>1510</v>
      </c>
      <c r="AI20" s="49">
        <f t="shared" si="7"/>
        <v>230.00761614622999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8219167</v>
      </c>
      <c r="AQ20" s="122">
        <f t="shared" si="10"/>
        <v>0</v>
      </c>
      <c r="AR20" s="52">
        <v>1.21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136</v>
      </c>
      <c r="P21" s="118">
        <v>156</v>
      </c>
      <c r="Q21" s="118">
        <v>34862311</v>
      </c>
      <c r="R21" s="45">
        <f>Q21-Q20</f>
        <v>6676</v>
      </c>
      <c r="S21" s="46">
        <f t="shared" si="4"/>
        <v>160.22399999999999</v>
      </c>
      <c r="T21" s="46">
        <f t="shared" si="5"/>
        <v>6.6760000000000002</v>
      </c>
      <c r="U21" s="119">
        <v>5.3</v>
      </c>
      <c r="V21" s="119">
        <f t="shared" si="6"/>
        <v>5.3</v>
      </c>
      <c r="W21" s="120" t="s">
        <v>135</v>
      </c>
      <c r="X21" s="122">
        <v>0</v>
      </c>
      <c r="Y21" s="122">
        <v>1188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36663156</v>
      </c>
      <c r="AH21" s="48">
        <f t="shared" si="8"/>
        <v>1474</v>
      </c>
      <c r="AI21" s="49">
        <f t="shared" si="7"/>
        <v>220.79089275014979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8219167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153</v>
      </c>
      <c r="Q22" s="118">
        <v>34868502</v>
      </c>
      <c r="R22" s="45">
        <f t="shared" si="3"/>
        <v>6191</v>
      </c>
      <c r="S22" s="46">
        <f t="shared" si="4"/>
        <v>148.584</v>
      </c>
      <c r="T22" s="46">
        <f t="shared" si="5"/>
        <v>6.1909999999999998</v>
      </c>
      <c r="U22" s="119">
        <v>4.4000000000000004</v>
      </c>
      <c r="V22" s="119">
        <f t="shared" si="6"/>
        <v>4.4000000000000004</v>
      </c>
      <c r="W22" s="120" t="s">
        <v>135</v>
      </c>
      <c r="X22" s="122">
        <v>0</v>
      </c>
      <c r="Y22" s="122">
        <v>1165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36664556</v>
      </c>
      <c r="AH22" s="48">
        <f t="shared" si="8"/>
        <v>1400</v>
      </c>
      <c r="AI22" s="49">
        <f t="shared" si="7"/>
        <v>226.13471167824261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8219167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83</v>
      </c>
      <c r="G23" s="40">
        <f t="shared" si="1"/>
        <v>58.450704225352112</v>
      </c>
      <c r="H23" s="41" t="s">
        <v>88</v>
      </c>
      <c r="I23" s="41">
        <f t="shared" si="2"/>
        <v>57.04225352112676</v>
      </c>
      <c r="J23" s="42">
        <f t="shared" si="9"/>
        <v>58.450704225352112</v>
      </c>
      <c r="K23" s="41">
        <f>J23+(6/1.42)</f>
        <v>62.676056338028168</v>
      </c>
      <c r="L23" s="43">
        <v>19</v>
      </c>
      <c r="M23" s="44" t="s">
        <v>100</v>
      </c>
      <c r="N23" s="44">
        <v>17.5</v>
      </c>
      <c r="O23" s="118">
        <v>129</v>
      </c>
      <c r="P23" s="118">
        <v>155</v>
      </c>
      <c r="Q23" s="118">
        <v>34874860</v>
      </c>
      <c r="R23" s="45">
        <f t="shared" si="3"/>
        <v>6358</v>
      </c>
      <c r="S23" s="46">
        <f t="shared" si="4"/>
        <v>152.59200000000001</v>
      </c>
      <c r="T23" s="46">
        <f t="shared" si="5"/>
        <v>6.3579999999999997</v>
      </c>
      <c r="U23" s="119">
        <v>3.4</v>
      </c>
      <c r="V23" s="119">
        <f t="shared" si="6"/>
        <v>3.4</v>
      </c>
      <c r="W23" s="120" t="s">
        <v>135</v>
      </c>
      <c r="X23" s="122">
        <v>0</v>
      </c>
      <c r="Y23" s="122">
        <v>1189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36666012</v>
      </c>
      <c r="AH23" s="48">
        <f t="shared" si="8"/>
        <v>1456</v>
      </c>
      <c r="AI23" s="49">
        <f t="shared" si="7"/>
        <v>229.00283107895567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8219167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83</v>
      </c>
      <c r="G24" s="40">
        <f t="shared" si="1"/>
        <v>58.450704225352112</v>
      </c>
      <c r="H24" s="41" t="s">
        <v>88</v>
      </c>
      <c r="I24" s="41">
        <f t="shared" si="2"/>
        <v>57.04225352112676</v>
      </c>
      <c r="J24" s="42">
        <f t="shared" si="9"/>
        <v>58.450704225352112</v>
      </c>
      <c r="K24" s="41">
        <f t="shared" ref="K24:K34" si="12">J24+(6/1.42)</f>
        <v>62.676056338028168</v>
      </c>
      <c r="L24" s="43">
        <v>18</v>
      </c>
      <c r="M24" s="44" t="s">
        <v>100</v>
      </c>
      <c r="N24" s="44">
        <v>17.3</v>
      </c>
      <c r="O24" s="118">
        <v>129</v>
      </c>
      <c r="P24" s="118">
        <v>150</v>
      </c>
      <c r="Q24" s="118">
        <v>34881038</v>
      </c>
      <c r="R24" s="45">
        <f t="shared" si="3"/>
        <v>6178</v>
      </c>
      <c r="S24" s="46">
        <f t="shared" si="4"/>
        <v>148.27199999999999</v>
      </c>
      <c r="T24" s="46">
        <f t="shared" si="5"/>
        <v>6.1779999999999999</v>
      </c>
      <c r="U24" s="119">
        <v>2.4</v>
      </c>
      <c r="V24" s="119">
        <f t="shared" si="6"/>
        <v>2.4</v>
      </c>
      <c r="W24" s="120" t="s">
        <v>135</v>
      </c>
      <c r="X24" s="122">
        <v>0</v>
      </c>
      <c r="Y24" s="122">
        <v>1188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36667444</v>
      </c>
      <c r="AH24" s="48">
        <f t="shared" si="8"/>
        <v>1432</v>
      </c>
      <c r="AI24" s="49">
        <f t="shared" si="7"/>
        <v>231.79022337325995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8219167</v>
      </c>
      <c r="AQ24" s="122">
        <f t="shared" si="10"/>
        <v>0</v>
      </c>
      <c r="AR24" s="52">
        <v>1.07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4</v>
      </c>
      <c r="E25" s="40">
        <f t="shared" si="0"/>
        <v>2.8169014084507045</v>
      </c>
      <c r="F25" s="103">
        <v>78</v>
      </c>
      <c r="G25" s="40">
        <f t="shared" si="1"/>
        <v>54.929577464788736</v>
      </c>
      <c r="H25" s="41" t="s">
        <v>88</v>
      </c>
      <c r="I25" s="41">
        <f t="shared" si="2"/>
        <v>53.521126760563384</v>
      </c>
      <c r="J25" s="42">
        <f t="shared" si="9"/>
        <v>54.929577464788736</v>
      </c>
      <c r="K25" s="41">
        <f t="shared" si="12"/>
        <v>59.154929577464792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140</v>
      </c>
      <c r="Q25" s="118">
        <v>34887051</v>
      </c>
      <c r="R25" s="45">
        <f t="shared" si="3"/>
        <v>6013</v>
      </c>
      <c r="S25" s="46">
        <f t="shared" si="4"/>
        <v>144.31200000000001</v>
      </c>
      <c r="T25" s="46">
        <f t="shared" si="5"/>
        <v>6.0129999999999999</v>
      </c>
      <c r="U25" s="119">
        <v>1.9</v>
      </c>
      <c r="V25" s="119">
        <f t="shared" si="6"/>
        <v>1.9</v>
      </c>
      <c r="W25" s="120" t="s">
        <v>135</v>
      </c>
      <c r="X25" s="122">
        <v>0</v>
      </c>
      <c r="Y25" s="122">
        <v>1057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36668820</v>
      </c>
      <c r="AH25" s="48">
        <f t="shared" si="8"/>
        <v>1376</v>
      </c>
      <c r="AI25" s="49">
        <f t="shared" si="7"/>
        <v>228.83751870946284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8219167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78</v>
      </c>
      <c r="G26" s="40">
        <f t="shared" si="1"/>
        <v>54.929577464788736</v>
      </c>
      <c r="H26" s="41" t="s">
        <v>88</v>
      </c>
      <c r="I26" s="41">
        <f t="shared" si="2"/>
        <v>51.408450704225352</v>
      </c>
      <c r="J26" s="42">
        <f>(F26-3)/1.42</f>
        <v>52.816901408450704</v>
      </c>
      <c r="K26" s="41">
        <f t="shared" si="12"/>
        <v>57.04225352112676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137</v>
      </c>
      <c r="Q26" s="118">
        <v>34892774</v>
      </c>
      <c r="R26" s="45">
        <f t="shared" si="3"/>
        <v>5723</v>
      </c>
      <c r="S26" s="46">
        <f t="shared" si="4"/>
        <v>137.352</v>
      </c>
      <c r="T26" s="46">
        <f t="shared" si="5"/>
        <v>5.7229999999999999</v>
      </c>
      <c r="U26" s="119">
        <v>1.7</v>
      </c>
      <c r="V26" s="119">
        <f t="shared" si="6"/>
        <v>1.7</v>
      </c>
      <c r="W26" s="120" t="s">
        <v>135</v>
      </c>
      <c r="X26" s="122">
        <v>0</v>
      </c>
      <c r="Y26" s="122">
        <v>1040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36670116</v>
      </c>
      <c r="AH26" s="48">
        <f t="shared" si="8"/>
        <v>1296</v>
      </c>
      <c r="AI26" s="49">
        <f t="shared" si="7"/>
        <v>226.45465664861086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8219167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78</v>
      </c>
      <c r="G27" s="40">
        <f t="shared" si="1"/>
        <v>54.929577464788736</v>
      </c>
      <c r="H27" s="41" t="s">
        <v>88</v>
      </c>
      <c r="I27" s="41">
        <f t="shared" si="2"/>
        <v>51.408450704225352</v>
      </c>
      <c r="J27" s="42">
        <f t="shared" ref="J27:J32" si="13">(F27-3)/1.42</f>
        <v>52.816901408450704</v>
      </c>
      <c r="K27" s="41">
        <f t="shared" si="12"/>
        <v>57.04225352112676</v>
      </c>
      <c r="L27" s="43">
        <v>18</v>
      </c>
      <c r="M27" s="44" t="s">
        <v>100</v>
      </c>
      <c r="N27" s="44">
        <v>16.7</v>
      </c>
      <c r="O27" s="118">
        <v>128</v>
      </c>
      <c r="P27" s="118">
        <v>144</v>
      </c>
      <c r="Q27" s="118">
        <v>34898647</v>
      </c>
      <c r="R27" s="45">
        <f t="shared" si="3"/>
        <v>5873</v>
      </c>
      <c r="S27" s="46">
        <f t="shared" si="4"/>
        <v>140.952</v>
      </c>
      <c r="T27" s="46">
        <f t="shared" si="5"/>
        <v>5.8730000000000002</v>
      </c>
      <c r="U27" s="119">
        <v>1.3</v>
      </c>
      <c r="V27" s="119">
        <f t="shared" si="6"/>
        <v>1.3</v>
      </c>
      <c r="W27" s="120" t="s">
        <v>135</v>
      </c>
      <c r="X27" s="122">
        <v>0</v>
      </c>
      <c r="Y27" s="122">
        <v>1112</v>
      </c>
      <c r="Z27" s="122">
        <v>1164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36671456</v>
      </c>
      <c r="AH27" s="48">
        <f t="shared" si="8"/>
        <v>1340</v>
      </c>
      <c r="AI27" s="49">
        <f t="shared" si="7"/>
        <v>228.16277881832113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8219167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63</v>
      </c>
      <c r="G28" s="40">
        <f t="shared" si="1"/>
        <v>44.366197183098592</v>
      </c>
      <c r="H28" s="41" t="s">
        <v>88</v>
      </c>
      <c r="I28" s="41">
        <f t="shared" si="2"/>
        <v>40.845070422535215</v>
      </c>
      <c r="J28" s="42">
        <f t="shared" si="13"/>
        <v>42.253521126760567</v>
      </c>
      <c r="K28" s="41">
        <f t="shared" si="12"/>
        <v>46.478873239436624</v>
      </c>
      <c r="L28" s="43">
        <v>18</v>
      </c>
      <c r="M28" s="44" t="s">
        <v>100</v>
      </c>
      <c r="N28" s="44">
        <v>16.7</v>
      </c>
      <c r="O28" s="118">
        <v>123</v>
      </c>
      <c r="P28" s="118">
        <v>124</v>
      </c>
      <c r="Q28" s="118">
        <v>34903926</v>
      </c>
      <c r="R28" s="45">
        <f t="shared" si="3"/>
        <v>5279</v>
      </c>
      <c r="S28" s="46">
        <f t="shared" si="4"/>
        <v>126.696</v>
      </c>
      <c r="T28" s="46">
        <f t="shared" si="5"/>
        <v>5.2789999999999999</v>
      </c>
      <c r="U28" s="119">
        <v>1.3</v>
      </c>
      <c r="V28" s="119">
        <f t="shared" si="6"/>
        <v>1.3</v>
      </c>
      <c r="W28" s="120" t="s">
        <v>152</v>
      </c>
      <c r="X28" s="122">
        <v>0</v>
      </c>
      <c r="Y28" s="122">
        <v>0</v>
      </c>
      <c r="Z28" s="122">
        <v>1005</v>
      </c>
      <c r="AA28" s="122">
        <v>1185</v>
      </c>
      <c r="AB28" s="122">
        <v>1058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36672516</v>
      </c>
      <c r="AH28" s="48">
        <f t="shared" si="8"/>
        <v>1060</v>
      </c>
      <c r="AI28" s="49">
        <f t="shared" si="7"/>
        <v>200.79560522826293</v>
      </c>
      <c r="AJ28" s="101">
        <v>0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22">
        <v>8219167</v>
      </c>
      <c r="AQ28" s="122">
        <f t="shared" si="10"/>
        <v>0</v>
      </c>
      <c r="AR28" s="52">
        <v>0.81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67</v>
      </c>
      <c r="G29" s="40">
        <f t="shared" si="1"/>
        <v>47.183098591549296</v>
      </c>
      <c r="H29" s="41" t="s">
        <v>88</v>
      </c>
      <c r="I29" s="41">
        <f t="shared" si="2"/>
        <v>43.661971830985919</v>
      </c>
      <c r="J29" s="42">
        <f t="shared" si="13"/>
        <v>45.070422535211272</v>
      </c>
      <c r="K29" s="41">
        <f t="shared" si="12"/>
        <v>49.295774647887328</v>
      </c>
      <c r="L29" s="43">
        <v>18</v>
      </c>
      <c r="M29" s="44" t="s">
        <v>100</v>
      </c>
      <c r="N29" s="44">
        <v>16.600000000000001</v>
      </c>
      <c r="O29" s="118">
        <v>130</v>
      </c>
      <c r="P29" s="118">
        <v>123</v>
      </c>
      <c r="Q29" s="118">
        <v>34909137</v>
      </c>
      <c r="R29" s="45">
        <f t="shared" si="3"/>
        <v>5211</v>
      </c>
      <c r="S29" s="46">
        <f t="shared" si="4"/>
        <v>125.06399999999999</v>
      </c>
      <c r="T29" s="46">
        <f t="shared" si="5"/>
        <v>5.2110000000000003</v>
      </c>
      <c r="U29" s="119">
        <v>1.3</v>
      </c>
      <c r="V29" s="119">
        <f t="shared" si="6"/>
        <v>1.3</v>
      </c>
      <c r="W29" s="120" t="s">
        <v>152</v>
      </c>
      <c r="X29" s="122">
        <v>0</v>
      </c>
      <c r="Y29" s="122">
        <v>0</v>
      </c>
      <c r="Z29" s="122">
        <v>1044</v>
      </c>
      <c r="AA29" s="122">
        <v>1185</v>
      </c>
      <c r="AB29" s="122">
        <v>1128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36673544</v>
      </c>
      <c r="AH29" s="48">
        <f t="shared" si="8"/>
        <v>1028</v>
      </c>
      <c r="AI29" s="49">
        <f t="shared" si="7"/>
        <v>197.27499520245632</v>
      </c>
      <c r="AJ29" s="101">
        <v>0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22">
        <v>8219167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69</v>
      </c>
      <c r="G30" s="40">
        <f t="shared" si="1"/>
        <v>48.591549295774648</v>
      </c>
      <c r="H30" s="41" t="s">
        <v>88</v>
      </c>
      <c r="I30" s="41">
        <f t="shared" si="2"/>
        <v>45.070422535211272</v>
      </c>
      <c r="J30" s="42">
        <f t="shared" si="13"/>
        <v>46.478873239436624</v>
      </c>
      <c r="K30" s="41">
        <f t="shared" si="12"/>
        <v>50.70422535211268</v>
      </c>
      <c r="L30" s="43">
        <v>18</v>
      </c>
      <c r="M30" s="44" t="s">
        <v>100</v>
      </c>
      <c r="N30" s="44">
        <v>16.600000000000001</v>
      </c>
      <c r="O30" s="118">
        <v>130</v>
      </c>
      <c r="P30" s="118">
        <v>131</v>
      </c>
      <c r="Q30" s="118">
        <v>34914272</v>
      </c>
      <c r="R30" s="45">
        <f t="shared" si="3"/>
        <v>5135</v>
      </c>
      <c r="S30" s="46">
        <f t="shared" si="4"/>
        <v>123.24</v>
      </c>
      <c r="T30" s="46">
        <f t="shared" si="5"/>
        <v>5.1349999999999998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1063</v>
      </c>
      <c r="AA30" s="122">
        <v>1185</v>
      </c>
      <c r="AB30" s="122">
        <v>1128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36674572</v>
      </c>
      <c r="AH30" s="48">
        <f t="shared" si="8"/>
        <v>1028</v>
      </c>
      <c r="AI30" s="49">
        <f t="shared" si="7"/>
        <v>200.19474196689387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8219167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5</v>
      </c>
      <c r="E31" s="40">
        <f t="shared" si="0"/>
        <v>3.5211267605633805</v>
      </c>
      <c r="F31" s="103">
        <v>75</v>
      </c>
      <c r="G31" s="40">
        <f t="shared" si="1"/>
        <v>52.816901408450704</v>
      </c>
      <c r="H31" s="41" t="s">
        <v>88</v>
      </c>
      <c r="I31" s="41">
        <f t="shared" si="2"/>
        <v>49.295774647887328</v>
      </c>
      <c r="J31" s="42">
        <f t="shared" si="13"/>
        <v>50.70422535211268</v>
      </c>
      <c r="K31" s="41">
        <f t="shared" si="12"/>
        <v>54.929577464788736</v>
      </c>
      <c r="L31" s="43">
        <v>18</v>
      </c>
      <c r="M31" s="44" t="s">
        <v>100</v>
      </c>
      <c r="N31" s="44">
        <v>16.100000000000001</v>
      </c>
      <c r="O31" s="118">
        <v>137</v>
      </c>
      <c r="P31" s="118">
        <v>135</v>
      </c>
      <c r="Q31" s="118">
        <v>34919852</v>
      </c>
      <c r="R31" s="45">
        <f t="shared" si="3"/>
        <v>5580</v>
      </c>
      <c r="S31" s="46">
        <f t="shared" si="4"/>
        <v>133.91999999999999</v>
      </c>
      <c r="T31" s="46">
        <f t="shared" si="5"/>
        <v>5.58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1145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36675748</v>
      </c>
      <c r="AH31" s="48">
        <f t="shared" si="8"/>
        <v>1176</v>
      </c>
      <c r="AI31" s="49">
        <f t="shared" si="7"/>
        <v>210.75268817204301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8219167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6</v>
      </c>
      <c r="E32" s="40">
        <f t="shared" si="0"/>
        <v>4.2253521126760569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129</v>
      </c>
      <c r="P32" s="118">
        <v>130</v>
      </c>
      <c r="Q32" s="118">
        <v>34925396</v>
      </c>
      <c r="R32" s="45">
        <f t="shared" si="3"/>
        <v>5544</v>
      </c>
      <c r="S32" s="46">
        <f t="shared" si="4"/>
        <v>133.05600000000001</v>
      </c>
      <c r="T32" s="46">
        <f t="shared" si="5"/>
        <v>5.5439999999999996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1102</v>
      </c>
      <c r="AA32" s="122">
        <v>1185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36676964</v>
      </c>
      <c r="AH32" s="48">
        <f t="shared" si="8"/>
        <v>1216</v>
      </c>
      <c r="AI32" s="49">
        <f t="shared" si="7"/>
        <v>219.33621933621936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8219167</v>
      </c>
      <c r="AQ32" s="122">
        <f t="shared" si="10"/>
        <v>0</v>
      </c>
      <c r="AR32" s="52">
        <v>0.93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133</v>
      </c>
      <c r="P33" s="118">
        <v>115</v>
      </c>
      <c r="Q33" s="118">
        <v>34930139</v>
      </c>
      <c r="R33" s="45">
        <f t="shared" si="3"/>
        <v>4743</v>
      </c>
      <c r="S33" s="46">
        <f t="shared" si="4"/>
        <v>113.83199999999999</v>
      </c>
      <c r="T33" s="46">
        <f t="shared" si="5"/>
        <v>4.7430000000000003</v>
      </c>
      <c r="U33" s="119">
        <v>2.1</v>
      </c>
      <c r="V33" s="119">
        <f t="shared" si="6"/>
        <v>2.1</v>
      </c>
      <c r="W33" s="120" t="s">
        <v>124</v>
      </c>
      <c r="X33" s="122">
        <v>0</v>
      </c>
      <c r="Y33" s="122">
        <v>0</v>
      </c>
      <c r="Z33" s="122">
        <v>1195</v>
      </c>
      <c r="AA33" s="122">
        <v>0</v>
      </c>
      <c r="AB33" s="122">
        <v>1169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36677852</v>
      </c>
      <c r="AH33" s="48">
        <f t="shared" si="8"/>
        <v>888</v>
      </c>
      <c r="AI33" s="49">
        <f t="shared" si="7"/>
        <v>187.22327640733712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8219958</v>
      </c>
      <c r="AQ33" s="122">
        <f t="shared" si="10"/>
        <v>791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116</v>
      </c>
      <c r="Q34" s="118">
        <v>34934808</v>
      </c>
      <c r="R34" s="45">
        <f t="shared" si="3"/>
        <v>4669</v>
      </c>
      <c r="S34" s="46">
        <f t="shared" si="4"/>
        <v>112.056</v>
      </c>
      <c r="T34" s="46">
        <f t="shared" si="5"/>
        <v>4.6689999999999996</v>
      </c>
      <c r="U34" s="119">
        <v>3.2</v>
      </c>
      <c r="V34" s="119">
        <f t="shared" si="6"/>
        <v>3.2</v>
      </c>
      <c r="W34" s="120" t="s">
        <v>124</v>
      </c>
      <c r="X34" s="122">
        <v>0</v>
      </c>
      <c r="Y34" s="122">
        <v>0</v>
      </c>
      <c r="Z34" s="122">
        <v>1177</v>
      </c>
      <c r="AA34" s="122">
        <v>0</v>
      </c>
      <c r="AB34" s="122">
        <v>1169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36678716</v>
      </c>
      <c r="AH34" s="48">
        <f t="shared" si="8"/>
        <v>864</v>
      </c>
      <c r="AI34" s="49">
        <f t="shared" si="7"/>
        <v>185.05033197686873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8220900</v>
      </c>
      <c r="AQ34" s="122">
        <f t="shared" si="10"/>
        <v>942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131.95833333333334</v>
      </c>
      <c r="Q35" s="63">
        <f>Q34-Q10</f>
        <v>131083</v>
      </c>
      <c r="R35" s="64">
        <f>SUM(R11:R34)</f>
        <v>131083</v>
      </c>
      <c r="S35" s="123">
        <f>AVERAGE(S11:S34)</f>
        <v>131.08299999999997</v>
      </c>
      <c r="T35" s="123">
        <f>SUM(T11:T34)</f>
        <v>131.083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27384</v>
      </c>
      <c r="AH35" s="66">
        <f>SUM(AH11:AH34)</f>
        <v>27384</v>
      </c>
      <c r="AI35" s="67">
        <f>$AH$35/$T35</f>
        <v>208.90580777064915</v>
      </c>
      <c r="AJ35" s="92"/>
      <c r="AK35" s="93"/>
      <c r="AL35" s="93"/>
      <c r="AM35" s="93"/>
      <c r="AN35" s="94"/>
      <c r="AO35" s="68"/>
      <c r="AP35" s="69">
        <f>AP34-AP10</f>
        <v>7946</v>
      </c>
      <c r="AQ35" s="70">
        <f>SUM(AQ11:AQ34)</f>
        <v>7946</v>
      </c>
      <c r="AR35" s="145">
        <f>SUM(AR11:AR34)</f>
        <v>5.76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134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139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53" t="s">
        <v>141</v>
      </c>
      <c r="C47" s="154"/>
      <c r="D47" s="154"/>
      <c r="E47" s="154"/>
      <c r="F47" s="154"/>
      <c r="G47" s="154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140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142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09"/>
      <c r="D50" s="109"/>
      <c r="E50" s="109"/>
      <c r="F50" s="109"/>
      <c r="G50" s="109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53" t="s">
        <v>143</v>
      </c>
      <c r="C51" s="154"/>
      <c r="D51" s="154"/>
      <c r="E51" s="154"/>
      <c r="F51" s="154"/>
      <c r="G51" s="154"/>
      <c r="H51" s="154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144</v>
      </c>
      <c r="C52" s="109"/>
      <c r="D52" s="109"/>
      <c r="E52" s="114"/>
      <c r="F52" s="114"/>
      <c r="G52" s="114"/>
      <c r="H52" s="109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53" t="s">
        <v>150</v>
      </c>
      <c r="C53" s="154"/>
      <c r="D53" s="154"/>
      <c r="E53" s="156"/>
      <c r="F53" s="156"/>
      <c r="G53" s="156"/>
      <c r="H53" s="154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55" t="s">
        <v>148</v>
      </c>
      <c r="C54" s="109"/>
      <c r="D54" s="109"/>
      <c r="E54" s="114"/>
      <c r="F54" s="114"/>
      <c r="G54" s="114"/>
      <c r="H54" s="109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149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 t="s">
        <v>151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153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154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1" t="s">
        <v>155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157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156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15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88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12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7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5 S86:T92 B87:B92 S82:T83 N87:R92 T74:T81 T47:T56 T58:T65" name="Range2_12_5_1_1"/>
    <protectedRange sqref="N10 L10 L6 D6 D8 AD8 AF8 O8:U8 AJ8:AR8 AF10 L24:N31 N12:N23 N32:N34 N11:P11 O12:P34 E11:E34 G11:G34 AC17:AF34 X11:AF16 R11:V34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3:B94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11:J15 J26:J34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4:B86" name="Range2_12_5_1_1_2"/>
    <protectedRange sqref="B83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1:B82" name="Range2_12_5_1_1_2_1"/>
    <protectedRange sqref="B80" name="Range2_12_5_1_1_2_1_2_1"/>
    <protectedRange sqref="B79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7" name="Range2_12_5_1_1_2_1_4_1_1_1_2_1_1_1_1_1_1_1_1_1_2_1_1_1_1_1"/>
    <protectedRange sqref="B78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6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5" name="Range2_12_5_1_1_2_1_2_2_1_1_1_1_2_1_1_1"/>
    <protectedRange sqref="B74" name="Range2_12_5_1_1_2_1_2_2_1_1_1_1_2_1_1_1_2"/>
    <protectedRange sqref="B73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1:S56 S58:S65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2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0" name="Range2_12_5_1_1_2_1_4_1_1_1_2_1_1_1_1_1_1_1_1_1_2_1_1_1_1_2_1_1_1_2_1_1_1_2_2_2_1"/>
    <protectedRange sqref="B71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6" name="Range2_12_5_1_1_2_1_4_1_1_1_2_1_1_1_1_1_1_1_1_1_2_1_1_1_1_2_1_1_1_2_1_1_1_2_2_2_1_1"/>
    <protectedRange sqref="B67" name="Range2_12_5_1_1_2_1_2_2_1_1_1_1_2_1_1_1_2_1_1_1_2_2_2_1_1"/>
    <protectedRange sqref="B63" name="Range2_12_5_1_1_2_1_4_1_1_1_2_1_1_1_1_1_1_1_1_1_2_1_1_1_1_2_1_1_1_2_1_1_1_2_2_2_1_1_1"/>
    <protectedRange sqref="B64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" name="Range2_12_5_1_1_1"/>
    <protectedRange sqref="S57" name="Range2_12_5_1_1_2_3_1_1_1"/>
    <protectedRange sqref="Q57:R57" name="Range2_12_1_6_1_1_1_1_2_1_1_1_1"/>
    <protectedRange sqref="N57:P57" name="Range2_12_1_2_3_1_1_1_1_2_1_1_1_1"/>
    <protectedRange sqref="L57:M57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B51 B53" name="Range2_12_5_1_1_1_2_2_1_1_1_1_1_1_1_1_1_1_1_2_1_1_1"/>
    <protectedRange sqref="G57:H62" name="Range2_2_12_1_3_1_1_1_1_1_4_1_1_1_1_2"/>
    <protectedRange sqref="E57:F62" name="Range2_2_12_1_7_1_1_3_1_1_1_1_2"/>
    <protectedRange sqref="I57:K62" name="Range2_2_12_1_4_3_1_1_1_1_2_1_1_1_2"/>
    <protectedRange sqref="D57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54" name="Range2_12_5_1_1_1_2_2_1_1_1_1_1_1_1_1_1_1_1_2_1_1_1_2"/>
    <protectedRange sqref="AR11:AR34" name="Range1_16_3_1_1_5"/>
    <protectedRange sqref="B44" name="Range2_12_5_1_1_1_2_2_1_1_1_1_1_1_1_1"/>
    <protectedRange sqref="B45" name="Range2_12_5_1_1_1_2_2_1_1_1_1_1_1_1_1_1_1_1_2_1_1_1_1_1_1_1_1_1_1_1"/>
    <protectedRange sqref="B46 B48 B52 B55 B57" name="Range2_12_5_1_1_1_2_2_1_1_1_1_1_1_1_1_1_1_1_2_1_1_1_1_1_1_1_1_1_3_1_3"/>
    <protectedRange sqref="B47" name="Range2_12_5_1_1_1_1_1_2_2_1"/>
    <protectedRange sqref="B49" name="Range2_12_5_1_1_1_2_2_1_1_1_1_1_1_1_1_1_1_1_2_1_1_1_2_1_1_1_2_1_1_1_3"/>
    <protectedRange sqref="B50" name="Range2_12_5_1_1_1_2_2_1_1_1_1_1_1_1_1_1_1_1_2_1_1_1_2_1_2_1_1_1_1_3"/>
    <protectedRange sqref="B43" name="Range2_12_5_1_1_1_2_1_1_1_1_1_1_1_1_1_1_1"/>
    <protectedRange sqref="H43" name="Range2_12_5_1_1_1_2_1_1_1_1_1_1_1_1_1_1_1_1"/>
    <protectedRange sqref="B61" name="Range2_12_5_1_1_1_2_2_1_1_1_1_1_1_1_1_1_1_1_2_1_1_1_1_1_1_1_1_1_3_1_3_1_1"/>
    <protectedRange sqref="B59" name="Range2_12_5_1_1_1_2_2_1_1_1_1_1_1_1_1_1_1_1_2_1_1_1_3_3_1_1_1_1"/>
    <protectedRange sqref="B62" name="Range2_12_5_1_1_2_1_4_1_1_1_2_1_1_1_1_1_1_1_1_1_2_1_1_1_1_2_1_1_1_2_1_1_1_2_2_2_1_1_4_1"/>
    <protectedRange sqref="B60" name="Range2_12_5_1_1_2_1_4_1_1_1_2_1_1_1_1_1_1_1_1_1_2_1_1_1_1_2_1_1_1_2_1_1_1_2_2_2_1_1_1_1_1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1072" priority="21" operator="containsText" text="N/A">
      <formula>NOT(ISERROR(SEARCH("N/A",X11)))</formula>
    </cfRule>
    <cfRule type="cellIs" dxfId="1071" priority="39" operator="equal">
      <formula>0</formula>
    </cfRule>
  </conditionalFormatting>
  <conditionalFormatting sqref="AC17:AE34 X11:AE16">
    <cfRule type="cellIs" dxfId="1070" priority="38" operator="greaterThanOrEqual">
      <formula>1185</formula>
    </cfRule>
  </conditionalFormatting>
  <conditionalFormatting sqref="AC17:AE34 X11:AE16">
    <cfRule type="cellIs" dxfId="1069" priority="37" operator="between">
      <formula>0.1</formula>
      <formula>1184</formula>
    </cfRule>
  </conditionalFormatting>
  <conditionalFormatting sqref="X8 AJ16:AJ34 AJ11:AO15 AO16:AO34">
    <cfRule type="cellIs" dxfId="1068" priority="36" operator="equal">
      <formula>0</formula>
    </cfRule>
  </conditionalFormatting>
  <conditionalFormatting sqref="X8 AJ16:AJ34 AJ11:AO15 AO16:AO34">
    <cfRule type="cellIs" dxfId="1067" priority="35" operator="greaterThan">
      <formula>1179</formula>
    </cfRule>
  </conditionalFormatting>
  <conditionalFormatting sqref="X8 AJ16:AJ34 AJ11:AO15 AO16:AO34">
    <cfRule type="cellIs" dxfId="1066" priority="34" operator="greaterThan">
      <formula>99</formula>
    </cfRule>
  </conditionalFormatting>
  <conditionalFormatting sqref="X8 AJ16:AJ34 AJ11:AO15 AO16:AO34">
    <cfRule type="cellIs" dxfId="1065" priority="33" operator="greaterThan">
      <formula>0.99</formula>
    </cfRule>
  </conditionalFormatting>
  <conditionalFormatting sqref="AB8">
    <cfRule type="cellIs" dxfId="1064" priority="32" operator="equal">
      <formula>0</formula>
    </cfRule>
  </conditionalFormatting>
  <conditionalFormatting sqref="AB8">
    <cfRule type="cellIs" dxfId="1063" priority="31" operator="greaterThan">
      <formula>1179</formula>
    </cfRule>
  </conditionalFormatting>
  <conditionalFormatting sqref="AB8">
    <cfRule type="cellIs" dxfId="1062" priority="30" operator="greaterThan">
      <formula>99</formula>
    </cfRule>
  </conditionalFormatting>
  <conditionalFormatting sqref="AB8">
    <cfRule type="cellIs" dxfId="1061" priority="29" operator="greaterThan">
      <formula>0.99</formula>
    </cfRule>
  </conditionalFormatting>
  <conditionalFormatting sqref="AQ11:AQ34">
    <cfRule type="cellIs" dxfId="1060" priority="28" operator="equal">
      <formula>0</formula>
    </cfRule>
  </conditionalFormatting>
  <conditionalFormatting sqref="AQ11:AQ34">
    <cfRule type="cellIs" dxfId="1059" priority="27" operator="greaterThan">
      <formula>1179</formula>
    </cfRule>
  </conditionalFormatting>
  <conditionalFormatting sqref="AQ11:AQ34">
    <cfRule type="cellIs" dxfId="1058" priority="26" operator="greaterThan">
      <formula>99</formula>
    </cfRule>
  </conditionalFormatting>
  <conditionalFormatting sqref="AQ11:AQ34">
    <cfRule type="cellIs" dxfId="1057" priority="25" operator="greaterThan">
      <formula>0.99</formula>
    </cfRule>
  </conditionalFormatting>
  <conditionalFormatting sqref="AI11:AI34">
    <cfRule type="cellIs" dxfId="1056" priority="24" operator="greaterThan">
      <formula>$AI$8</formula>
    </cfRule>
  </conditionalFormatting>
  <conditionalFormatting sqref="AH11:AH34">
    <cfRule type="cellIs" dxfId="1055" priority="22" operator="greaterThan">
      <formula>$AH$8</formula>
    </cfRule>
    <cfRule type="cellIs" dxfId="1054" priority="23" operator="greaterThan">
      <formula>$AH$8</formula>
    </cfRule>
  </conditionalFormatting>
  <conditionalFormatting sqref="AP11:AP34">
    <cfRule type="cellIs" dxfId="1053" priority="20" operator="equal">
      <formula>0</formula>
    </cfRule>
  </conditionalFormatting>
  <conditionalFormatting sqref="AP11:AP34">
    <cfRule type="cellIs" dxfId="1052" priority="19" operator="greaterThan">
      <formula>1179</formula>
    </cfRule>
  </conditionalFormatting>
  <conditionalFormatting sqref="AP11:AP34">
    <cfRule type="cellIs" dxfId="1051" priority="18" operator="greaterThan">
      <formula>99</formula>
    </cfRule>
  </conditionalFormatting>
  <conditionalFormatting sqref="AP11:AP34">
    <cfRule type="cellIs" dxfId="1050" priority="17" operator="greaterThan">
      <formula>0.99</formula>
    </cfRule>
  </conditionalFormatting>
  <conditionalFormatting sqref="X17:AB34">
    <cfRule type="containsText" dxfId="1049" priority="9" operator="containsText" text="N/A">
      <formula>NOT(ISERROR(SEARCH("N/A",X17)))</formula>
    </cfRule>
    <cfRule type="cellIs" dxfId="1048" priority="12" operator="equal">
      <formula>0</formula>
    </cfRule>
  </conditionalFormatting>
  <conditionalFormatting sqref="X17:AB34">
    <cfRule type="cellIs" dxfId="1047" priority="11" operator="greaterThanOrEqual">
      <formula>1185</formula>
    </cfRule>
  </conditionalFormatting>
  <conditionalFormatting sqref="X17:AB34">
    <cfRule type="cellIs" dxfId="1046" priority="10" operator="between">
      <formula>0.1</formula>
      <formula>1184</formula>
    </cfRule>
  </conditionalFormatting>
  <conditionalFormatting sqref="AL16:AN34">
    <cfRule type="cellIs" dxfId="1045" priority="8" operator="equal">
      <formula>0</formula>
    </cfRule>
  </conditionalFormatting>
  <conditionalFormatting sqref="AL16:AN34">
    <cfRule type="cellIs" dxfId="1044" priority="7" operator="greaterThan">
      <formula>1179</formula>
    </cfRule>
  </conditionalFormatting>
  <conditionalFormatting sqref="AL16:AN34">
    <cfRule type="cellIs" dxfId="1043" priority="6" operator="greaterThan">
      <formula>99</formula>
    </cfRule>
  </conditionalFormatting>
  <conditionalFormatting sqref="AL16:AN34">
    <cfRule type="cellIs" dxfId="1042" priority="5" operator="greaterThan">
      <formula>0.99</formula>
    </cfRule>
  </conditionalFormatting>
  <conditionalFormatting sqref="AK16:AK34">
    <cfRule type="cellIs" dxfId="1041" priority="4" operator="equal">
      <formula>0</formula>
    </cfRule>
  </conditionalFormatting>
  <conditionalFormatting sqref="AK16:AK34">
    <cfRule type="cellIs" dxfId="1040" priority="3" operator="greaterThan">
      <formula>1179</formula>
    </cfRule>
  </conditionalFormatting>
  <conditionalFormatting sqref="AK16:AK34">
    <cfRule type="cellIs" dxfId="1039" priority="2" operator="greaterThan">
      <formula>99</formula>
    </cfRule>
  </conditionalFormatting>
  <conditionalFormatting sqref="AK16:AK34">
    <cfRule type="cellIs" dxfId="103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37" workbookViewId="0">
      <selection activeCell="B57" sqref="B57:B58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42134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26080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9'!Q34</f>
        <v>35963703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9'!$AG$34</f>
        <v>36893828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9'!$AP$34</f>
        <v>8279343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11</v>
      </c>
      <c r="E11" s="40">
        <f>D11/1.42</f>
        <v>7.746478873239437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96</v>
      </c>
      <c r="Q11" s="118">
        <v>35967816</v>
      </c>
      <c r="R11" s="45">
        <f>Q11-Q10</f>
        <v>4113</v>
      </c>
      <c r="S11" s="46">
        <f>R11*24/1000</f>
        <v>98.712000000000003</v>
      </c>
      <c r="T11" s="46">
        <f>R11/1000</f>
        <v>4.1130000000000004</v>
      </c>
      <c r="U11" s="119">
        <v>4.3</v>
      </c>
      <c r="V11" s="119">
        <f>U11</f>
        <v>4.3</v>
      </c>
      <c r="W11" s="120" t="s">
        <v>124</v>
      </c>
      <c r="X11" s="122">
        <v>0</v>
      </c>
      <c r="Y11" s="122">
        <v>0</v>
      </c>
      <c r="Z11" s="122">
        <v>1110</v>
      </c>
      <c r="AA11" s="122">
        <v>0</v>
      </c>
      <c r="AB11" s="122">
        <v>1129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36894588</v>
      </c>
      <c r="AH11" s="48">
        <f>IF(ISBLANK(AG11),"-",AG11-AG10)</f>
        <v>760</v>
      </c>
      <c r="AI11" s="49">
        <f>AH11/T11</f>
        <v>184.77996596158519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0.46</v>
      </c>
      <c r="AP11" s="122">
        <v>8280479</v>
      </c>
      <c r="AQ11" s="122">
        <f>AP11-AP10</f>
        <v>1136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127</v>
      </c>
      <c r="P12" s="118">
        <v>92</v>
      </c>
      <c r="Q12" s="118">
        <v>35971683</v>
      </c>
      <c r="R12" s="45">
        <f t="shared" ref="R12:R34" si="3">Q12-Q11</f>
        <v>3867</v>
      </c>
      <c r="S12" s="46">
        <f t="shared" ref="S12:S34" si="4">R12*24/1000</f>
        <v>92.808000000000007</v>
      </c>
      <c r="T12" s="46">
        <f t="shared" ref="T12:T34" si="5">R12/1000</f>
        <v>3.867</v>
      </c>
      <c r="U12" s="119">
        <v>5.6</v>
      </c>
      <c r="V12" s="119">
        <f t="shared" ref="V12:V34" si="6">U12</f>
        <v>5.6</v>
      </c>
      <c r="W12" s="120" t="s">
        <v>124</v>
      </c>
      <c r="X12" s="122">
        <v>0</v>
      </c>
      <c r="Y12" s="122">
        <v>0</v>
      </c>
      <c r="Z12" s="122">
        <v>1049</v>
      </c>
      <c r="AA12" s="122">
        <v>0</v>
      </c>
      <c r="AB12" s="122">
        <v>1129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36895288</v>
      </c>
      <c r="AH12" s="48">
        <f>IF(ISBLANK(AG12),"-",AG12-AG11)</f>
        <v>700</v>
      </c>
      <c r="AI12" s="49">
        <f t="shared" ref="AI12:AI34" si="7">AH12/T12</f>
        <v>181.01887768295836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0.46</v>
      </c>
      <c r="AP12" s="122">
        <v>8281776</v>
      </c>
      <c r="AQ12" s="122">
        <f>AP12-AP11</f>
        <v>1297</v>
      </c>
      <c r="AR12" s="52">
        <v>1.18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88</v>
      </c>
      <c r="Q13" s="118">
        <v>35975512</v>
      </c>
      <c r="R13" s="45">
        <f t="shared" si="3"/>
        <v>3829</v>
      </c>
      <c r="S13" s="46">
        <f t="shared" si="4"/>
        <v>91.896000000000001</v>
      </c>
      <c r="T13" s="46">
        <f t="shared" si="5"/>
        <v>3.8290000000000002</v>
      </c>
      <c r="U13" s="119">
        <v>7.1</v>
      </c>
      <c r="V13" s="119">
        <f t="shared" si="6"/>
        <v>7.1</v>
      </c>
      <c r="W13" s="120" t="s">
        <v>124</v>
      </c>
      <c r="X13" s="122">
        <v>0</v>
      </c>
      <c r="Y13" s="122">
        <v>0</v>
      </c>
      <c r="Z13" s="122">
        <v>1018</v>
      </c>
      <c r="AA13" s="122">
        <v>0</v>
      </c>
      <c r="AB13" s="122">
        <v>1129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36895964</v>
      </c>
      <c r="AH13" s="48">
        <f>IF(ISBLANK(AG13),"-",AG13-AG12)</f>
        <v>676</v>
      </c>
      <c r="AI13" s="49">
        <f t="shared" si="7"/>
        <v>176.54740141028989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0.46</v>
      </c>
      <c r="AP13" s="122">
        <v>8283161</v>
      </c>
      <c r="AQ13" s="122">
        <f>AP13-AP12</f>
        <v>1385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17</v>
      </c>
      <c r="E14" s="40">
        <f t="shared" si="0"/>
        <v>11.971830985915494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 t="shared" ref="J14:J15" si="8"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124</v>
      </c>
      <c r="P14" s="118">
        <v>88</v>
      </c>
      <c r="Q14" s="118">
        <v>35979293</v>
      </c>
      <c r="R14" s="45">
        <f t="shared" si="3"/>
        <v>3781</v>
      </c>
      <c r="S14" s="46">
        <f t="shared" si="4"/>
        <v>90.744</v>
      </c>
      <c r="T14" s="46">
        <f t="shared" si="5"/>
        <v>3.7810000000000001</v>
      </c>
      <c r="U14" s="119">
        <v>8.8000000000000007</v>
      </c>
      <c r="V14" s="119">
        <f t="shared" si="6"/>
        <v>8.8000000000000007</v>
      </c>
      <c r="W14" s="120" t="s">
        <v>124</v>
      </c>
      <c r="X14" s="122">
        <v>0</v>
      </c>
      <c r="Y14" s="122">
        <v>0</v>
      </c>
      <c r="Z14" s="122">
        <v>983</v>
      </c>
      <c r="AA14" s="122">
        <v>0</v>
      </c>
      <c r="AB14" s="122">
        <v>1119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36896620</v>
      </c>
      <c r="AH14" s="48">
        <f t="shared" ref="AH14:AH34" si="9">IF(ISBLANK(AG14),"-",AG14-AG13)</f>
        <v>656</v>
      </c>
      <c r="AI14" s="49">
        <f t="shared" si="7"/>
        <v>173.49907431896324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0.46</v>
      </c>
      <c r="AP14" s="122">
        <v>8284826</v>
      </c>
      <c r="AQ14" s="122">
        <f>AP14-AP13</f>
        <v>1665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29</v>
      </c>
      <c r="E15" s="40">
        <f t="shared" si="0"/>
        <v>20.422535211267608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 t="shared" si="8"/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98</v>
      </c>
      <c r="P15" s="118">
        <v>94</v>
      </c>
      <c r="Q15" s="118">
        <v>35982932</v>
      </c>
      <c r="R15" s="45">
        <f t="shared" si="3"/>
        <v>3639</v>
      </c>
      <c r="S15" s="46">
        <f t="shared" si="4"/>
        <v>87.335999999999999</v>
      </c>
      <c r="T15" s="46">
        <f t="shared" si="5"/>
        <v>3.6389999999999998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920</v>
      </c>
      <c r="AA15" s="122">
        <v>0</v>
      </c>
      <c r="AB15" s="122">
        <v>1119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36897172</v>
      </c>
      <c r="AH15" s="48">
        <f t="shared" si="9"/>
        <v>552</v>
      </c>
      <c r="AI15" s="49">
        <f t="shared" si="7"/>
        <v>151.69002473206925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0.46</v>
      </c>
      <c r="AP15" s="122">
        <v>8285282</v>
      </c>
      <c r="AQ15" s="122">
        <f>AP15-AP14</f>
        <v>456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20</v>
      </c>
      <c r="E16" s="40">
        <f t="shared" si="0"/>
        <v>14.084507042253522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10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125</v>
      </c>
      <c r="P16" s="118">
        <v>122</v>
      </c>
      <c r="Q16" s="118">
        <v>35987859</v>
      </c>
      <c r="R16" s="45">
        <f t="shared" si="3"/>
        <v>4927</v>
      </c>
      <c r="S16" s="46">
        <f t="shared" si="4"/>
        <v>118.248</v>
      </c>
      <c r="T16" s="46">
        <f t="shared" si="5"/>
        <v>4.9269999999999996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1196</v>
      </c>
      <c r="AA16" s="122">
        <v>0</v>
      </c>
      <c r="AB16" s="122">
        <v>1149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36898020</v>
      </c>
      <c r="AH16" s="48">
        <f t="shared" si="9"/>
        <v>848</v>
      </c>
      <c r="AI16" s="49">
        <f t="shared" si="7"/>
        <v>172.11284757458901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8285282</v>
      </c>
      <c r="AQ16" s="122">
        <f t="shared" ref="AQ16:AQ34" si="11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13</v>
      </c>
      <c r="E17" s="40">
        <f t="shared" si="0"/>
        <v>9.1549295774647899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10"/>
        <v>58.450704225352112</v>
      </c>
      <c r="K17" s="41">
        <f t="shared" ref="K17:K22" si="12">J17+1.42</f>
        <v>59.870704225352114</v>
      </c>
      <c r="L17" s="43">
        <v>19</v>
      </c>
      <c r="M17" s="44" t="s">
        <v>100</v>
      </c>
      <c r="N17" s="44">
        <v>16.7</v>
      </c>
      <c r="O17" s="118">
        <v>146</v>
      </c>
      <c r="P17" s="118">
        <v>142</v>
      </c>
      <c r="Q17" s="118">
        <v>35993642</v>
      </c>
      <c r="R17" s="45">
        <f t="shared" si="3"/>
        <v>5783</v>
      </c>
      <c r="S17" s="46">
        <f t="shared" si="4"/>
        <v>138.792</v>
      </c>
      <c r="T17" s="46">
        <f t="shared" si="5"/>
        <v>5.7830000000000004</v>
      </c>
      <c r="U17" s="119">
        <v>9.5</v>
      </c>
      <c r="V17" s="119">
        <f t="shared" si="6"/>
        <v>9.5</v>
      </c>
      <c r="W17" s="120" t="s">
        <v>152</v>
      </c>
      <c r="X17" s="122">
        <v>0</v>
      </c>
      <c r="Y17" s="122">
        <v>0</v>
      </c>
      <c r="Z17" s="122">
        <v>1138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36899220</v>
      </c>
      <c r="AH17" s="48">
        <f t="shared" si="9"/>
        <v>1200</v>
      </c>
      <c r="AI17" s="49">
        <f t="shared" si="7"/>
        <v>207.50475531730933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8285282</v>
      </c>
      <c r="AQ17" s="122">
        <f t="shared" si="11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10"/>
        <v>58.450704225352112</v>
      </c>
      <c r="K18" s="41">
        <f t="shared" si="12"/>
        <v>59.870704225352114</v>
      </c>
      <c r="L18" s="43">
        <v>19</v>
      </c>
      <c r="M18" s="44" t="s">
        <v>100</v>
      </c>
      <c r="N18" s="44">
        <v>17.3</v>
      </c>
      <c r="O18" s="118">
        <v>149</v>
      </c>
      <c r="P18" s="118">
        <v>145</v>
      </c>
      <c r="Q18" s="118">
        <v>35999712</v>
      </c>
      <c r="R18" s="45">
        <f t="shared" si="3"/>
        <v>6070</v>
      </c>
      <c r="S18" s="46">
        <f t="shared" si="4"/>
        <v>145.68</v>
      </c>
      <c r="T18" s="46">
        <f t="shared" si="5"/>
        <v>6.07</v>
      </c>
      <c r="U18" s="119">
        <v>9.5</v>
      </c>
      <c r="V18" s="119">
        <f t="shared" si="6"/>
        <v>9.5</v>
      </c>
      <c r="W18" s="120" t="s">
        <v>152</v>
      </c>
      <c r="X18" s="122">
        <v>0</v>
      </c>
      <c r="Y18" s="122">
        <v>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36900500</v>
      </c>
      <c r="AH18" s="48">
        <f t="shared" si="9"/>
        <v>1280</v>
      </c>
      <c r="AI18" s="49">
        <f t="shared" si="7"/>
        <v>210.87314662273477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22">
        <v>8285282</v>
      </c>
      <c r="AQ18" s="122">
        <f t="shared" si="11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19</v>
      </c>
      <c r="E19" s="40">
        <f t="shared" si="0"/>
        <v>13.380281690140846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10"/>
        <v>58.450704225352112</v>
      </c>
      <c r="K19" s="41">
        <f t="shared" si="12"/>
        <v>59.870704225352114</v>
      </c>
      <c r="L19" s="43">
        <v>19</v>
      </c>
      <c r="M19" s="44" t="s">
        <v>100</v>
      </c>
      <c r="N19" s="44">
        <v>18.399999999999999</v>
      </c>
      <c r="O19" s="118">
        <v>140</v>
      </c>
      <c r="P19" s="118">
        <v>152</v>
      </c>
      <c r="Q19" s="118">
        <v>36006014</v>
      </c>
      <c r="R19" s="45">
        <f t="shared" si="3"/>
        <v>6302</v>
      </c>
      <c r="S19" s="46">
        <f t="shared" si="4"/>
        <v>151.24799999999999</v>
      </c>
      <c r="T19" s="46">
        <f t="shared" si="5"/>
        <v>6.3019999999999996</v>
      </c>
      <c r="U19" s="119">
        <v>8.9</v>
      </c>
      <c r="V19" s="119">
        <f t="shared" si="6"/>
        <v>8.9</v>
      </c>
      <c r="W19" s="120" t="s">
        <v>135</v>
      </c>
      <c r="X19" s="122">
        <v>0</v>
      </c>
      <c r="Y19" s="122">
        <v>1067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36901888</v>
      </c>
      <c r="AH19" s="48">
        <f t="shared" si="9"/>
        <v>1388</v>
      </c>
      <c r="AI19" s="49">
        <f t="shared" si="7"/>
        <v>220.24754046334499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8285282</v>
      </c>
      <c r="AQ19" s="122">
        <f t="shared" si="11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17</v>
      </c>
      <c r="E20" s="40">
        <f t="shared" si="0"/>
        <v>11.971830985915494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10"/>
        <v>58.450704225352112</v>
      </c>
      <c r="K20" s="41">
        <f t="shared" si="12"/>
        <v>59.870704225352114</v>
      </c>
      <c r="L20" s="43">
        <v>19</v>
      </c>
      <c r="M20" s="44" t="s">
        <v>100</v>
      </c>
      <c r="N20" s="44">
        <v>17.7</v>
      </c>
      <c r="O20" s="118">
        <v>139</v>
      </c>
      <c r="P20" s="118">
        <v>152</v>
      </c>
      <c r="Q20" s="118">
        <v>36012319</v>
      </c>
      <c r="R20" s="45">
        <f t="shared" si="3"/>
        <v>6305</v>
      </c>
      <c r="S20" s="46">
        <f t="shared" si="4"/>
        <v>151.32</v>
      </c>
      <c r="T20" s="46">
        <f t="shared" si="5"/>
        <v>6.3049999999999997</v>
      </c>
      <c r="U20" s="119">
        <v>8.1999999999999993</v>
      </c>
      <c r="V20" s="119">
        <f t="shared" si="6"/>
        <v>8.1999999999999993</v>
      </c>
      <c r="W20" s="120" t="s">
        <v>135</v>
      </c>
      <c r="X20" s="122">
        <v>0</v>
      </c>
      <c r="Y20" s="122">
        <v>1093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36903292</v>
      </c>
      <c r="AH20" s="48">
        <f>IF(ISBLANK(AG20),"-",AG20-AG19)</f>
        <v>1404</v>
      </c>
      <c r="AI20" s="49">
        <f t="shared" si="7"/>
        <v>222.68041237113403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8285282</v>
      </c>
      <c r="AQ20" s="122">
        <f t="shared" si="11"/>
        <v>0</v>
      </c>
      <c r="AR20" s="52">
        <v>0.84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11</v>
      </c>
      <c r="E21" s="40">
        <f t="shared" si="0"/>
        <v>7.746478873239437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10"/>
        <v>58.450704225352112</v>
      </c>
      <c r="K21" s="41">
        <f t="shared" si="12"/>
        <v>59.870704225352114</v>
      </c>
      <c r="L21" s="43">
        <v>19</v>
      </c>
      <c r="M21" s="44" t="s">
        <v>100</v>
      </c>
      <c r="N21" s="44">
        <v>17.7</v>
      </c>
      <c r="O21" s="118">
        <v>140</v>
      </c>
      <c r="P21" s="118">
        <v>150</v>
      </c>
      <c r="Q21" s="118">
        <v>36018612</v>
      </c>
      <c r="R21" s="45">
        <f>Q21-Q20</f>
        <v>6293</v>
      </c>
      <c r="S21" s="46">
        <f t="shared" si="4"/>
        <v>151.03200000000001</v>
      </c>
      <c r="T21" s="46">
        <f t="shared" si="5"/>
        <v>6.2930000000000001</v>
      </c>
      <c r="U21" s="119">
        <v>7.5</v>
      </c>
      <c r="V21" s="119">
        <f t="shared" si="6"/>
        <v>7.5</v>
      </c>
      <c r="W21" s="120" t="s">
        <v>135</v>
      </c>
      <c r="X21" s="122">
        <v>0</v>
      </c>
      <c r="Y21" s="122">
        <v>1055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36904696</v>
      </c>
      <c r="AH21" s="48">
        <f t="shared" si="9"/>
        <v>1404</v>
      </c>
      <c r="AI21" s="49">
        <f t="shared" si="7"/>
        <v>223.1050373430796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8285282</v>
      </c>
      <c r="AQ21" s="122">
        <f t="shared" si="11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14</v>
      </c>
      <c r="E22" s="40">
        <f t="shared" si="0"/>
        <v>9.8591549295774659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10"/>
        <v>58.450704225352112</v>
      </c>
      <c r="K22" s="41">
        <f t="shared" si="12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139</v>
      </c>
      <c r="Q22" s="118">
        <v>36024713</v>
      </c>
      <c r="R22" s="45">
        <f t="shared" si="3"/>
        <v>6101</v>
      </c>
      <c r="S22" s="46">
        <f t="shared" si="4"/>
        <v>146.42400000000001</v>
      </c>
      <c r="T22" s="46">
        <f t="shared" si="5"/>
        <v>6.101</v>
      </c>
      <c r="U22" s="119">
        <v>7.1</v>
      </c>
      <c r="V22" s="119">
        <f t="shared" si="6"/>
        <v>7.1</v>
      </c>
      <c r="W22" s="120" t="s">
        <v>135</v>
      </c>
      <c r="X22" s="122">
        <v>0</v>
      </c>
      <c r="Y22" s="122">
        <v>1032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36906058</v>
      </c>
      <c r="AH22" s="48">
        <f t="shared" si="9"/>
        <v>1362</v>
      </c>
      <c r="AI22" s="49">
        <f t="shared" si="7"/>
        <v>223.24209146041633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8285282</v>
      </c>
      <c r="AQ22" s="122">
        <f t="shared" si="11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11</v>
      </c>
      <c r="E23" s="40">
        <f t="shared" si="0"/>
        <v>7.746478873239437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10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148</v>
      </c>
      <c r="Q23" s="118">
        <v>36030814</v>
      </c>
      <c r="R23" s="45">
        <f t="shared" si="3"/>
        <v>6101</v>
      </c>
      <c r="S23" s="46">
        <f t="shared" si="4"/>
        <v>146.42400000000001</v>
      </c>
      <c r="T23" s="46">
        <f t="shared" si="5"/>
        <v>6.101</v>
      </c>
      <c r="U23" s="119">
        <v>7</v>
      </c>
      <c r="V23" s="119">
        <f t="shared" si="6"/>
        <v>7</v>
      </c>
      <c r="W23" s="120" t="s">
        <v>135</v>
      </c>
      <c r="X23" s="122">
        <v>0</v>
      </c>
      <c r="Y23" s="122">
        <v>1012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36907420</v>
      </c>
      <c r="AH23" s="48">
        <f t="shared" si="9"/>
        <v>1362</v>
      </c>
      <c r="AI23" s="49">
        <f t="shared" si="7"/>
        <v>223.24209146041633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8285282</v>
      </c>
      <c r="AQ23" s="122">
        <f t="shared" si="11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8</v>
      </c>
      <c r="E24" s="40">
        <f t="shared" si="0"/>
        <v>5.6338028169014089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10"/>
        <v>57.04225352112676</v>
      </c>
      <c r="K24" s="41">
        <f t="shared" ref="K24:K34" si="13">J24+(6/1.42)</f>
        <v>61.267605633802816</v>
      </c>
      <c r="L24" s="43">
        <v>18</v>
      </c>
      <c r="M24" s="44" t="s">
        <v>100</v>
      </c>
      <c r="N24" s="44">
        <v>17.3</v>
      </c>
      <c r="O24" s="118">
        <v>134</v>
      </c>
      <c r="P24" s="118">
        <v>141</v>
      </c>
      <c r="Q24" s="118">
        <v>36036690</v>
      </c>
      <c r="R24" s="45">
        <f t="shared" si="3"/>
        <v>5876</v>
      </c>
      <c r="S24" s="46">
        <f t="shared" si="4"/>
        <v>141.024</v>
      </c>
      <c r="T24" s="46">
        <f t="shared" si="5"/>
        <v>5.8760000000000003</v>
      </c>
      <c r="U24" s="119">
        <v>6.7</v>
      </c>
      <c r="V24" s="119">
        <f t="shared" si="6"/>
        <v>6.7</v>
      </c>
      <c r="W24" s="120" t="s">
        <v>135</v>
      </c>
      <c r="X24" s="122">
        <v>0</v>
      </c>
      <c r="Y24" s="122">
        <v>1018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36908748</v>
      </c>
      <c r="AH24" s="48">
        <f t="shared" si="9"/>
        <v>1328</v>
      </c>
      <c r="AI24" s="49">
        <f t="shared" si="7"/>
        <v>226.00408441116406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8285282</v>
      </c>
      <c r="AQ24" s="122">
        <f t="shared" si="11"/>
        <v>0</v>
      </c>
      <c r="AR24" s="52">
        <v>1.21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22</v>
      </c>
      <c r="E25" s="40">
        <f t="shared" si="0"/>
        <v>15.492957746478874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10"/>
        <v>57.04225352112676</v>
      </c>
      <c r="K25" s="41">
        <f t="shared" si="13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137</v>
      </c>
      <c r="Q25" s="118">
        <v>36042496</v>
      </c>
      <c r="R25" s="45">
        <f t="shared" si="3"/>
        <v>5806</v>
      </c>
      <c r="S25" s="46">
        <f t="shared" si="4"/>
        <v>139.34399999999999</v>
      </c>
      <c r="T25" s="46">
        <f t="shared" si="5"/>
        <v>5.806</v>
      </c>
      <c r="U25" s="119">
        <v>6.4</v>
      </c>
      <c r="V25" s="119">
        <f t="shared" si="6"/>
        <v>6.4</v>
      </c>
      <c r="W25" s="120" t="s">
        <v>135</v>
      </c>
      <c r="X25" s="122">
        <v>0</v>
      </c>
      <c r="Y25" s="122">
        <v>1034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36910092</v>
      </c>
      <c r="AH25" s="48">
        <f t="shared" si="9"/>
        <v>1344</v>
      </c>
      <c r="AI25" s="49">
        <f t="shared" si="7"/>
        <v>231.48467102996901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8285282</v>
      </c>
      <c r="AQ25" s="122">
        <f t="shared" si="11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8</v>
      </c>
      <c r="E26" s="40">
        <f t="shared" si="0"/>
        <v>5.6338028169014089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3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137</v>
      </c>
      <c r="Q26" s="118">
        <v>36048181</v>
      </c>
      <c r="R26" s="45">
        <f t="shared" si="3"/>
        <v>5685</v>
      </c>
      <c r="S26" s="46">
        <f t="shared" si="4"/>
        <v>136.44</v>
      </c>
      <c r="T26" s="46">
        <f t="shared" si="5"/>
        <v>5.6849999999999996</v>
      </c>
      <c r="U26" s="119">
        <v>6.1</v>
      </c>
      <c r="V26" s="119">
        <f t="shared" si="6"/>
        <v>6.1</v>
      </c>
      <c r="W26" s="120" t="s">
        <v>135</v>
      </c>
      <c r="X26" s="122">
        <v>0</v>
      </c>
      <c r="Y26" s="122">
        <v>1000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36911412</v>
      </c>
      <c r="AH26" s="48">
        <f t="shared" si="9"/>
        <v>1320</v>
      </c>
      <c r="AI26" s="49">
        <f t="shared" si="7"/>
        <v>232.18997361477574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8285282</v>
      </c>
      <c r="AQ26" s="122">
        <f t="shared" si="11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4">(F27-3)/1.42</f>
        <v>54.929577464788736</v>
      </c>
      <c r="K27" s="41">
        <f t="shared" si="13"/>
        <v>59.154929577464792</v>
      </c>
      <c r="L27" s="43">
        <v>18</v>
      </c>
      <c r="M27" s="44" t="s">
        <v>100</v>
      </c>
      <c r="N27" s="44">
        <v>16.7</v>
      </c>
      <c r="O27" s="118">
        <v>129</v>
      </c>
      <c r="P27" s="118">
        <v>137</v>
      </c>
      <c r="Q27" s="118">
        <v>36053909</v>
      </c>
      <c r="R27" s="45">
        <f t="shared" si="3"/>
        <v>5728</v>
      </c>
      <c r="S27" s="46">
        <f t="shared" si="4"/>
        <v>137.47200000000001</v>
      </c>
      <c r="T27" s="46">
        <f t="shared" si="5"/>
        <v>5.7279999999999998</v>
      </c>
      <c r="U27" s="119">
        <v>5.8</v>
      </c>
      <c r="V27" s="119">
        <f t="shared" si="6"/>
        <v>5.8</v>
      </c>
      <c r="W27" s="120" t="s">
        <v>135</v>
      </c>
      <c r="X27" s="122">
        <v>0</v>
      </c>
      <c r="Y27" s="122">
        <v>1050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36912748</v>
      </c>
      <c r="AH27" s="48">
        <f t="shared" si="9"/>
        <v>1336</v>
      </c>
      <c r="AI27" s="49">
        <f t="shared" si="7"/>
        <v>233.24022346368716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8285282</v>
      </c>
      <c r="AQ27" s="122">
        <f t="shared" si="11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4"/>
        <v>52.816901408450704</v>
      </c>
      <c r="K28" s="41">
        <f t="shared" si="13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136</v>
      </c>
      <c r="Q28" s="118">
        <v>36059565</v>
      </c>
      <c r="R28" s="45">
        <f t="shared" si="3"/>
        <v>5656</v>
      </c>
      <c r="S28" s="46">
        <f t="shared" si="4"/>
        <v>135.744</v>
      </c>
      <c r="T28" s="46">
        <f t="shared" si="5"/>
        <v>5.6559999999999997</v>
      </c>
      <c r="U28" s="119">
        <v>5.6</v>
      </c>
      <c r="V28" s="119">
        <f t="shared" si="6"/>
        <v>5.6</v>
      </c>
      <c r="W28" s="120" t="s">
        <v>135</v>
      </c>
      <c r="X28" s="122">
        <v>0</v>
      </c>
      <c r="Y28" s="122">
        <v>971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36914052</v>
      </c>
      <c r="AH28" s="48">
        <f t="shared" si="9"/>
        <v>1304</v>
      </c>
      <c r="AI28" s="49">
        <f t="shared" si="7"/>
        <v>230.55162659123056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8285282</v>
      </c>
      <c r="AQ28" s="122">
        <f t="shared" si="11"/>
        <v>0</v>
      </c>
      <c r="AR28" s="52">
        <v>1.02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7</v>
      </c>
      <c r="E29" s="40">
        <f t="shared" si="0"/>
        <v>4.9295774647887329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4"/>
        <v>52.816901408450704</v>
      </c>
      <c r="K29" s="41">
        <f t="shared" si="13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130</v>
      </c>
      <c r="Q29" s="118">
        <v>36065182</v>
      </c>
      <c r="R29" s="45">
        <f t="shared" si="3"/>
        <v>5617</v>
      </c>
      <c r="S29" s="46">
        <f t="shared" si="4"/>
        <v>134.80799999999999</v>
      </c>
      <c r="T29" s="46">
        <f t="shared" si="5"/>
        <v>5.617</v>
      </c>
      <c r="U29" s="119">
        <v>5.5</v>
      </c>
      <c r="V29" s="119">
        <f t="shared" si="6"/>
        <v>5.5</v>
      </c>
      <c r="W29" s="120" t="s">
        <v>135</v>
      </c>
      <c r="X29" s="122">
        <v>0</v>
      </c>
      <c r="Y29" s="122">
        <v>986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36915324</v>
      </c>
      <c r="AH29" s="48">
        <f t="shared" si="9"/>
        <v>1272</v>
      </c>
      <c r="AI29" s="49">
        <f t="shared" si="7"/>
        <v>226.45540324016378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8285282</v>
      </c>
      <c r="AQ29" s="122">
        <f t="shared" si="11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14</v>
      </c>
      <c r="E30" s="40">
        <f t="shared" si="0"/>
        <v>9.8591549295774659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4"/>
        <v>51.408450704225352</v>
      </c>
      <c r="K30" s="41">
        <f t="shared" si="13"/>
        <v>55.633802816901408</v>
      </c>
      <c r="L30" s="43">
        <v>18</v>
      </c>
      <c r="M30" s="44" t="s">
        <v>100</v>
      </c>
      <c r="N30" s="44">
        <v>16.600000000000001</v>
      </c>
      <c r="O30" s="118">
        <v>116</v>
      </c>
      <c r="P30" s="118">
        <v>127</v>
      </c>
      <c r="Q30" s="118">
        <v>36070558</v>
      </c>
      <c r="R30" s="45">
        <f t="shared" si="3"/>
        <v>5376</v>
      </c>
      <c r="S30" s="46">
        <f t="shared" si="4"/>
        <v>129.024</v>
      </c>
      <c r="T30" s="46">
        <f t="shared" si="5"/>
        <v>5.3760000000000003</v>
      </c>
      <c r="U30" s="119">
        <v>5</v>
      </c>
      <c r="V30" s="119">
        <f t="shared" si="6"/>
        <v>5</v>
      </c>
      <c r="W30" s="120" t="s">
        <v>180</v>
      </c>
      <c r="X30" s="122">
        <v>0</v>
      </c>
      <c r="Y30" s="122">
        <v>1039</v>
      </c>
      <c r="Z30" s="122">
        <v>1195</v>
      </c>
      <c r="AA30" s="122">
        <v>0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36916396</v>
      </c>
      <c r="AH30" s="48">
        <f t="shared" si="9"/>
        <v>1072</v>
      </c>
      <c r="AI30" s="49">
        <f t="shared" si="7"/>
        <v>199.4047619047619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8285282</v>
      </c>
      <c r="AQ30" s="122">
        <f t="shared" si="11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14</v>
      </c>
      <c r="E31" s="40">
        <f t="shared" si="0"/>
        <v>9.8591549295774659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4"/>
        <v>51.408450704225352</v>
      </c>
      <c r="K31" s="41">
        <f t="shared" si="13"/>
        <v>55.633802816901408</v>
      </c>
      <c r="L31" s="43">
        <v>18</v>
      </c>
      <c r="M31" s="44" t="s">
        <v>100</v>
      </c>
      <c r="N31" s="44">
        <v>16.100000000000001</v>
      </c>
      <c r="O31" s="118">
        <v>115</v>
      </c>
      <c r="P31" s="118">
        <v>123</v>
      </c>
      <c r="Q31" s="118">
        <v>36075761</v>
      </c>
      <c r="R31" s="45">
        <f t="shared" si="3"/>
        <v>5203</v>
      </c>
      <c r="S31" s="46">
        <f t="shared" si="4"/>
        <v>124.872</v>
      </c>
      <c r="T31" s="46">
        <f t="shared" si="5"/>
        <v>5.2030000000000003</v>
      </c>
      <c r="U31" s="119">
        <v>4.3</v>
      </c>
      <c r="V31" s="119">
        <f t="shared" si="6"/>
        <v>4.3</v>
      </c>
      <c r="W31" s="120" t="s">
        <v>180</v>
      </c>
      <c r="X31" s="122">
        <v>0</v>
      </c>
      <c r="Y31" s="122">
        <v>1039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36917432</v>
      </c>
      <c r="AH31" s="48">
        <f t="shared" si="9"/>
        <v>1036</v>
      </c>
      <c r="AI31" s="49">
        <f t="shared" si="7"/>
        <v>199.11589467614837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8285282</v>
      </c>
      <c r="AQ31" s="122">
        <f t="shared" si="11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4"/>
        <v>51.408450704225352</v>
      </c>
      <c r="K32" s="41">
        <f t="shared" si="13"/>
        <v>55.633802816901408</v>
      </c>
      <c r="L32" s="43">
        <v>14</v>
      </c>
      <c r="M32" s="44" t="s">
        <v>118</v>
      </c>
      <c r="N32" s="44">
        <v>12.6</v>
      </c>
      <c r="O32" s="118">
        <v>114</v>
      </c>
      <c r="P32" s="118">
        <v>120</v>
      </c>
      <c r="Q32" s="118">
        <v>36080779</v>
      </c>
      <c r="R32" s="45">
        <f t="shared" si="3"/>
        <v>5018</v>
      </c>
      <c r="S32" s="46">
        <f t="shared" si="4"/>
        <v>120.432</v>
      </c>
      <c r="T32" s="46">
        <f t="shared" si="5"/>
        <v>5.0179999999999998</v>
      </c>
      <c r="U32" s="119">
        <v>4</v>
      </c>
      <c r="V32" s="119">
        <f t="shared" si="6"/>
        <v>4</v>
      </c>
      <c r="W32" s="120" t="s">
        <v>180</v>
      </c>
      <c r="X32" s="122">
        <v>0</v>
      </c>
      <c r="Y32" s="122">
        <v>1014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36918420</v>
      </c>
      <c r="AH32" s="48">
        <f t="shared" si="9"/>
        <v>988</v>
      </c>
      <c r="AI32" s="49">
        <f t="shared" si="7"/>
        <v>196.89119170984458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8285282</v>
      </c>
      <c r="AQ32" s="122">
        <f t="shared" si="11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11</v>
      </c>
      <c r="E33" s="40">
        <f t="shared" si="0"/>
        <v>7.746478873239437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5">(F33-5)/1.42</f>
        <v>42.95774647887324</v>
      </c>
      <c r="K33" s="41">
        <f t="shared" si="13"/>
        <v>47.183098591549296</v>
      </c>
      <c r="L33" s="43">
        <v>14</v>
      </c>
      <c r="M33" s="44" t="s">
        <v>118</v>
      </c>
      <c r="N33" s="44">
        <v>11.9</v>
      </c>
      <c r="O33" s="118">
        <v>121</v>
      </c>
      <c r="P33" s="118">
        <v>98</v>
      </c>
      <c r="Q33" s="118">
        <v>36085943</v>
      </c>
      <c r="R33" s="45">
        <f t="shared" si="3"/>
        <v>5164</v>
      </c>
      <c r="S33" s="46">
        <f t="shared" si="4"/>
        <v>123.93600000000001</v>
      </c>
      <c r="T33" s="46">
        <f t="shared" si="5"/>
        <v>5.1639999999999997</v>
      </c>
      <c r="U33" s="119">
        <v>4.7</v>
      </c>
      <c r="V33" s="119">
        <f t="shared" si="6"/>
        <v>4.7</v>
      </c>
      <c r="W33" s="120" t="s">
        <v>124</v>
      </c>
      <c r="X33" s="122">
        <v>0</v>
      </c>
      <c r="Y33" s="122">
        <v>0</v>
      </c>
      <c r="Z33" s="122">
        <v>1091</v>
      </c>
      <c r="AA33" s="122">
        <v>0</v>
      </c>
      <c r="AB33" s="122">
        <v>1110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36919204</v>
      </c>
      <c r="AH33" s="48">
        <f t="shared" si="9"/>
        <v>784</v>
      </c>
      <c r="AI33" s="49">
        <f t="shared" si="7"/>
        <v>151.82029434546862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</v>
      </c>
      <c r="AP33" s="122">
        <v>8285943</v>
      </c>
      <c r="AQ33" s="122">
        <f t="shared" si="11"/>
        <v>661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13</v>
      </c>
      <c r="E34" s="40">
        <f t="shared" si="0"/>
        <v>9.1549295774647899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5"/>
        <v>42.95774647887324</v>
      </c>
      <c r="K34" s="41">
        <f t="shared" si="13"/>
        <v>47.183098591549296</v>
      </c>
      <c r="L34" s="43">
        <v>14</v>
      </c>
      <c r="M34" s="44" t="s">
        <v>118</v>
      </c>
      <c r="N34" s="60">
        <v>11.5</v>
      </c>
      <c r="O34" s="118">
        <v>118</v>
      </c>
      <c r="P34" s="118">
        <v>97</v>
      </c>
      <c r="Q34" s="118">
        <v>36089301</v>
      </c>
      <c r="R34" s="45">
        <f t="shared" si="3"/>
        <v>3358</v>
      </c>
      <c r="S34" s="46">
        <f t="shared" si="4"/>
        <v>80.591999999999999</v>
      </c>
      <c r="T34" s="46">
        <f t="shared" si="5"/>
        <v>3.3580000000000001</v>
      </c>
      <c r="U34" s="119">
        <v>5.5</v>
      </c>
      <c r="V34" s="119">
        <f t="shared" si="6"/>
        <v>5.5</v>
      </c>
      <c r="W34" s="120" t="s">
        <v>124</v>
      </c>
      <c r="X34" s="122">
        <v>0</v>
      </c>
      <c r="Y34" s="122">
        <v>0</v>
      </c>
      <c r="Z34" s="122">
        <v>1030</v>
      </c>
      <c r="AA34" s="122">
        <v>0</v>
      </c>
      <c r="AB34" s="122">
        <v>1110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36919908</v>
      </c>
      <c r="AH34" s="48">
        <f t="shared" si="9"/>
        <v>704</v>
      </c>
      <c r="AI34" s="49">
        <f t="shared" si="7"/>
        <v>209.64860035735558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</v>
      </c>
      <c r="AP34" s="122">
        <v>8286714</v>
      </c>
      <c r="AQ34" s="122">
        <f t="shared" si="11"/>
        <v>771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124.625</v>
      </c>
      <c r="Q35" s="63">
        <f>Q34-Q10</f>
        <v>125598</v>
      </c>
      <c r="R35" s="64">
        <f>SUM(R11:R34)</f>
        <v>125598</v>
      </c>
      <c r="S35" s="123">
        <f>AVERAGE(S11:S34)</f>
        <v>125.59800000000001</v>
      </c>
      <c r="T35" s="123">
        <f>SUM(T11:T34)</f>
        <v>125.59800000000003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26080</v>
      </c>
      <c r="AH35" s="66">
        <f>SUM(AH11:AH34)</f>
        <v>26080</v>
      </c>
      <c r="AI35" s="67">
        <f>$AH$35/$T35</f>
        <v>207.64661857672888</v>
      </c>
      <c r="AJ35" s="92"/>
      <c r="AK35" s="93"/>
      <c r="AL35" s="93"/>
      <c r="AM35" s="93"/>
      <c r="AN35" s="94"/>
      <c r="AO35" s="68"/>
      <c r="AP35" s="69">
        <f>AP34-AP10</f>
        <v>7371</v>
      </c>
      <c r="AQ35" s="70">
        <f>SUM(AQ11:AQ34)</f>
        <v>7371</v>
      </c>
      <c r="AR35" s="145">
        <f>SUM(AR11:AR34)</f>
        <v>6.129999999999999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199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108" t="s">
        <v>252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4" t="s">
        <v>253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132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136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254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237</v>
      </c>
      <c r="C47" s="109"/>
      <c r="D47" s="109"/>
      <c r="E47" s="114"/>
      <c r="F47" s="114"/>
      <c r="G47" s="114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61" t="s">
        <v>236</v>
      </c>
      <c r="C48" s="159"/>
      <c r="D48" s="159"/>
      <c r="E48" s="159"/>
      <c r="F48" s="159"/>
      <c r="G48" s="159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255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09"/>
      <c r="D50" s="109"/>
      <c r="E50" s="114"/>
      <c r="F50" s="114"/>
      <c r="G50" s="11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256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257</v>
      </c>
      <c r="C52" s="159"/>
      <c r="D52" s="159"/>
      <c r="E52" s="159"/>
      <c r="F52" s="159"/>
      <c r="G52" s="159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58" t="s">
        <v>178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154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196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197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258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125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7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7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6 S88:T94 B88:B93 S84:T85 N89:R94 T76:T83 T60:T67 T48:T57" name="Range2_12_5_1_1"/>
    <protectedRange sqref="N10 L10 L6 D6 D8 AD8 AF8 O8:U8 AJ8:AR8 AF10 L24:N31 N12:N23 N32:N34 N11:P11 O12:P34 E11:E34 G11:G34 AC17:AF34 X11:AF16 R11:V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4:B95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26:J34 J11:J15" name="Range1_1_2_1_10_1_1_1_1"/>
    <protectedRange sqref="R101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5:B87" name="Range2_12_5_1_1_2"/>
    <protectedRange sqref="B84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2:B83" name="Range2_12_5_1_1_2_1"/>
    <protectedRange sqref="B81" name="Range2_12_5_1_1_2_1_2_1"/>
    <protectedRange sqref="B80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8" name="Range2_12_5_1_1_2_1_4_1_1_1_2_1_1_1_1_1_1_1_1_1_2_1_1_1_1_1"/>
    <protectedRange sqref="B79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7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2" name="Range2_12_5_1_1_1_1_1_2"/>
    <protectedRange sqref="G52:H55" name="Range2_2_12_1_3_1_1_1_1_1_4_1_1_2"/>
    <protectedRange sqref="E52:F55" name="Range2_2_12_1_7_1_1_3_1_1_2"/>
    <protectedRange sqref="S60:S67 S52:S57" name="Range2_12_5_1_1_2_3_1_1"/>
    <protectedRange sqref="Q52:R57" name="Range2_12_1_6_1_1_1_1_2_1_2"/>
    <protectedRange sqref="N52:P57" name="Range2_12_1_2_3_1_1_1_1_2_1_2"/>
    <protectedRange sqref="L56:M57 I52:M55" name="Range2_2_12_1_4_3_1_1_1_1_2_1_2"/>
    <protectedRange sqref="D52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3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1" name="Range2_12_4_1_1_1_4_2_2_1_1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4" name="Range2_1_2_1_1_1_1_1_1_2"/>
    <protectedRange sqref="Q11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3" name="Range2_12_5_1_1_1_1_1_2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B60" name="Range2_12_5_1_1_2_1_4_1_1_1_2_1_1_1_1_1_1_1_1_1_2_1_1_1_1_2_1_1_1_2_1_1_1_2_2_2_1_1_1_1_1"/>
    <protectedRange sqref="B61" name="Range2_12_5_1_1_2_1_2_2_1_1_1_1_2_1_1_1_2_1_1_1_2_2_2_1_1_1_1_1"/>
    <protectedRange sqref="AR11:AR34" name="Range1_16_3_1_1_5"/>
    <protectedRange sqref="H44" name="Range2_12_5_1_1_1_2_1_1_1_1_1_1_1_1_1_1_1_1"/>
    <protectedRange sqref="B41" name="Range2_12_5_1_1_1_2_2_1_1_1_1_1_1_1_1_1_1_1_2_1_1_1_1_1_1_1_1_1_3_1_3_1_1"/>
    <protectedRange sqref="B44" name="Range2_12_5_1_1_1_2_1_1_1_1_1_1_1_1_1_1_1_2"/>
    <protectedRange sqref="B45" name="Range2_12_5_1_1_1_2_2_1_1_1_1_1_1_1_1_1"/>
    <protectedRange sqref="B46" name="Range2_12_5_1_1_1_2_2_1_1_1_1_1_1_1_1_1_1_1_2_1_1_1_1_1_1_1_1_1_1_1_1"/>
    <protectedRange sqref="B47" name="Range2_12_5_1_1_1_2_2_1_1_1_1_1_1_1_1_1_1_1_2_1_1_1_1_1_1_1_1_1_3_1_3_1_1_1"/>
    <protectedRange sqref="B48" name="Range2_12_5_1_1_1_1_1_2_2_1_1"/>
    <protectedRange sqref="B49" name="Range2_12_5_1_1_1_2_2_1_1_1_1_1_1_1_1_1_1_1_2_1_1_1_2_1_1_1_2_1_1_1_3_1"/>
    <protectedRange sqref="B50" name="Range2_12_5_1_1_1_2_2_1_1_1_1_1_1_1_1_1_1_1_2_1_1_1_2_1_2_1_1_1_1_3_1"/>
    <protectedRange sqref="B51:B52" name="Range2_12_5_1_1_1_2_2_1_1_1_1_1_1_1_1_1_1_1_2_1_1_1_1_1_1_1_1_1_3_1_3_1_1_2"/>
    <protectedRange sqref="B53" name="Range2_12_5_1_1_1_2_2_1_1_1_1_1_1_1_1_1_1_1_2_1_1_1_2_1_2_1_1_1_1_3_1_1"/>
    <protectedRange sqref="B54" name="Range2_12_5_1_1_1_2_2_1_1_1_1_1_1_1_1_1_1_1_2_1_1_1_2_2_1_1"/>
    <protectedRange sqref="B55" name="Range2_12_5_1_1_1_2_2_1_1_1_1_1_1_1_1_1_1_1_2_1_1_1_2_1_2_1_1_1_1_3_1_1_1"/>
    <protectedRange sqref="B59" name="Range2_12_5_1_1_1_2_2_1_1_1_1_1_1_1_1_1_1_1_2_1_1_1_1_1_1_1_1_1_3_1_3_1_1_1_1"/>
    <protectedRange sqref="B57" name="Range2_12_5_1_1_1_2_2_1_1_1_1_1_1_1_1_1_1_1_2_1_1_1_2_2_1"/>
    <protectedRange sqref="B58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761" priority="17" operator="containsText" text="N/A">
      <formula>NOT(ISERROR(SEARCH("N/A",X11)))</formula>
    </cfRule>
    <cfRule type="cellIs" dxfId="760" priority="35" operator="equal">
      <formula>0</formula>
    </cfRule>
  </conditionalFormatting>
  <conditionalFormatting sqref="AC17:AE34 X11:AE16">
    <cfRule type="cellIs" dxfId="759" priority="34" operator="greaterThanOrEqual">
      <formula>1185</formula>
    </cfRule>
  </conditionalFormatting>
  <conditionalFormatting sqref="AC17:AE34 X11:AE16">
    <cfRule type="cellIs" dxfId="758" priority="33" operator="between">
      <formula>0.1</formula>
      <formula>1184</formula>
    </cfRule>
  </conditionalFormatting>
  <conditionalFormatting sqref="X8 AJ16:AJ34 AJ11:AO15 AL16:AL34 AN16:AO34">
    <cfRule type="cellIs" dxfId="757" priority="32" operator="equal">
      <formula>0</formula>
    </cfRule>
  </conditionalFormatting>
  <conditionalFormatting sqref="X8 AJ16:AJ34 AJ11:AO15 AL16:AL34 AN16:AO34">
    <cfRule type="cellIs" dxfId="756" priority="31" operator="greaterThan">
      <formula>1179</formula>
    </cfRule>
  </conditionalFormatting>
  <conditionalFormatting sqref="X8 AJ16:AJ34 AJ11:AO15 AL16:AL34 AN16:AO34">
    <cfRule type="cellIs" dxfId="755" priority="30" operator="greaterThan">
      <formula>99</formula>
    </cfRule>
  </conditionalFormatting>
  <conditionalFormatting sqref="X8 AJ16:AJ34 AJ11:AO15 AL16:AL34 AN16:AO34">
    <cfRule type="cellIs" dxfId="754" priority="29" operator="greaterThan">
      <formula>0.99</formula>
    </cfRule>
  </conditionalFormatting>
  <conditionalFormatting sqref="AB8">
    <cfRule type="cellIs" dxfId="753" priority="28" operator="equal">
      <formula>0</formula>
    </cfRule>
  </conditionalFormatting>
  <conditionalFormatting sqref="AB8">
    <cfRule type="cellIs" dxfId="752" priority="27" operator="greaterThan">
      <formula>1179</formula>
    </cfRule>
  </conditionalFormatting>
  <conditionalFormatting sqref="AB8">
    <cfRule type="cellIs" dxfId="751" priority="26" operator="greaterThan">
      <formula>99</formula>
    </cfRule>
  </conditionalFormatting>
  <conditionalFormatting sqref="AB8">
    <cfRule type="cellIs" dxfId="750" priority="25" operator="greaterThan">
      <formula>0.99</formula>
    </cfRule>
  </conditionalFormatting>
  <conditionalFormatting sqref="AQ11:AQ34">
    <cfRule type="cellIs" dxfId="749" priority="24" operator="equal">
      <formula>0</formula>
    </cfRule>
  </conditionalFormatting>
  <conditionalFormatting sqref="AQ11:AQ34">
    <cfRule type="cellIs" dxfId="748" priority="23" operator="greaterThan">
      <formula>1179</formula>
    </cfRule>
  </conditionalFormatting>
  <conditionalFormatting sqref="AQ11:AQ34">
    <cfRule type="cellIs" dxfId="747" priority="22" operator="greaterThan">
      <formula>99</formula>
    </cfRule>
  </conditionalFormatting>
  <conditionalFormatting sqref="AQ11:AQ34">
    <cfRule type="cellIs" dxfId="746" priority="21" operator="greaterThan">
      <formula>0.99</formula>
    </cfRule>
  </conditionalFormatting>
  <conditionalFormatting sqref="AI11:AI34">
    <cfRule type="cellIs" dxfId="745" priority="20" operator="greaterThan">
      <formula>$AI$8</formula>
    </cfRule>
  </conditionalFormatting>
  <conditionalFormatting sqref="AH11:AH34">
    <cfRule type="cellIs" dxfId="744" priority="18" operator="greaterThan">
      <formula>$AH$8</formula>
    </cfRule>
    <cfRule type="cellIs" dxfId="743" priority="19" operator="greaterThan">
      <formula>$AH$8</formula>
    </cfRule>
  </conditionalFormatting>
  <conditionalFormatting sqref="AP11:AP34">
    <cfRule type="cellIs" dxfId="742" priority="16" operator="equal">
      <formula>0</formula>
    </cfRule>
  </conditionalFormatting>
  <conditionalFormatting sqref="AP11:AP34">
    <cfRule type="cellIs" dxfId="741" priority="15" operator="greaterThan">
      <formula>1179</formula>
    </cfRule>
  </conditionalFormatting>
  <conditionalFormatting sqref="AP11:AP34">
    <cfRule type="cellIs" dxfId="740" priority="14" operator="greaterThan">
      <formula>99</formula>
    </cfRule>
  </conditionalFormatting>
  <conditionalFormatting sqref="AP11:AP34">
    <cfRule type="cellIs" dxfId="739" priority="13" operator="greaterThan">
      <formula>0.99</formula>
    </cfRule>
  </conditionalFormatting>
  <conditionalFormatting sqref="X17:AB34">
    <cfRule type="containsText" dxfId="738" priority="9" operator="containsText" text="N/A">
      <formula>NOT(ISERROR(SEARCH("N/A",X17)))</formula>
    </cfRule>
    <cfRule type="cellIs" dxfId="737" priority="12" operator="equal">
      <formula>0</formula>
    </cfRule>
  </conditionalFormatting>
  <conditionalFormatting sqref="X17:AB34">
    <cfRule type="cellIs" dxfId="736" priority="11" operator="greaterThanOrEqual">
      <formula>1185</formula>
    </cfRule>
  </conditionalFormatting>
  <conditionalFormatting sqref="X17:AB34">
    <cfRule type="cellIs" dxfId="735" priority="10" operator="between">
      <formula>0.1</formula>
      <formula>1184</formula>
    </cfRule>
  </conditionalFormatting>
  <conditionalFormatting sqref="AM16:AM34">
    <cfRule type="cellIs" dxfId="734" priority="8" operator="equal">
      <formula>0</formula>
    </cfRule>
  </conditionalFormatting>
  <conditionalFormatting sqref="AM16:AM34">
    <cfRule type="cellIs" dxfId="733" priority="7" operator="greaterThan">
      <formula>1179</formula>
    </cfRule>
  </conditionalFormatting>
  <conditionalFormatting sqref="AM16:AM34">
    <cfRule type="cellIs" dxfId="732" priority="6" operator="greaterThan">
      <formula>99</formula>
    </cfRule>
  </conditionalFormatting>
  <conditionalFormatting sqref="AM16:AM34">
    <cfRule type="cellIs" dxfId="731" priority="5" operator="greaterThan">
      <formula>0.99</formula>
    </cfRule>
  </conditionalFormatting>
  <conditionalFormatting sqref="AK16:AK34">
    <cfRule type="cellIs" dxfId="730" priority="4" operator="equal">
      <formula>0</formula>
    </cfRule>
  </conditionalFormatting>
  <conditionalFormatting sqref="AK16:AK34">
    <cfRule type="cellIs" dxfId="729" priority="3" operator="greaterThan">
      <formula>1179</formula>
    </cfRule>
  </conditionalFormatting>
  <conditionalFormatting sqref="AK16:AK34">
    <cfRule type="cellIs" dxfId="728" priority="2" operator="greaterThan">
      <formula>99</formula>
    </cfRule>
  </conditionalFormatting>
  <conditionalFormatting sqref="AK16:AK34">
    <cfRule type="cellIs" dxfId="72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workbookViewId="0">
      <selection activeCell="B64" sqref="B6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129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42135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26536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10'!Q34</f>
        <v>36089301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10'!$AG$34</f>
        <v>36919908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10'!$AP$34</f>
        <v>8286714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12</v>
      </c>
      <c r="E11" s="40">
        <f>D11/1.42</f>
        <v>8.4507042253521139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117</v>
      </c>
      <c r="P11" s="118">
        <v>92</v>
      </c>
      <c r="Q11" s="118">
        <v>36093069</v>
      </c>
      <c r="R11" s="45">
        <f>Q11-Q10</f>
        <v>3768</v>
      </c>
      <c r="S11" s="46">
        <f>R11*24/1000</f>
        <v>90.432000000000002</v>
      </c>
      <c r="T11" s="46">
        <f>R11/1000</f>
        <v>3.7679999999999998</v>
      </c>
      <c r="U11" s="119">
        <v>6.5</v>
      </c>
      <c r="V11" s="119">
        <f>U11</f>
        <v>6.5</v>
      </c>
      <c r="W11" s="120" t="s">
        <v>124</v>
      </c>
      <c r="X11" s="122">
        <v>0</v>
      </c>
      <c r="Y11" s="122">
        <v>0</v>
      </c>
      <c r="Z11" s="122">
        <v>1020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36920564</v>
      </c>
      <c r="AH11" s="48">
        <f>IF(ISBLANK(AG11),"-",AG11-AG10)</f>
        <v>656</v>
      </c>
      <c r="AI11" s="49">
        <f>AH11/T11</f>
        <v>174.09766454352442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0.35</v>
      </c>
      <c r="AP11" s="122">
        <v>8287689</v>
      </c>
      <c r="AQ11" s="122">
        <f>AP11-AP10</f>
        <v>975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15</v>
      </c>
      <c r="E12" s="40">
        <f t="shared" ref="E12:E34" si="0">D12/1.42</f>
        <v>10.563380281690142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114</v>
      </c>
      <c r="P12" s="118">
        <v>90</v>
      </c>
      <c r="Q12" s="118">
        <v>36096800</v>
      </c>
      <c r="R12" s="45">
        <f t="shared" ref="R12:R34" si="3">Q12-Q11</f>
        <v>3731</v>
      </c>
      <c r="S12" s="46">
        <f t="shared" ref="S12:S34" si="4">R12*24/1000</f>
        <v>89.543999999999997</v>
      </c>
      <c r="T12" s="46">
        <f t="shared" ref="T12:T34" si="5">R12/1000</f>
        <v>3.7309999999999999</v>
      </c>
      <c r="U12" s="119">
        <v>7.6</v>
      </c>
      <c r="V12" s="119">
        <f t="shared" ref="V12:V34" si="6">U12</f>
        <v>7.6</v>
      </c>
      <c r="W12" s="120" t="s">
        <v>124</v>
      </c>
      <c r="X12" s="122">
        <v>0</v>
      </c>
      <c r="Y12" s="122">
        <v>0</v>
      </c>
      <c r="Z12" s="122">
        <v>1024</v>
      </c>
      <c r="AA12" s="122">
        <v>0</v>
      </c>
      <c r="AB12" s="122">
        <v>1048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36921188</v>
      </c>
      <c r="AH12" s="48">
        <f>IF(ISBLANK(AG12),"-",AG12-AG11)</f>
        <v>624</v>
      </c>
      <c r="AI12" s="49">
        <f t="shared" ref="AI12:AI34" si="7">AH12/T12</f>
        <v>167.2473867595819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0.35</v>
      </c>
      <c r="AP12" s="122">
        <v>8288788</v>
      </c>
      <c r="AQ12" s="122">
        <f>AP12-AP11</f>
        <v>1099</v>
      </c>
      <c r="AR12" s="52">
        <v>0.97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17</v>
      </c>
      <c r="E13" s="40">
        <f t="shared" si="0"/>
        <v>11.971830985915494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112</v>
      </c>
      <c r="P13" s="118">
        <v>87</v>
      </c>
      <c r="Q13" s="118">
        <v>36100399</v>
      </c>
      <c r="R13" s="45">
        <f t="shared" si="3"/>
        <v>3599</v>
      </c>
      <c r="S13" s="46">
        <f t="shared" si="4"/>
        <v>86.376000000000005</v>
      </c>
      <c r="T13" s="46">
        <f t="shared" si="5"/>
        <v>3.5990000000000002</v>
      </c>
      <c r="U13" s="119">
        <v>8.8000000000000007</v>
      </c>
      <c r="V13" s="119">
        <f t="shared" si="6"/>
        <v>8.8000000000000007</v>
      </c>
      <c r="W13" s="120" t="s">
        <v>124</v>
      </c>
      <c r="X13" s="122">
        <v>0</v>
      </c>
      <c r="Y13" s="122">
        <v>0</v>
      </c>
      <c r="Z13" s="122">
        <v>1005</v>
      </c>
      <c r="AA13" s="122">
        <v>0</v>
      </c>
      <c r="AB13" s="122">
        <v>1028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36921756</v>
      </c>
      <c r="AH13" s="48">
        <f>IF(ISBLANK(AG13),"-",AG13-AG12)</f>
        <v>568</v>
      </c>
      <c r="AI13" s="49">
        <f t="shared" si="7"/>
        <v>157.82161711586551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0.35</v>
      </c>
      <c r="AP13" s="122">
        <v>8289798</v>
      </c>
      <c r="AQ13" s="122">
        <f>AP13-AP12</f>
        <v>1010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27</v>
      </c>
      <c r="E14" s="40">
        <f t="shared" si="0"/>
        <v>19.014084507042256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111</v>
      </c>
      <c r="P14" s="118">
        <v>90</v>
      </c>
      <c r="Q14" s="118">
        <v>36104172</v>
      </c>
      <c r="R14" s="45">
        <f t="shared" si="3"/>
        <v>3773</v>
      </c>
      <c r="S14" s="46">
        <f t="shared" si="4"/>
        <v>90.552000000000007</v>
      </c>
      <c r="T14" s="46">
        <f t="shared" si="5"/>
        <v>3.7730000000000001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901</v>
      </c>
      <c r="AA14" s="122">
        <v>0</v>
      </c>
      <c r="AB14" s="122">
        <v>1008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36922300</v>
      </c>
      <c r="AH14" s="48">
        <f t="shared" ref="AH14:AH34" si="8">IF(ISBLANK(AG14),"-",AG14-AG13)</f>
        <v>544</v>
      </c>
      <c r="AI14" s="49">
        <f t="shared" si="7"/>
        <v>144.18234826398091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0.35</v>
      </c>
      <c r="AP14" s="122">
        <v>8290539</v>
      </c>
      <c r="AQ14" s="122">
        <f>AP14-AP13</f>
        <v>741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27</v>
      </c>
      <c r="E15" s="40">
        <f t="shared" si="0"/>
        <v>19.014084507042256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99</v>
      </c>
      <c r="P15" s="118">
        <v>99</v>
      </c>
      <c r="Q15" s="118">
        <v>36107999</v>
      </c>
      <c r="R15" s="45">
        <f t="shared" si="3"/>
        <v>3827</v>
      </c>
      <c r="S15" s="46">
        <f t="shared" si="4"/>
        <v>91.847999999999999</v>
      </c>
      <c r="T15" s="46">
        <f t="shared" si="5"/>
        <v>3.827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949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36922804</v>
      </c>
      <c r="AH15" s="48">
        <f t="shared" si="8"/>
        <v>504</v>
      </c>
      <c r="AI15" s="49">
        <f t="shared" si="7"/>
        <v>131.69584530964201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8290539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18</v>
      </c>
      <c r="E16" s="40">
        <f t="shared" si="0"/>
        <v>12.67605633802817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139</v>
      </c>
      <c r="P16" s="118">
        <v>125</v>
      </c>
      <c r="Q16" s="118">
        <v>36112776</v>
      </c>
      <c r="R16" s="45">
        <f t="shared" si="3"/>
        <v>4777</v>
      </c>
      <c r="S16" s="46">
        <f t="shared" si="4"/>
        <v>114.648</v>
      </c>
      <c r="T16" s="46">
        <f t="shared" si="5"/>
        <v>4.7770000000000001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/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36923656</v>
      </c>
      <c r="AH16" s="48">
        <f t="shared" si="8"/>
        <v>852</v>
      </c>
      <c r="AI16" s="49">
        <f t="shared" si="7"/>
        <v>178.35461586769938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8290539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152</v>
      </c>
      <c r="Q17" s="118">
        <v>36118996</v>
      </c>
      <c r="R17" s="45">
        <f t="shared" si="3"/>
        <v>6220</v>
      </c>
      <c r="S17" s="46">
        <f t="shared" si="4"/>
        <v>149.28</v>
      </c>
      <c r="T17" s="46">
        <f t="shared" si="5"/>
        <v>6.22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1073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36925020</v>
      </c>
      <c r="AH17" s="48">
        <f t="shared" si="8"/>
        <v>1364</v>
      </c>
      <c r="AI17" s="49">
        <f t="shared" si="7"/>
        <v>219.29260450160771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8290539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138</v>
      </c>
      <c r="P18" s="118">
        <v>155</v>
      </c>
      <c r="Q18" s="118">
        <v>36125419</v>
      </c>
      <c r="R18" s="45">
        <f t="shared" si="3"/>
        <v>6423</v>
      </c>
      <c r="S18" s="46">
        <f t="shared" si="4"/>
        <v>154.15199999999999</v>
      </c>
      <c r="T18" s="46">
        <f t="shared" si="5"/>
        <v>6.423</v>
      </c>
      <c r="U18" s="119">
        <v>8.4</v>
      </c>
      <c r="V18" s="119">
        <f t="shared" si="6"/>
        <v>8.4</v>
      </c>
      <c r="W18" s="120" t="s">
        <v>135</v>
      </c>
      <c r="X18" s="122">
        <v>0</v>
      </c>
      <c r="Y18" s="122">
        <v>1093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36926428</v>
      </c>
      <c r="AH18" s="48">
        <f t="shared" si="8"/>
        <v>1408</v>
      </c>
      <c r="AI18" s="49">
        <f t="shared" si="7"/>
        <v>219.21220613420519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8290539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155</v>
      </c>
      <c r="Q19" s="118">
        <v>36131743</v>
      </c>
      <c r="R19" s="45">
        <f t="shared" si="3"/>
        <v>6324</v>
      </c>
      <c r="S19" s="46">
        <f t="shared" si="4"/>
        <v>151.77600000000001</v>
      </c>
      <c r="T19" s="46">
        <f t="shared" si="5"/>
        <v>6.3239999999999998</v>
      </c>
      <c r="U19" s="119">
        <v>7.5</v>
      </c>
      <c r="V19" s="119">
        <f t="shared" si="6"/>
        <v>7.5</v>
      </c>
      <c r="W19" s="120" t="s">
        <v>135</v>
      </c>
      <c r="X19" s="122">
        <v>0</v>
      </c>
      <c r="Y19" s="122">
        <v>1112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36927844</v>
      </c>
      <c r="AH19" s="48">
        <f t="shared" si="8"/>
        <v>1416</v>
      </c>
      <c r="AI19" s="49">
        <f t="shared" si="7"/>
        <v>223.9089184060721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8290539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153</v>
      </c>
      <c r="Q20" s="118">
        <v>36138068</v>
      </c>
      <c r="R20" s="45">
        <f t="shared" si="3"/>
        <v>6325</v>
      </c>
      <c r="S20" s="46">
        <f t="shared" si="4"/>
        <v>151.80000000000001</v>
      </c>
      <c r="T20" s="46">
        <f t="shared" si="5"/>
        <v>6.3250000000000002</v>
      </c>
      <c r="U20" s="119">
        <v>6.8</v>
      </c>
      <c r="V20" s="119">
        <f t="shared" si="6"/>
        <v>6.8</v>
      </c>
      <c r="W20" s="120" t="s">
        <v>135</v>
      </c>
      <c r="X20" s="122">
        <v>0</v>
      </c>
      <c r="Y20" s="122">
        <v>1132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36929260</v>
      </c>
      <c r="AH20" s="48">
        <f>IF(ISBLANK(AG20),"-",AG20-AG19)</f>
        <v>1416</v>
      </c>
      <c r="AI20" s="49">
        <f t="shared" si="7"/>
        <v>223.87351778656125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8290539</v>
      </c>
      <c r="AQ20" s="122">
        <f t="shared" si="10"/>
        <v>0</v>
      </c>
      <c r="AR20" s="52">
        <v>1.1499999999999999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136</v>
      </c>
      <c r="P21" s="118">
        <v>150</v>
      </c>
      <c r="Q21" s="118">
        <v>36144502</v>
      </c>
      <c r="R21" s="45">
        <f>Q21-Q20</f>
        <v>6434</v>
      </c>
      <c r="S21" s="46">
        <f t="shared" si="4"/>
        <v>154.416</v>
      </c>
      <c r="T21" s="46">
        <f t="shared" si="5"/>
        <v>6.4340000000000002</v>
      </c>
      <c r="U21" s="119">
        <v>5.9</v>
      </c>
      <c r="V21" s="119">
        <f t="shared" si="6"/>
        <v>5.9</v>
      </c>
      <c r="W21" s="120" t="s">
        <v>135</v>
      </c>
      <c r="X21" s="122">
        <v>0</v>
      </c>
      <c r="Y21" s="122">
        <v>1108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36930708</v>
      </c>
      <c r="AH21" s="48">
        <f t="shared" si="8"/>
        <v>1448</v>
      </c>
      <c r="AI21" s="49">
        <f t="shared" si="7"/>
        <v>225.05439850792663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8290539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149</v>
      </c>
      <c r="Q22" s="118">
        <v>36150767</v>
      </c>
      <c r="R22" s="45">
        <f t="shared" si="3"/>
        <v>6265</v>
      </c>
      <c r="S22" s="46">
        <f t="shared" si="4"/>
        <v>150.36000000000001</v>
      </c>
      <c r="T22" s="46">
        <f t="shared" si="5"/>
        <v>6.2649999999999997</v>
      </c>
      <c r="U22" s="119">
        <v>5.3</v>
      </c>
      <c r="V22" s="119">
        <f t="shared" si="6"/>
        <v>5.3</v>
      </c>
      <c r="W22" s="120" t="s">
        <v>135</v>
      </c>
      <c r="X22" s="122">
        <v>0</v>
      </c>
      <c r="Y22" s="122">
        <v>1102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36932124</v>
      </c>
      <c r="AH22" s="48">
        <f t="shared" si="8"/>
        <v>1416</v>
      </c>
      <c r="AI22" s="49">
        <f t="shared" si="7"/>
        <v>226.0175578611333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8290539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136</v>
      </c>
      <c r="P23" s="118">
        <v>142</v>
      </c>
      <c r="Q23" s="118">
        <v>36156655</v>
      </c>
      <c r="R23" s="45">
        <f t="shared" si="3"/>
        <v>5888</v>
      </c>
      <c r="S23" s="46">
        <f t="shared" si="4"/>
        <v>141.31200000000001</v>
      </c>
      <c r="T23" s="46">
        <f t="shared" si="5"/>
        <v>5.8879999999999999</v>
      </c>
      <c r="U23" s="119">
        <v>4.8</v>
      </c>
      <c r="V23" s="119">
        <f t="shared" si="6"/>
        <v>4.8</v>
      </c>
      <c r="W23" s="120" t="s">
        <v>135</v>
      </c>
      <c r="X23" s="122">
        <v>0</v>
      </c>
      <c r="Y23" s="122">
        <v>1040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36933468</v>
      </c>
      <c r="AH23" s="48">
        <f t="shared" si="8"/>
        <v>1344</v>
      </c>
      <c r="AI23" s="49">
        <f t="shared" si="7"/>
        <v>228.2608695652174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8290539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133</v>
      </c>
      <c r="P24" s="118">
        <v>138</v>
      </c>
      <c r="Q24" s="118">
        <v>36162516</v>
      </c>
      <c r="R24" s="45">
        <f t="shared" si="3"/>
        <v>5861</v>
      </c>
      <c r="S24" s="46">
        <f t="shared" si="4"/>
        <v>140.66399999999999</v>
      </c>
      <c r="T24" s="46">
        <f t="shared" si="5"/>
        <v>5.8609999999999998</v>
      </c>
      <c r="U24" s="119">
        <v>4.3</v>
      </c>
      <c r="V24" s="119">
        <f t="shared" si="6"/>
        <v>4.3</v>
      </c>
      <c r="W24" s="120" t="s">
        <v>135</v>
      </c>
      <c r="X24" s="122">
        <v>0</v>
      </c>
      <c r="Y24" s="122">
        <v>1029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36934828</v>
      </c>
      <c r="AH24" s="48">
        <f t="shared" si="8"/>
        <v>1360</v>
      </c>
      <c r="AI24" s="49">
        <f t="shared" si="7"/>
        <v>232.04231359836206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8290539</v>
      </c>
      <c r="AQ24" s="122">
        <f t="shared" si="10"/>
        <v>0</v>
      </c>
      <c r="AR24" s="52">
        <v>1.05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139</v>
      </c>
      <c r="Q25" s="118">
        <v>36168282</v>
      </c>
      <c r="R25" s="45">
        <f t="shared" si="3"/>
        <v>5766</v>
      </c>
      <c r="S25" s="46">
        <f t="shared" si="4"/>
        <v>138.38399999999999</v>
      </c>
      <c r="T25" s="46">
        <f t="shared" si="5"/>
        <v>5.766</v>
      </c>
      <c r="U25" s="119">
        <v>3.8</v>
      </c>
      <c r="V25" s="119">
        <f t="shared" si="6"/>
        <v>3.8</v>
      </c>
      <c r="W25" s="120" t="s">
        <v>135</v>
      </c>
      <c r="X25" s="122">
        <v>0</v>
      </c>
      <c r="Y25" s="122">
        <v>1041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36936164</v>
      </c>
      <c r="AH25" s="48">
        <f t="shared" si="8"/>
        <v>1336</v>
      </c>
      <c r="AI25" s="49">
        <f t="shared" si="7"/>
        <v>231.70308706208812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8290539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132</v>
      </c>
      <c r="P26" s="118">
        <v>132</v>
      </c>
      <c r="Q26" s="118">
        <v>36173929</v>
      </c>
      <c r="R26" s="45">
        <f t="shared" si="3"/>
        <v>5647</v>
      </c>
      <c r="S26" s="46">
        <f t="shared" si="4"/>
        <v>135.52799999999999</v>
      </c>
      <c r="T26" s="46">
        <f t="shared" si="5"/>
        <v>5.6470000000000002</v>
      </c>
      <c r="U26" s="119">
        <v>3.6</v>
      </c>
      <c r="V26" s="119">
        <f t="shared" si="6"/>
        <v>3.6</v>
      </c>
      <c r="W26" s="120" t="s">
        <v>135</v>
      </c>
      <c r="X26" s="122">
        <v>0</v>
      </c>
      <c r="Y26" s="122">
        <v>1019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36937496</v>
      </c>
      <c r="AH26" s="48">
        <f t="shared" si="8"/>
        <v>1332</v>
      </c>
      <c r="AI26" s="49">
        <f t="shared" si="7"/>
        <v>235.87745705684432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8290539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129</v>
      </c>
      <c r="P27" s="118">
        <v>141</v>
      </c>
      <c r="Q27" s="118">
        <v>36179531</v>
      </c>
      <c r="R27" s="45">
        <f t="shared" si="3"/>
        <v>5602</v>
      </c>
      <c r="S27" s="46">
        <f t="shared" si="4"/>
        <v>134.44800000000001</v>
      </c>
      <c r="T27" s="46">
        <f t="shared" si="5"/>
        <v>5.6020000000000003</v>
      </c>
      <c r="U27" s="119">
        <v>3.3</v>
      </c>
      <c r="V27" s="119">
        <f t="shared" si="6"/>
        <v>3.3</v>
      </c>
      <c r="W27" s="120" t="s">
        <v>135</v>
      </c>
      <c r="X27" s="122">
        <v>0</v>
      </c>
      <c r="Y27" s="122">
        <v>1092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36938800</v>
      </c>
      <c r="AH27" s="48">
        <f t="shared" si="8"/>
        <v>1304</v>
      </c>
      <c r="AI27" s="49">
        <f t="shared" si="7"/>
        <v>232.77400928239913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8290539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139</v>
      </c>
      <c r="Q28" s="118">
        <v>36185325</v>
      </c>
      <c r="R28" s="45">
        <f t="shared" si="3"/>
        <v>5794</v>
      </c>
      <c r="S28" s="46">
        <f t="shared" si="4"/>
        <v>139.05600000000001</v>
      </c>
      <c r="T28" s="46">
        <f t="shared" si="5"/>
        <v>5.7939999999999996</v>
      </c>
      <c r="U28" s="119">
        <v>3</v>
      </c>
      <c r="V28" s="119">
        <f t="shared" si="6"/>
        <v>3</v>
      </c>
      <c r="W28" s="120" t="s">
        <v>135</v>
      </c>
      <c r="X28" s="122">
        <v>0</v>
      </c>
      <c r="Y28" s="122">
        <v>1020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36940128</v>
      </c>
      <c r="AH28" s="48">
        <f t="shared" si="8"/>
        <v>1328</v>
      </c>
      <c r="AI28" s="49">
        <f t="shared" si="7"/>
        <v>229.2026234035209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8290539</v>
      </c>
      <c r="AQ28" s="122">
        <f t="shared" si="10"/>
        <v>0</v>
      </c>
      <c r="AR28" s="52">
        <v>1.1200000000000001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136</v>
      </c>
      <c r="Q29" s="118">
        <v>36191075</v>
      </c>
      <c r="R29" s="45">
        <f t="shared" si="3"/>
        <v>5750</v>
      </c>
      <c r="S29" s="46">
        <f t="shared" si="4"/>
        <v>138</v>
      </c>
      <c r="T29" s="46">
        <f t="shared" si="5"/>
        <v>5.75</v>
      </c>
      <c r="U29" s="119">
        <v>2.7</v>
      </c>
      <c r="V29" s="119">
        <f t="shared" si="6"/>
        <v>2.7</v>
      </c>
      <c r="W29" s="120" t="s">
        <v>135</v>
      </c>
      <c r="X29" s="122">
        <v>0</v>
      </c>
      <c r="Y29" s="122">
        <v>1040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36941460</v>
      </c>
      <c r="AH29" s="48">
        <f t="shared" si="8"/>
        <v>1332</v>
      </c>
      <c r="AI29" s="49">
        <f t="shared" si="7"/>
        <v>231.65217391304347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8290539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134</v>
      </c>
      <c r="P30" s="118">
        <v>133</v>
      </c>
      <c r="Q30" s="118">
        <v>36196726</v>
      </c>
      <c r="R30" s="45">
        <f t="shared" si="3"/>
        <v>5651</v>
      </c>
      <c r="S30" s="46">
        <f t="shared" si="4"/>
        <v>135.624</v>
      </c>
      <c r="T30" s="46">
        <f t="shared" si="5"/>
        <v>5.6509999999999998</v>
      </c>
      <c r="U30" s="119">
        <v>2.5</v>
      </c>
      <c r="V30" s="119">
        <f t="shared" si="6"/>
        <v>2.5</v>
      </c>
      <c r="W30" s="120" t="s">
        <v>135</v>
      </c>
      <c r="X30" s="122">
        <v>0</v>
      </c>
      <c r="Y30" s="122">
        <v>997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36942736</v>
      </c>
      <c r="AH30" s="48">
        <f t="shared" si="8"/>
        <v>1276</v>
      </c>
      <c r="AI30" s="49">
        <f t="shared" si="7"/>
        <v>225.8007432312865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8290539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121</v>
      </c>
      <c r="Q31" s="118">
        <v>36202110</v>
      </c>
      <c r="R31" s="45">
        <f t="shared" si="3"/>
        <v>5384</v>
      </c>
      <c r="S31" s="46">
        <f t="shared" si="4"/>
        <v>129.21600000000001</v>
      </c>
      <c r="T31" s="46">
        <f t="shared" si="5"/>
        <v>5.3840000000000003</v>
      </c>
      <c r="U31" s="119">
        <v>1.6</v>
      </c>
      <c r="V31" s="119">
        <f t="shared" si="6"/>
        <v>1.6</v>
      </c>
      <c r="W31" s="120" t="s">
        <v>180</v>
      </c>
      <c r="X31" s="122">
        <v>0</v>
      </c>
      <c r="Y31" s="122">
        <v>1019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36943860</v>
      </c>
      <c r="AH31" s="48">
        <f t="shared" si="8"/>
        <v>1124</v>
      </c>
      <c r="AI31" s="49">
        <f t="shared" si="7"/>
        <v>208.76671619613668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8290539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14</v>
      </c>
      <c r="E32" s="40">
        <f t="shared" si="0"/>
        <v>9.8591549295774659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118</v>
      </c>
      <c r="P32" s="118">
        <v>120</v>
      </c>
      <c r="Q32" s="118">
        <v>36207271</v>
      </c>
      <c r="R32" s="45">
        <f t="shared" si="3"/>
        <v>5161</v>
      </c>
      <c r="S32" s="46">
        <f t="shared" si="4"/>
        <v>123.864</v>
      </c>
      <c r="T32" s="46">
        <f t="shared" si="5"/>
        <v>5.1609999999999996</v>
      </c>
      <c r="U32" s="119">
        <v>1.3</v>
      </c>
      <c r="V32" s="119">
        <f t="shared" si="6"/>
        <v>1.3</v>
      </c>
      <c r="W32" s="120" t="s">
        <v>180</v>
      </c>
      <c r="X32" s="122">
        <v>0</v>
      </c>
      <c r="Y32" s="122">
        <v>960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36944868</v>
      </c>
      <c r="AH32" s="48">
        <f t="shared" si="8"/>
        <v>1008</v>
      </c>
      <c r="AI32" s="49">
        <f t="shared" si="7"/>
        <v>195.31098624297618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8290539</v>
      </c>
      <c r="AQ32" s="122">
        <f t="shared" si="10"/>
        <v>0</v>
      </c>
      <c r="AR32" s="52">
        <v>0.78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129</v>
      </c>
      <c r="P33" s="118">
        <v>103</v>
      </c>
      <c r="Q33" s="118">
        <v>36211604</v>
      </c>
      <c r="R33" s="45">
        <f t="shared" si="3"/>
        <v>4333</v>
      </c>
      <c r="S33" s="46">
        <f t="shared" si="4"/>
        <v>103.992</v>
      </c>
      <c r="T33" s="46">
        <f t="shared" si="5"/>
        <v>4.3330000000000002</v>
      </c>
      <c r="U33" s="119">
        <v>2.2999999999999998</v>
      </c>
      <c r="V33" s="119">
        <f t="shared" si="6"/>
        <v>2.2999999999999998</v>
      </c>
      <c r="W33" s="120" t="s">
        <v>124</v>
      </c>
      <c r="X33" s="122">
        <v>0</v>
      </c>
      <c r="Y33" s="122">
        <v>0</v>
      </c>
      <c r="Z33" s="122">
        <v>1170</v>
      </c>
      <c r="AA33" s="122">
        <v>0</v>
      </c>
      <c r="AB33" s="122">
        <v>1119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36945676</v>
      </c>
      <c r="AH33" s="48">
        <f t="shared" si="8"/>
        <v>808</v>
      </c>
      <c r="AI33" s="49">
        <f t="shared" si="7"/>
        <v>186.47588276021233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0.37</v>
      </c>
      <c r="AP33" s="122">
        <v>8291507</v>
      </c>
      <c r="AQ33" s="122">
        <f t="shared" si="10"/>
        <v>968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11</v>
      </c>
      <c r="E34" s="40">
        <f t="shared" si="0"/>
        <v>7.746478873239437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122</v>
      </c>
      <c r="P34" s="118">
        <v>94</v>
      </c>
      <c r="Q34" s="118">
        <v>36215843</v>
      </c>
      <c r="R34" s="45">
        <f t="shared" si="3"/>
        <v>4239</v>
      </c>
      <c r="S34" s="46">
        <f t="shared" si="4"/>
        <v>101.736</v>
      </c>
      <c r="T34" s="46">
        <f t="shared" si="5"/>
        <v>4.2389999999999999</v>
      </c>
      <c r="U34" s="119">
        <v>3.4</v>
      </c>
      <c r="V34" s="119">
        <f t="shared" si="6"/>
        <v>3.4</v>
      </c>
      <c r="W34" s="120" t="s">
        <v>124</v>
      </c>
      <c r="X34" s="122">
        <v>0</v>
      </c>
      <c r="Y34" s="122">
        <v>0</v>
      </c>
      <c r="Z34" s="122">
        <v>1059</v>
      </c>
      <c r="AA34" s="122">
        <v>0</v>
      </c>
      <c r="AB34" s="122">
        <v>1119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36946444</v>
      </c>
      <c r="AH34" s="48">
        <f t="shared" si="8"/>
        <v>768</v>
      </c>
      <c r="AI34" s="49">
        <f t="shared" si="7"/>
        <v>181.17480537862704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0.37</v>
      </c>
      <c r="AP34" s="122">
        <v>8292660</v>
      </c>
      <c r="AQ34" s="122">
        <f t="shared" si="10"/>
        <v>1153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126.45833333333333</v>
      </c>
      <c r="Q35" s="63">
        <f>Q34-Q10</f>
        <v>126542</v>
      </c>
      <c r="R35" s="64">
        <f>SUM(R11:R34)</f>
        <v>126542</v>
      </c>
      <c r="S35" s="123">
        <f>AVERAGE(S11:S34)</f>
        <v>126.54199999999997</v>
      </c>
      <c r="T35" s="123">
        <f>SUM(T11:T34)</f>
        <v>126.54200000000002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26536</v>
      </c>
      <c r="AH35" s="66">
        <f>SUM(AH11:AH34)</f>
        <v>26536</v>
      </c>
      <c r="AI35" s="67">
        <f>$AH$35/$T35</f>
        <v>209.7011268985791</v>
      </c>
      <c r="AJ35" s="92"/>
      <c r="AK35" s="93"/>
      <c r="AL35" s="93"/>
      <c r="AM35" s="93"/>
      <c r="AN35" s="94"/>
      <c r="AO35" s="68"/>
      <c r="AP35" s="69">
        <f>AP34-AP10</f>
        <v>5946</v>
      </c>
      <c r="AQ35" s="70">
        <f>SUM(AQ11:AQ34)</f>
        <v>5946</v>
      </c>
      <c r="AR35" s="145">
        <f>SUM(AR11:AR34)</f>
        <v>6.09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259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260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235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61" t="s">
        <v>263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262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261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257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8" t="s">
        <v>264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265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154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196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 t="s">
        <v>266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115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4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8 S87:T93 B90:B95 S83:T84 N88:R93 T75:T82 T59:T66 T47:T56" name="Range2_12_5_1_1"/>
    <protectedRange sqref="N10 L10 L6 D6 D8 AD8 AF8 O8:U8 AJ8:AR8 AF10 L24:N31 N12:N23 N32:N34 N11:P11 O12:P34 E11:E34 G11:G34 AC17:AF34 X11:AF16 R11:V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5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2" name="Range2_12_5_1_1_2_1_4_1_1_1_2_1_1_1_1_1_1_1_1_1_2_1_1_1_1_2_1_1_1_2_1_1_1_2_2_2_1_1_1_1_1"/>
    <protectedRange sqref="B63" name="Range2_12_5_1_1_2_1_2_2_1_1_1_1_2_1_1_1_2_1_1_1_2_2_2_1_1_1_1_1"/>
    <protectedRange sqref="AR11:AR34" name="Range1_16_3_1_1_5"/>
    <protectedRange sqref="B60" name="Range2_12_5_1_1_2_1_4_1_1_1_2_1_1_1_1_1_1_1_1_1_2_1_1_1_1_2_1_1_1_2_1_1_1_2_2_2_1_1_1_1_1_1_1_1_1"/>
    <protectedRange sqref="B61" name="Range2_12_5_1_1_2_1_2_2_1_1_1_1_2_1_1_1_2_1_1_1_2_2_2_1_1_1_1_1_1_1_1_2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" name="Range2_12_5_1_1_1_2_2_1_1_1_1_1_1_1_1_1_1_1_2_1_1_1_1_1_1_1_1_1_3_1_3_1_1_1"/>
    <protectedRange sqref="B47:B48" name="Range2_12_5_1_1_1_1_1_2_2_1_1"/>
    <protectedRange sqref="B49" name="Range2_12_5_1_1_1_2_2_1_1_1_1_1_1_1_1_1_1_1_2_1_1_1_2_1_1_1_2_1_1_1_3_1"/>
    <protectedRange sqref="B50" name="Range2_12_5_1_1_1_2_2_1_1_1_1_1_1_1_1_1_1_1_2_1_1_1_2_1_2_1_1_1_1_3_1"/>
    <protectedRange sqref="B51:B52 B56" name="Range2_12_5_1_1_1_2_2_1_1_1_1_1_1_1_1_1_1_1_2_1_1_1_1_1_1_1_1_1_3_1_3_1_1_2"/>
    <protectedRange sqref="B53" name="Range2_12_5_1_1_1_2_2_1_1_1_1_1_1_1_1_1_1_1_2_1_1_1_2_1_2_1_1_1_1_3_1_1"/>
    <protectedRange sqref="B55" name="Range2_12_5_1_1_1_2_2_1_1_1_1_1_1_1_1_1_1_1_2_1_1_1_2_2_1_1"/>
    <protectedRange sqref="B54" name="Range2_12_5_1_1_1_2_2_1_1_1_1_1_1_1_1_1_1_1_2_1_1_1_2_1_2_1_1_1_1_3_1_1_1"/>
    <protectedRange sqref="B58" name="Range2_12_5_1_1_1_2_2_1_1_1_1_1_1_1_1_1_1_1_2_1_1_1_2_2_1"/>
    <protectedRange sqref="B59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726" priority="17" operator="containsText" text="N/A">
      <formula>NOT(ISERROR(SEARCH("N/A",X11)))</formula>
    </cfRule>
    <cfRule type="cellIs" dxfId="725" priority="35" operator="equal">
      <formula>0</formula>
    </cfRule>
  </conditionalFormatting>
  <conditionalFormatting sqref="AC17:AE34 X11:AE16">
    <cfRule type="cellIs" dxfId="724" priority="34" operator="greaterThanOrEqual">
      <formula>1185</formula>
    </cfRule>
  </conditionalFormatting>
  <conditionalFormatting sqref="AC17:AE34 X11:AE16">
    <cfRule type="cellIs" dxfId="723" priority="33" operator="between">
      <formula>0.1</formula>
      <formula>1184</formula>
    </cfRule>
  </conditionalFormatting>
  <conditionalFormatting sqref="X8 AJ16:AJ34 AJ11:AO15 AO12:AO34">
    <cfRule type="cellIs" dxfId="722" priority="32" operator="equal">
      <formula>0</formula>
    </cfRule>
  </conditionalFormatting>
  <conditionalFormatting sqref="X8 AJ16:AJ34 AJ11:AO15 AO12:AO34">
    <cfRule type="cellIs" dxfId="721" priority="31" operator="greaterThan">
      <formula>1179</formula>
    </cfRule>
  </conditionalFormatting>
  <conditionalFormatting sqref="X8 AJ16:AJ34 AJ11:AO15 AO12:AO34">
    <cfRule type="cellIs" dxfId="720" priority="30" operator="greaterThan">
      <formula>99</formula>
    </cfRule>
  </conditionalFormatting>
  <conditionalFormatting sqref="X8 AJ16:AJ34 AJ11:AO15 AO12:AO34">
    <cfRule type="cellIs" dxfId="719" priority="29" operator="greaterThan">
      <formula>0.99</formula>
    </cfRule>
  </conditionalFormatting>
  <conditionalFormatting sqref="AB8">
    <cfRule type="cellIs" dxfId="718" priority="28" operator="equal">
      <formula>0</formula>
    </cfRule>
  </conditionalFormatting>
  <conditionalFormatting sqref="AB8">
    <cfRule type="cellIs" dxfId="717" priority="27" operator="greaterThan">
      <formula>1179</formula>
    </cfRule>
  </conditionalFormatting>
  <conditionalFormatting sqref="AB8">
    <cfRule type="cellIs" dxfId="716" priority="26" operator="greaterThan">
      <formula>99</formula>
    </cfRule>
  </conditionalFormatting>
  <conditionalFormatting sqref="AB8">
    <cfRule type="cellIs" dxfId="715" priority="25" operator="greaterThan">
      <formula>0.99</formula>
    </cfRule>
  </conditionalFormatting>
  <conditionalFormatting sqref="AQ11:AQ34">
    <cfRule type="cellIs" dxfId="714" priority="24" operator="equal">
      <formula>0</formula>
    </cfRule>
  </conditionalFormatting>
  <conditionalFormatting sqref="AQ11:AQ34">
    <cfRule type="cellIs" dxfId="713" priority="23" operator="greaterThan">
      <formula>1179</formula>
    </cfRule>
  </conditionalFormatting>
  <conditionalFormatting sqref="AQ11:AQ34">
    <cfRule type="cellIs" dxfId="712" priority="22" operator="greaterThan">
      <formula>99</formula>
    </cfRule>
  </conditionalFormatting>
  <conditionalFormatting sqref="AQ11:AQ34">
    <cfRule type="cellIs" dxfId="711" priority="21" operator="greaterThan">
      <formula>0.99</formula>
    </cfRule>
  </conditionalFormatting>
  <conditionalFormatting sqref="AI11:AI34">
    <cfRule type="cellIs" dxfId="710" priority="20" operator="greaterThan">
      <formula>$AI$8</formula>
    </cfRule>
  </conditionalFormatting>
  <conditionalFormatting sqref="AH11:AH34">
    <cfRule type="cellIs" dxfId="709" priority="18" operator="greaterThan">
      <formula>$AH$8</formula>
    </cfRule>
    <cfRule type="cellIs" dxfId="708" priority="19" operator="greaterThan">
      <formula>$AH$8</formula>
    </cfRule>
  </conditionalFormatting>
  <conditionalFormatting sqref="AP11:AP34">
    <cfRule type="cellIs" dxfId="707" priority="16" operator="equal">
      <formula>0</formula>
    </cfRule>
  </conditionalFormatting>
  <conditionalFormatting sqref="AP11:AP34">
    <cfRule type="cellIs" dxfId="706" priority="15" operator="greaterThan">
      <formula>1179</formula>
    </cfRule>
  </conditionalFormatting>
  <conditionalFormatting sqref="AP11:AP34">
    <cfRule type="cellIs" dxfId="705" priority="14" operator="greaterThan">
      <formula>99</formula>
    </cfRule>
  </conditionalFormatting>
  <conditionalFormatting sqref="AP11:AP34">
    <cfRule type="cellIs" dxfId="704" priority="13" operator="greaterThan">
      <formula>0.99</formula>
    </cfRule>
  </conditionalFormatting>
  <conditionalFormatting sqref="X17:AB34">
    <cfRule type="containsText" dxfId="703" priority="9" operator="containsText" text="N/A">
      <formula>NOT(ISERROR(SEARCH("N/A",X17)))</formula>
    </cfRule>
    <cfRule type="cellIs" dxfId="702" priority="12" operator="equal">
      <formula>0</formula>
    </cfRule>
  </conditionalFormatting>
  <conditionalFormatting sqref="X17:AB34">
    <cfRule type="cellIs" dxfId="701" priority="11" operator="greaterThanOrEqual">
      <formula>1185</formula>
    </cfRule>
  </conditionalFormatting>
  <conditionalFormatting sqref="X17:AB34">
    <cfRule type="cellIs" dxfId="700" priority="10" operator="between">
      <formula>0.1</formula>
      <formula>1184</formula>
    </cfRule>
  </conditionalFormatting>
  <conditionalFormatting sqref="AL16:AN16 AL32:AN34 AM31:AN31 AN17:AN30">
    <cfRule type="cellIs" dxfId="699" priority="8" operator="equal">
      <formula>0</formula>
    </cfRule>
  </conditionalFormatting>
  <conditionalFormatting sqref="AL16:AN16 AL32:AN34 AM31:AN31 AN17:AN30">
    <cfRule type="cellIs" dxfId="698" priority="7" operator="greaterThan">
      <formula>1179</formula>
    </cfRule>
  </conditionalFormatting>
  <conditionalFormatting sqref="AL16:AN16 AL32:AN34 AM31:AN31 AN17:AN30">
    <cfRule type="cellIs" dxfId="697" priority="6" operator="greaterThan">
      <formula>99</formula>
    </cfRule>
  </conditionalFormatting>
  <conditionalFormatting sqref="AL16:AN16 AL32:AN34 AM31:AN31 AN17:AN30">
    <cfRule type="cellIs" dxfId="696" priority="5" operator="greaterThan">
      <formula>0.99</formula>
    </cfRule>
  </conditionalFormatting>
  <conditionalFormatting sqref="AK16:AK34 AL17:AM24 AM25:AM30 AK25:AL31">
    <cfRule type="cellIs" dxfId="695" priority="4" operator="equal">
      <formula>0</formula>
    </cfRule>
  </conditionalFormatting>
  <conditionalFormatting sqref="AK16:AK34 AL17:AM24 AM25:AM30 AK25:AL31">
    <cfRule type="cellIs" dxfId="694" priority="3" operator="greaterThan">
      <formula>1179</formula>
    </cfRule>
  </conditionalFormatting>
  <conditionalFormatting sqref="AK16:AK34 AL17:AM24 AM25:AM30 AK25:AL31">
    <cfRule type="cellIs" dxfId="693" priority="2" operator="greaterThan">
      <formula>99</formula>
    </cfRule>
  </conditionalFormatting>
  <conditionalFormatting sqref="AK16:AK34 AL17:AM24 AM25:AM30 AK25:AL31">
    <cfRule type="cellIs" dxfId="69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40" workbookViewId="0">
      <selection activeCell="B59" sqref="B59:B6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42136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27016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11'!Q34</f>
        <v>36215843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11'!$AG$34</f>
        <v>36946444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11'!$AP$34</f>
        <v>8292660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127</v>
      </c>
      <c r="P11" s="118">
        <v>90</v>
      </c>
      <c r="Q11" s="118">
        <v>36219734</v>
      </c>
      <c r="R11" s="45">
        <f>Q11-Q10</f>
        <v>3891</v>
      </c>
      <c r="S11" s="46">
        <f>R11*24/1000</f>
        <v>93.384</v>
      </c>
      <c r="T11" s="46">
        <f>R11/1000</f>
        <v>3.891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1051</v>
      </c>
      <c r="AA11" s="122">
        <v>0</v>
      </c>
      <c r="AB11" s="122">
        <v>1119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36947156</v>
      </c>
      <c r="AH11" s="48">
        <f>IF(ISBLANK(AG11),"-",AG11-AG10)</f>
        <v>712</v>
      </c>
      <c r="AI11" s="49">
        <f>AH11/T11</f>
        <v>182.98637882292471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0.46</v>
      </c>
      <c r="AP11" s="122">
        <v>8294034</v>
      </c>
      <c r="AQ11" s="122">
        <f>AP11-AP10</f>
        <v>1374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125</v>
      </c>
      <c r="P12" s="118">
        <v>85</v>
      </c>
      <c r="Q12" s="118">
        <v>36223267</v>
      </c>
      <c r="R12" s="45">
        <f t="shared" ref="R12:R34" si="3">Q12-Q11</f>
        <v>3533</v>
      </c>
      <c r="S12" s="46">
        <f t="shared" ref="S12:S34" si="4">R12*24/1000</f>
        <v>84.792000000000002</v>
      </c>
      <c r="T12" s="46">
        <f t="shared" ref="T12:T34" si="5">R12/1000</f>
        <v>3.5329999999999999</v>
      </c>
      <c r="U12" s="119">
        <v>6.4</v>
      </c>
      <c r="V12" s="119">
        <f t="shared" ref="V12:V34" si="6">U12</f>
        <v>6.4</v>
      </c>
      <c r="W12" s="120" t="s">
        <v>124</v>
      </c>
      <c r="X12" s="122">
        <v>0</v>
      </c>
      <c r="Y12" s="122">
        <v>0</v>
      </c>
      <c r="Z12" s="122">
        <v>1006</v>
      </c>
      <c r="AA12" s="122">
        <v>0</v>
      </c>
      <c r="AB12" s="122">
        <v>1118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36947776</v>
      </c>
      <c r="AH12" s="48">
        <f>IF(ISBLANK(AG12),"-",AG12-AG11)</f>
        <v>620</v>
      </c>
      <c r="AI12" s="49">
        <f t="shared" ref="AI12:AI34" si="7">AH12/T12</f>
        <v>175.48825360883103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0.46</v>
      </c>
      <c r="AP12" s="122">
        <v>8295487</v>
      </c>
      <c r="AQ12" s="122">
        <f>AP12-AP11</f>
        <v>1453</v>
      </c>
      <c r="AR12" s="52">
        <v>0.68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123</v>
      </c>
      <c r="P13" s="118">
        <v>86</v>
      </c>
      <c r="Q13" s="118">
        <v>36226865</v>
      </c>
      <c r="R13" s="45">
        <f t="shared" si="3"/>
        <v>3598</v>
      </c>
      <c r="S13" s="46">
        <f t="shared" si="4"/>
        <v>86.352000000000004</v>
      </c>
      <c r="T13" s="46">
        <f t="shared" si="5"/>
        <v>3.5979999999999999</v>
      </c>
      <c r="U13" s="119">
        <v>7.9</v>
      </c>
      <c r="V13" s="119">
        <f t="shared" si="6"/>
        <v>7.9</v>
      </c>
      <c r="W13" s="120" t="s">
        <v>124</v>
      </c>
      <c r="X13" s="122">
        <v>0</v>
      </c>
      <c r="Y13" s="122">
        <v>0</v>
      </c>
      <c r="Z13" s="122">
        <v>980</v>
      </c>
      <c r="AA13" s="122">
        <v>0</v>
      </c>
      <c r="AB13" s="122">
        <v>1119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36948404</v>
      </c>
      <c r="AH13" s="48">
        <f>IF(ISBLANK(AG13),"-",AG13-AG12)</f>
        <v>628</v>
      </c>
      <c r="AI13" s="49">
        <f t="shared" si="7"/>
        <v>174.5414118954975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0.46</v>
      </c>
      <c r="AP13" s="122">
        <v>8296969</v>
      </c>
      <c r="AQ13" s="122">
        <f>AP13-AP12</f>
        <v>1482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22</v>
      </c>
      <c r="E14" s="40">
        <f t="shared" si="0"/>
        <v>15.492957746478874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89</v>
      </c>
      <c r="P14" s="118">
        <v>88</v>
      </c>
      <c r="Q14" s="118">
        <v>36230403</v>
      </c>
      <c r="R14" s="45">
        <f t="shared" si="3"/>
        <v>3538</v>
      </c>
      <c r="S14" s="46">
        <f t="shared" si="4"/>
        <v>84.912000000000006</v>
      </c>
      <c r="T14" s="46">
        <f t="shared" si="5"/>
        <v>3.5379999999999998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950</v>
      </c>
      <c r="AA14" s="122">
        <v>0</v>
      </c>
      <c r="AB14" s="122">
        <v>1119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36948996</v>
      </c>
      <c r="AH14" s="48">
        <f t="shared" ref="AH14:AH34" si="8">IF(ISBLANK(AG14),"-",AG14-AG13)</f>
        <v>592</v>
      </c>
      <c r="AI14" s="49">
        <f t="shared" si="7"/>
        <v>167.32617297908425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0.46</v>
      </c>
      <c r="AP14" s="122">
        <v>8298220</v>
      </c>
      <c r="AQ14" s="122">
        <f>AP14-AP13</f>
        <v>1251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24</v>
      </c>
      <c r="E15" s="40">
        <f t="shared" si="0"/>
        <v>16.901408450704228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102</v>
      </c>
      <c r="P15" s="118">
        <v>98</v>
      </c>
      <c r="Q15" s="118">
        <v>36234282</v>
      </c>
      <c r="R15" s="45">
        <f t="shared" si="3"/>
        <v>3879</v>
      </c>
      <c r="S15" s="46">
        <f t="shared" si="4"/>
        <v>93.096000000000004</v>
      </c>
      <c r="T15" s="46">
        <f t="shared" si="5"/>
        <v>3.879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907</v>
      </c>
      <c r="AA15" s="122">
        <v>0</v>
      </c>
      <c r="AB15" s="122">
        <v>1120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36949580</v>
      </c>
      <c r="AH15" s="48">
        <f t="shared" si="8"/>
        <v>584</v>
      </c>
      <c r="AI15" s="49">
        <f t="shared" si="7"/>
        <v>150.55426656354732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8298220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144</v>
      </c>
      <c r="P16" s="118">
        <v>142</v>
      </c>
      <c r="Q16" s="118">
        <v>36239563</v>
      </c>
      <c r="R16" s="45">
        <f t="shared" si="3"/>
        <v>5281</v>
      </c>
      <c r="S16" s="46">
        <f t="shared" si="4"/>
        <v>126.744</v>
      </c>
      <c r="T16" s="46">
        <f t="shared" si="5"/>
        <v>5.2809999999999997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1196</v>
      </c>
      <c r="AA16" s="122">
        <v>1185</v>
      </c>
      <c r="AB16" s="122">
        <v>11981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36950608</v>
      </c>
      <c r="AH16" s="48">
        <f t="shared" si="8"/>
        <v>1028</v>
      </c>
      <c r="AI16" s="49">
        <f t="shared" si="7"/>
        <v>194.66010225336112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8298220</v>
      </c>
      <c r="AQ16" s="122">
        <f t="shared" ref="AQ16:AQ34" si="10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139</v>
      </c>
      <c r="P17" s="118">
        <v>154</v>
      </c>
      <c r="Q17" s="118">
        <v>36245740</v>
      </c>
      <c r="R17" s="45">
        <f t="shared" si="3"/>
        <v>6177</v>
      </c>
      <c r="S17" s="46">
        <f t="shared" si="4"/>
        <v>148.24799999999999</v>
      </c>
      <c r="T17" s="46">
        <f t="shared" si="5"/>
        <v>6.1769999999999996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1133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36951976</v>
      </c>
      <c r="AH17" s="48">
        <f t="shared" si="8"/>
        <v>1368</v>
      </c>
      <c r="AI17" s="49">
        <f t="shared" si="7"/>
        <v>221.46673142302089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8298220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136</v>
      </c>
      <c r="P18" s="118">
        <v>136</v>
      </c>
      <c r="Q18" s="118">
        <v>36252078</v>
      </c>
      <c r="R18" s="45">
        <f t="shared" si="3"/>
        <v>6338</v>
      </c>
      <c r="S18" s="46">
        <f t="shared" si="4"/>
        <v>152.11199999999999</v>
      </c>
      <c r="T18" s="46">
        <f t="shared" si="5"/>
        <v>6.3380000000000001</v>
      </c>
      <c r="U18" s="119">
        <v>8.1</v>
      </c>
      <c r="V18" s="119">
        <f t="shared" si="6"/>
        <v>8.1</v>
      </c>
      <c r="W18" s="120" t="s">
        <v>135</v>
      </c>
      <c r="X18" s="122">
        <v>0</v>
      </c>
      <c r="Y18" s="122">
        <v>1133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36953380</v>
      </c>
      <c r="AH18" s="48">
        <f t="shared" si="8"/>
        <v>1404</v>
      </c>
      <c r="AI18" s="49">
        <f t="shared" si="7"/>
        <v>221.52098453770904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8298220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152</v>
      </c>
      <c r="Q19" s="118">
        <v>36258618</v>
      </c>
      <c r="R19" s="45">
        <f t="shared" si="3"/>
        <v>6540</v>
      </c>
      <c r="S19" s="46">
        <f t="shared" si="4"/>
        <v>156.96</v>
      </c>
      <c r="T19" s="46">
        <f t="shared" si="5"/>
        <v>6.54</v>
      </c>
      <c r="U19" s="119">
        <v>7.3</v>
      </c>
      <c r="V19" s="119">
        <f t="shared" si="6"/>
        <v>7.3</v>
      </c>
      <c r="W19" s="120" t="s">
        <v>135</v>
      </c>
      <c r="X19" s="122">
        <v>0</v>
      </c>
      <c r="Y19" s="122">
        <v>1123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36954852</v>
      </c>
      <c r="AH19" s="48">
        <f t="shared" si="8"/>
        <v>1472</v>
      </c>
      <c r="AI19" s="49">
        <f t="shared" si="7"/>
        <v>225.07645259938838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8298220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137</v>
      </c>
      <c r="P20" s="118">
        <v>151</v>
      </c>
      <c r="Q20" s="118">
        <v>36264918</v>
      </c>
      <c r="R20" s="45">
        <f t="shared" si="3"/>
        <v>6300</v>
      </c>
      <c r="S20" s="46">
        <f t="shared" si="4"/>
        <v>151.19999999999999</v>
      </c>
      <c r="T20" s="46">
        <f t="shared" si="5"/>
        <v>6.3</v>
      </c>
      <c r="U20" s="119">
        <v>6.4</v>
      </c>
      <c r="V20" s="119">
        <f t="shared" si="6"/>
        <v>6.4</v>
      </c>
      <c r="W20" s="120" t="s">
        <v>135</v>
      </c>
      <c r="X20" s="122">
        <v>0</v>
      </c>
      <c r="Y20" s="122">
        <v>1142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36956268</v>
      </c>
      <c r="AH20" s="48">
        <f>IF(ISBLANK(AG20),"-",AG20-AG19)</f>
        <v>1416</v>
      </c>
      <c r="AI20" s="49">
        <f t="shared" si="7"/>
        <v>224.76190476190476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8298220</v>
      </c>
      <c r="AQ20" s="122">
        <f t="shared" si="10"/>
        <v>0</v>
      </c>
      <c r="AR20" s="52">
        <v>0.83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154</v>
      </c>
      <c r="Q21" s="118">
        <v>36271224</v>
      </c>
      <c r="R21" s="45">
        <f>Q21-Q20</f>
        <v>6306</v>
      </c>
      <c r="S21" s="46">
        <f t="shared" si="4"/>
        <v>151.34399999999999</v>
      </c>
      <c r="T21" s="46">
        <f t="shared" si="5"/>
        <v>6.306</v>
      </c>
      <c r="U21" s="119">
        <v>5.4</v>
      </c>
      <c r="V21" s="119">
        <f t="shared" si="6"/>
        <v>5.4</v>
      </c>
      <c r="W21" s="120" t="s">
        <v>135</v>
      </c>
      <c r="X21" s="122">
        <v>0</v>
      </c>
      <c r="Y21" s="122">
        <v>1070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36957684</v>
      </c>
      <c r="AH21" s="48">
        <f t="shared" si="8"/>
        <v>1416</v>
      </c>
      <c r="AI21" s="49">
        <f t="shared" si="7"/>
        <v>224.54804947668887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8298220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148</v>
      </c>
      <c r="Q22" s="118">
        <v>36277531</v>
      </c>
      <c r="R22" s="45">
        <f t="shared" si="3"/>
        <v>6307</v>
      </c>
      <c r="S22" s="46">
        <f t="shared" si="4"/>
        <v>151.36799999999999</v>
      </c>
      <c r="T22" s="46">
        <f t="shared" si="5"/>
        <v>6.3070000000000004</v>
      </c>
      <c r="U22" s="119">
        <v>4.9000000000000004</v>
      </c>
      <c r="V22" s="119">
        <f t="shared" si="6"/>
        <v>4.9000000000000004</v>
      </c>
      <c r="W22" s="120" t="s">
        <v>135</v>
      </c>
      <c r="X22" s="122">
        <v>0</v>
      </c>
      <c r="Y22" s="122">
        <v>1050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36959100</v>
      </c>
      <c r="AH22" s="48">
        <f t="shared" si="8"/>
        <v>1416</v>
      </c>
      <c r="AI22" s="49">
        <f t="shared" si="7"/>
        <v>224.51244648802916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8298220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131</v>
      </c>
      <c r="P23" s="118">
        <v>150</v>
      </c>
      <c r="Q23" s="118">
        <v>36282596</v>
      </c>
      <c r="R23" s="45">
        <f t="shared" si="3"/>
        <v>5065</v>
      </c>
      <c r="S23" s="46">
        <f t="shared" si="4"/>
        <v>121.56</v>
      </c>
      <c r="T23" s="46">
        <f t="shared" si="5"/>
        <v>5.0650000000000004</v>
      </c>
      <c r="U23" s="119">
        <v>4.2</v>
      </c>
      <c r="V23" s="119">
        <f t="shared" si="6"/>
        <v>4.2</v>
      </c>
      <c r="W23" s="120" t="s">
        <v>135</v>
      </c>
      <c r="X23" s="122">
        <v>0</v>
      </c>
      <c r="Y23" s="122">
        <v>1081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36960496</v>
      </c>
      <c r="AH23" s="48">
        <f t="shared" si="8"/>
        <v>1396</v>
      </c>
      <c r="AI23" s="49">
        <f t="shared" si="7"/>
        <v>275.61697926949654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8298220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139</v>
      </c>
      <c r="Q24" s="118">
        <v>36289531</v>
      </c>
      <c r="R24" s="45">
        <f t="shared" si="3"/>
        <v>6935</v>
      </c>
      <c r="S24" s="46">
        <f t="shared" si="4"/>
        <v>166.44</v>
      </c>
      <c r="T24" s="46">
        <f t="shared" si="5"/>
        <v>6.9349999999999996</v>
      </c>
      <c r="U24" s="119">
        <v>3.6</v>
      </c>
      <c r="V24" s="119">
        <f t="shared" si="6"/>
        <v>3.6</v>
      </c>
      <c r="W24" s="120" t="s">
        <v>135</v>
      </c>
      <c r="X24" s="122">
        <v>0</v>
      </c>
      <c r="Y24" s="122">
        <v>1059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36961852</v>
      </c>
      <c r="AH24" s="48">
        <f t="shared" si="8"/>
        <v>1356</v>
      </c>
      <c r="AI24" s="49">
        <f t="shared" si="7"/>
        <v>195.52992069214133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8298220</v>
      </c>
      <c r="AQ24" s="122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140</v>
      </c>
      <c r="Q25" s="118">
        <v>36295272</v>
      </c>
      <c r="R25" s="45">
        <f t="shared" si="3"/>
        <v>5741</v>
      </c>
      <c r="S25" s="46">
        <f t="shared" si="4"/>
        <v>137.78399999999999</v>
      </c>
      <c r="T25" s="46">
        <f t="shared" si="5"/>
        <v>5.7409999999999997</v>
      </c>
      <c r="U25" s="119">
        <v>3.5</v>
      </c>
      <c r="V25" s="119">
        <f t="shared" si="6"/>
        <v>3.5</v>
      </c>
      <c r="W25" s="120" t="s">
        <v>135</v>
      </c>
      <c r="X25" s="122">
        <v>0</v>
      </c>
      <c r="Y25" s="122">
        <v>1064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36963196</v>
      </c>
      <c r="AH25" s="48">
        <f t="shared" si="8"/>
        <v>1344</v>
      </c>
      <c r="AI25" s="49">
        <f t="shared" si="7"/>
        <v>234.1055565232538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8298220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127</v>
      </c>
      <c r="P26" s="118">
        <v>136</v>
      </c>
      <c r="Q26" s="118">
        <v>36300955</v>
      </c>
      <c r="R26" s="45">
        <f t="shared" si="3"/>
        <v>5683</v>
      </c>
      <c r="S26" s="46">
        <f t="shared" si="4"/>
        <v>136.392</v>
      </c>
      <c r="T26" s="46">
        <f t="shared" si="5"/>
        <v>5.6829999999999998</v>
      </c>
      <c r="U26" s="119">
        <v>3.4</v>
      </c>
      <c r="V26" s="119">
        <f t="shared" si="6"/>
        <v>3.4</v>
      </c>
      <c r="W26" s="120" t="s">
        <v>135</v>
      </c>
      <c r="X26" s="122">
        <v>0</v>
      </c>
      <c r="Y26" s="122">
        <v>1059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36964510</v>
      </c>
      <c r="AH26" s="48">
        <f t="shared" si="8"/>
        <v>1314</v>
      </c>
      <c r="AI26" s="49">
        <f t="shared" si="7"/>
        <v>231.21590709132502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8298220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124</v>
      </c>
      <c r="P27" s="118">
        <v>142</v>
      </c>
      <c r="Q27" s="118">
        <v>36306704</v>
      </c>
      <c r="R27" s="45">
        <f t="shared" si="3"/>
        <v>5749</v>
      </c>
      <c r="S27" s="46">
        <f t="shared" si="4"/>
        <v>137.976</v>
      </c>
      <c r="T27" s="46">
        <f t="shared" si="5"/>
        <v>5.7489999999999997</v>
      </c>
      <c r="U27" s="119">
        <v>3</v>
      </c>
      <c r="V27" s="119">
        <f t="shared" si="6"/>
        <v>3</v>
      </c>
      <c r="W27" s="120" t="s">
        <v>135</v>
      </c>
      <c r="X27" s="122">
        <v>0</v>
      </c>
      <c r="Y27" s="122">
        <v>1185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36965836</v>
      </c>
      <c r="AH27" s="48">
        <f t="shared" si="8"/>
        <v>1326</v>
      </c>
      <c r="AI27" s="49">
        <f t="shared" si="7"/>
        <v>230.64880848843279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8298220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132</v>
      </c>
      <c r="P28" s="118">
        <v>143</v>
      </c>
      <c r="Q28" s="118">
        <v>36312585</v>
      </c>
      <c r="R28" s="45">
        <f t="shared" si="3"/>
        <v>5881</v>
      </c>
      <c r="S28" s="46">
        <f t="shared" si="4"/>
        <v>141.14400000000001</v>
      </c>
      <c r="T28" s="46">
        <f t="shared" si="5"/>
        <v>5.8810000000000002</v>
      </c>
      <c r="U28" s="119">
        <v>2.6</v>
      </c>
      <c r="V28" s="119">
        <f t="shared" si="6"/>
        <v>2.6</v>
      </c>
      <c r="W28" s="120" t="s">
        <v>135</v>
      </c>
      <c r="X28" s="122">
        <v>0</v>
      </c>
      <c r="Y28" s="122">
        <v>1080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36967180</v>
      </c>
      <c r="AH28" s="48">
        <f t="shared" si="8"/>
        <v>1344</v>
      </c>
      <c r="AI28" s="49">
        <f t="shared" si="7"/>
        <v>228.53256248937254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8298220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133</v>
      </c>
      <c r="P29" s="118">
        <v>148</v>
      </c>
      <c r="Q29" s="118">
        <v>36318413</v>
      </c>
      <c r="R29" s="45">
        <f t="shared" si="3"/>
        <v>5828</v>
      </c>
      <c r="S29" s="46">
        <f t="shared" si="4"/>
        <v>139.87200000000001</v>
      </c>
      <c r="T29" s="46">
        <f t="shared" si="5"/>
        <v>5.8280000000000003</v>
      </c>
      <c r="U29" s="119">
        <v>2.2999999999999998</v>
      </c>
      <c r="V29" s="119">
        <f t="shared" si="6"/>
        <v>2.2999999999999998</v>
      </c>
      <c r="W29" s="120" t="s">
        <v>135</v>
      </c>
      <c r="X29" s="122">
        <v>0</v>
      </c>
      <c r="Y29" s="122">
        <v>1098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36968496</v>
      </c>
      <c r="AH29" s="48">
        <f t="shared" si="8"/>
        <v>1316</v>
      </c>
      <c r="AI29" s="49">
        <f t="shared" si="7"/>
        <v>225.8064516129032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8298220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137</v>
      </c>
      <c r="Q30" s="118">
        <v>36324249</v>
      </c>
      <c r="R30" s="45">
        <f t="shared" si="3"/>
        <v>5836</v>
      </c>
      <c r="S30" s="46">
        <f t="shared" si="4"/>
        <v>140.06399999999999</v>
      </c>
      <c r="T30" s="46">
        <f t="shared" si="5"/>
        <v>5.8360000000000003</v>
      </c>
      <c r="U30" s="119">
        <v>2</v>
      </c>
      <c r="V30" s="119">
        <f t="shared" si="6"/>
        <v>2</v>
      </c>
      <c r="W30" s="120" t="s">
        <v>135</v>
      </c>
      <c r="X30" s="122">
        <v>0</v>
      </c>
      <c r="Y30" s="122">
        <v>1013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36969844</v>
      </c>
      <c r="AH30" s="48">
        <f t="shared" si="8"/>
        <v>1348</v>
      </c>
      <c r="AI30" s="49">
        <f t="shared" si="7"/>
        <v>230.9801233721727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8298220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12</v>
      </c>
      <c r="E31" s="40">
        <f t="shared" si="0"/>
        <v>8.4507042253521139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110</v>
      </c>
      <c r="P31" s="118">
        <v>130</v>
      </c>
      <c r="Q31" s="118">
        <v>36329352</v>
      </c>
      <c r="R31" s="45">
        <f t="shared" si="3"/>
        <v>5103</v>
      </c>
      <c r="S31" s="46">
        <f t="shared" si="4"/>
        <v>122.47199999999999</v>
      </c>
      <c r="T31" s="46">
        <f t="shared" si="5"/>
        <v>5.1029999999999998</v>
      </c>
      <c r="U31" s="119">
        <v>1.8</v>
      </c>
      <c r="V31" s="119">
        <f t="shared" si="6"/>
        <v>1.8</v>
      </c>
      <c r="W31" s="120" t="s">
        <v>180</v>
      </c>
      <c r="X31" s="122">
        <v>0</v>
      </c>
      <c r="Y31" s="122">
        <v>1159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36970860</v>
      </c>
      <c r="AH31" s="48">
        <f t="shared" si="8"/>
        <v>1016</v>
      </c>
      <c r="AI31" s="49">
        <f t="shared" si="7"/>
        <v>199.09856946893984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8298220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109</v>
      </c>
      <c r="P32" s="118">
        <v>124</v>
      </c>
      <c r="Q32" s="118">
        <v>36334426</v>
      </c>
      <c r="R32" s="45">
        <f t="shared" si="3"/>
        <v>5074</v>
      </c>
      <c r="S32" s="46">
        <f t="shared" si="4"/>
        <v>121.776</v>
      </c>
      <c r="T32" s="46">
        <f t="shared" si="5"/>
        <v>5.0739999999999998</v>
      </c>
      <c r="U32" s="119">
        <v>1.4</v>
      </c>
      <c r="V32" s="119">
        <f t="shared" si="6"/>
        <v>1.4</v>
      </c>
      <c r="W32" s="120" t="s">
        <v>180</v>
      </c>
      <c r="X32" s="122">
        <v>0</v>
      </c>
      <c r="Y32" s="122">
        <v>1110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36971880</v>
      </c>
      <c r="AH32" s="48">
        <f t="shared" si="8"/>
        <v>1020</v>
      </c>
      <c r="AI32" s="49">
        <f t="shared" si="7"/>
        <v>201.02483247930627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8298220</v>
      </c>
      <c r="AQ32" s="122">
        <f t="shared" si="10"/>
        <v>0</v>
      </c>
      <c r="AR32" s="52">
        <v>0.86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128</v>
      </c>
      <c r="P33" s="118">
        <v>102</v>
      </c>
      <c r="Q33" s="118">
        <v>36338908</v>
      </c>
      <c r="R33" s="45">
        <f t="shared" si="3"/>
        <v>4482</v>
      </c>
      <c r="S33" s="46">
        <f t="shared" si="4"/>
        <v>107.568</v>
      </c>
      <c r="T33" s="46">
        <f t="shared" si="5"/>
        <v>4.4820000000000002</v>
      </c>
      <c r="U33" s="119">
        <v>2.2999999999999998</v>
      </c>
      <c r="V33" s="119">
        <f t="shared" si="6"/>
        <v>2.2999999999999998</v>
      </c>
      <c r="W33" s="120" t="s">
        <v>124</v>
      </c>
      <c r="X33" s="122">
        <v>0</v>
      </c>
      <c r="Y33" s="122">
        <v>0</v>
      </c>
      <c r="Z33" s="122">
        <v>1138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36972720</v>
      </c>
      <c r="AH33" s="48">
        <f t="shared" si="8"/>
        <v>840</v>
      </c>
      <c r="AI33" s="49">
        <f t="shared" si="7"/>
        <v>187.41633199464525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0.38</v>
      </c>
      <c r="AP33" s="122">
        <v>8299084</v>
      </c>
      <c r="AQ33" s="122">
        <f t="shared" si="10"/>
        <v>864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129</v>
      </c>
      <c r="P34" s="118">
        <v>95</v>
      </c>
      <c r="Q34" s="118">
        <v>36342976</v>
      </c>
      <c r="R34" s="45">
        <f t="shared" si="3"/>
        <v>4068</v>
      </c>
      <c r="S34" s="46">
        <f t="shared" si="4"/>
        <v>97.632000000000005</v>
      </c>
      <c r="T34" s="46">
        <f t="shared" si="5"/>
        <v>4.0679999999999996</v>
      </c>
      <c r="U34" s="119">
        <v>3.5</v>
      </c>
      <c r="V34" s="119">
        <f t="shared" si="6"/>
        <v>3.5</v>
      </c>
      <c r="W34" s="120" t="s">
        <v>124</v>
      </c>
      <c r="X34" s="122">
        <v>0</v>
      </c>
      <c r="Y34" s="122">
        <v>0</v>
      </c>
      <c r="Z34" s="122">
        <v>1053</v>
      </c>
      <c r="AA34" s="122">
        <v>0</v>
      </c>
      <c r="AB34" s="122">
        <v>1139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36973460</v>
      </c>
      <c r="AH34" s="48">
        <f t="shared" si="8"/>
        <v>740</v>
      </c>
      <c r="AI34" s="49">
        <f t="shared" si="7"/>
        <v>181.90757128810228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0.38</v>
      </c>
      <c r="AP34" s="122">
        <v>8300266</v>
      </c>
      <c r="AQ34" s="122">
        <f t="shared" si="10"/>
        <v>1182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127.91666666666667</v>
      </c>
      <c r="Q35" s="63">
        <f>Q34-Q10</f>
        <v>127133</v>
      </c>
      <c r="R35" s="64">
        <f>SUM(R11:R34)</f>
        <v>127133</v>
      </c>
      <c r="S35" s="123">
        <f>AVERAGE(S11:S34)</f>
        <v>127.133</v>
      </c>
      <c r="T35" s="123">
        <f>SUM(T11:T34)</f>
        <v>127.13299999999998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27016</v>
      </c>
      <c r="AH35" s="66">
        <f>SUM(AH11:AH34)</f>
        <v>27016</v>
      </c>
      <c r="AI35" s="67">
        <f>$AH$35/$T35</f>
        <v>212.50186812236007</v>
      </c>
      <c r="AJ35" s="92"/>
      <c r="AK35" s="93"/>
      <c r="AL35" s="93"/>
      <c r="AM35" s="93"/>
      <c r="AN35" s="94"/>
      <c r="AO35" s="68"/>
      <c r="AP35" s="69">
        <f>AP34-AP10</f>
        <v>7606</v>
      </c>
      <c r="AQ35" s="70">
        <f>SUM(AQ11:AQ34)</f>
        <v>7606</v>
      </c>
      <c r="AR35" s="145">
        <f>SUM(AR11:AR34)</f>
        <v>5.2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199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268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08" t="s">
        <v>267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132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269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15" t="s">
        <v>147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270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61" t="s">
        <v>236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61" t="s">
        <v>272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271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138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273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274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164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275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165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276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264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154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58" t="s">
        <v>196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 t="s">
        <v>278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 t="s">
        <v>277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5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7 S87:T93 B89:B94 S83:T84 N88:R93 T75:T82 T59:T66 T47:T56" name="Range2_12_5_1_1"/>
    <protectedRange sqref="N10 L10 L6 D6 D8 AD8 AF8 O8:U8 AJ8:AR8 AF10 L24:N31 N12:N23 N32:N34 N11:P11 O12:P34 E11:E34 G11:G34 AC17:AF34 X11:AF16 R11:V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5:B96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6:B88" name="Range2_12_5_1_1_2"/>
    <protectedRange sqref="B85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3:B84" name="Range2_12_5_1_1_2_1"/>
    <protectedRange sqref="B82" name="Range2_12_5_1_1_2_1_2_1"/>
    <protectedRange sqref="B81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9" name="Range2_12_5_1_1_2_1_4_1_1_1_2_1_1_1_1_1_1_1_1_1_2_1_1_1_1_1"/>
    <protectedRange sqref="B80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8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1:H55" name="Range2_2_12_1_3_1_1_1_1_1_4_1_1_2"/>
    <protectedRange sqref="E51:F55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I51:M55 L56:M56" name="Range2_2_12_1_4_3_1_1_1_1_2_1_2"/>
    <protectedRange sqref="D51:D55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4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6:K56" name="Range2_2_12_1_7_1_1_2_2_3"/>
    <protectedRange sqref="G56:H56" name="Range2_2_12_1_3_1_2_1_1_1_2_1_1_1_1_1_1_2_1_1_1"/>
    <protectedRange sqref="I56" name="Range2_2_12_1_4_3_1_1_1_2_1_2_1_1_3_1_1_1_1_1_1_1"/>
    <protectedRange sqref="D56:E56" name="Range2_2_12_1_3_1_2_1_1_1_2_1_1_1_1_3_1_1_1_1_1_1"/>
    <protectedRange sqref="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3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AR11:AR34" name="Range1_16_3_1_1_5"/>
    <protectedRange sqref="H43" name="Range2_12_5_1_1_1_2_1_1_1_1_1_1_1_1_1_1_1_1"/>
    <protectedRange sqref="B42" name="Range2_12_5_1_1_1_2_2_1_1_1_1_1_1_1_1_1_1_1_2_1_1_1_1_1_1_1_1_1_3_1_3_1_1_1"/>
    <protectedRange sqref="B45" name="Range2_12_5_1_1_1_2_1_1_1_1_1_1_1_1_1_1_1_2"/>
    <protectedRange sqref="B44" name="Range2_12_5_1_1_1_2_2_1_1_1_1_1_1_1_1_1"/>
    <protectedRange sqref="B46" name="Range2_12_5_1_1_1_2_2_1_1_1_1_1_1_1_1_1_1_1_2_1_1_1_1_1_1_1_1_1_1_1_1"/>
    <protectedRange sqref="B47 B52:B53" name="Range2_12_5_1_1_1_2_2_1_1_1_1_1_1_1_1_1_1_1_2_1_1_1_1_1_1_1_1_1_3_1_3_1_1_1_1"/>
    <protectedRange sqref="B48:B49" name="Range2_12_5_1_1_1_1_1_2_2_1_1"/>
    <protectedRange sqref="B50" name="Range2_12_5_1_1_1_2_2_1_1_1_1_1_1_1_1_1_1_1_2_1_1_1_2_1_1_1_2_1_1_1_3_1"/>
    <protectedRange sqref="B51" name="Range2_12_5_1_1_1_2_2_1_1_1_1_1_1_1_1_1_1_1_2_1_1_1_2_1_2_1_1_1_1_3_1"/>
    <protectedRange sqref="B57 B62" name="Range2_12_5_1_1_1_2_2_1_1_1_1_1_1_1_1_1_1_1_2_1_1_1_1_1_1_1_1_1_3_1_3_1_1_2_1"/>
    <protectedRange sqref="B54:B55" name="Range2_12_5_1_1_1_2_2_1_1_1_1_1_1_1_1_1_1_1_2_1_1_1_2_1_2_1_1_1_1_3_1_1_2"/>
    <protectedRange sqref="B58" name="Range2_12_5_1_1_1_2_2_1_1_1_1_1_1_1_1_1_1_1_2_1_1_1_2_2_1_1_1"/>
    <protectedRange sqref="B56" name="Range2_12_5_1_1_1_2_2_1_1_1_1_1_1_1_1_1_1_1_2_1_1_1_2_1_2_1_1_1_1_3_1_1_1_1"/>
    <protectedRange sqref="B60" name="Range2_12_5_1_1_1_2_2_1_1_1_1_1_1_1_1_1_1_1_2_1_1_1_2_2_1"/>
    <protectedRange sqref="B61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31 X17:AB29 X30:AA30 AB30:AB31">
    <cfRule type="containsText" dxfId="691" priority="17" operator="containsText" text="N/A">
      <formula>NOT(ISERROR(SEARCH("N/A",X11)))</formula>
    </cfRule>
    <cfRule type="cellIs" dxfId="690" priority="35" operator="equal">
      <formula>0</formula>
    </cfRule>
  </conditionalFormatting>
  <conditionalFormatting sqref="AC17:AE34 X11:AE16 Z31 X17:AB29 X30:AA30 AB30:AB31">
    <cfRule type="cellIs" dxfId="689" priority="34" operator="greaterThanOrEqual">
      <formula>1185</formula>
    </cfRule>
  </conditionalFormatting>
  <conditionalFormatting sqref="AC17:AE34 X11:AE16 Z31 X17:AB29 X30:AA30 AB30:AB31">
    <cfRule type="cellIs" dxfId="688" priority="33" operator="between">
      <formula>0.1</formula>
      <formula>1184</formula>
    </cfRule>
  </conditionalFormatting>
  <conditionalFormatting sqref="X8 AJ16:AJ34 AJ11:AO15 AO16:AO34">
    <cfRule type="cellIs" dxfId="687" priority="32" operator="equal">
      <formula>0</formula>
    </cfRule>
  </conditionalFormatting>
  <conditionalFormatting sqref="X8 AJ16:AJ34 AJ11:AO15 AO16:AO34">
    <cfRule type="cellIs" dxfId="686" priority="31" operator="greaterThan">
      <formula>1179</formula>
    </cfRule>
  </conditionalFormatting>
  <conditionalFormatting sqref="X8 AJ16:AJ34 AJ11:AO15 AO16:AO34">
    <cfRule type="cellIs" dxfId="685" priority="30" operator="greaterThan">
      <formula>99</formula>
    </cfRule>
  </conditionalFormatting>
  <conditionalFormatting sqref="X8 AJ16:AJ34 AJ11:AO15 AO16:AO34">
    <cfRule type="cellIs" dxfId="684" priority="29" operator="greaterThan">
      <formula>0.99</formula>
    </cfRule>
  </conditionalFormatting>
  <conditionalFormatting sqref="AB8">
    <cfRule type="cellIs" dxfId="683" priority="28" operator="equal">
      <formula>0</formula>
    </cfRule>
  </conditionalFormatting>
  <conditionalFormatting sqref="AB8">
    <cfRule type="cellIs" dxfId="682" priority="27" operator="greaterThan">
      <formula>1179</formula>
    </cfRule>
  </conditionalFormatting>
  <conditionalFormatting sqref="AB8">
    <cfRule type="cellIs" dxfId="681" priority="26" operator="greaterThan">
      <formula>99</formula>
    </cfRule>
  </conditionalFormatting>
  <conditionalFormatting sqref="AB8">
    <cfRule type="cellIs" dxfId="680" priority="25" operator="greaterThan">
      <formula>0.99</formula>
    </cfRule>
  </conditionalFormatting>
  <conditionalFormatting sqref="AQ11:AQ34">
    <cfRule type="cellIs" dxfId="679" priority="24" operator="equal">
      <formula>0</formula>
    </cfRule>
  </conditionalFormatting>
  <conditionalFormatting sqref="AQ11:AQ34">
    <cfRule type="cellIs" dxfId="678" priority="23" operator="greaterThan">
      <formula>1179</formula>
    </cfRule>
  </conditionalFormatting>
  <conditionalFormatting sqref="AQ11:AQ34">
    <cfRule type="cellIs" dxfId="677" priority="22" operator="greaterThan">
      <formula>99</formula>
    </cfRule>
  </conditionalFormatting>
  <conditionalFormatting sqref="AQ11:AQ34">
    <cfRule type="cellIs" dxfId="676" priority="21" operator="greaterThan">
      <formula>0.99</formula>
    </cfRule>
  </conditionalFormatting>
  <conditionalFormatting sqref="AI11:AI34">
    <cfRule type="cellIs" dxfId="675" priority="20" operator="greaterThan">
      <formula>$AI$8</formula>
    </cfRule>
  </conditionalFormatting>
  <conditionalFormatting sqref="AH11:AH34">
    <cfRule type="cellIs" dxfId="674" priority="18" operator="greaterThan">
      <formula>$AH$8</formula>
    </cfRule>
    <cfRule type="cellIs" dxfId="673" priority="19" operator="greaterThan">
      <formula>$AH$8</formula>
    </cfRule>
  </conditionalFormatting>
  <conditionalFormatting sqref="AP11:AP34">
    <cfRule type="cellIs" dxfId="672" priority="16" operator="equal">
      <formula>0</formula>
    </cfRule>
  </conditionalFormatting>
  <conditionalFormatting sqref="AP11:AP34">
    <cfRule type="cellIs" dxfId="671" priority="15" operator="greaterThan">
      <formula>1179</formula>
    </cfRule>
  </conditionalFormatting>
  <conditionalFormatting sqref="AP11:AP34">
    <cfRule type="cellIs" dxfId="670" priority="14" operator="greaterThan">
      <formula>99</formula>
    </cfRule>
  </conditionalFormatting>
  <conditionalFormatting sqref="AP11:AP34">
    <cfRule type="cellIs" dxfId="669" priority="13" operator="greaterThan">
      <formula>0.99</formula>
    </cfRule>
  </conditionalFormatting>
  <conditionalFormatting sqref="X31:Y31 AA31 X32:AB34">
    <cfRule type="containsText" dxfId="668" priority="9" operator="containsText" text="N/A">
      <formula>NOT(ISERROR(SEARCH("N/A",X31)))</formula>
    </cfRule>
    <cfRule type="cellIs" dxfId="667" priority="12" operator="equal">
      <formula>0</formula>
    </cfRule>
  </conditionalFormatting>
  <conditionalFormatting sqref="X31:Y31 AA31 X32:AB34">
    <cfRule type="cellIs" dxfId="666" priority="11" operator="greaterThanOrEqual">
      <formula>1185</formula>
    </cfRule>
  </conditionalFormatting>
  <conditionalFormatting sqref="X31:Y31 AA31 X32:AB34">
    <cfRule type="cellIs" dxfId="665" priority="10" operator="between">
      <formula>0.1</formula>
      <formula>1184</formula>
    </cfRule>
  </conditionalFormatting>
  <conditionalFormatting sqref="AL16:AN34">
    <cfRule type="cellIs" dxfId="664" priority="8" operator="equal">
      <formula>0</formula>
    </cfRule>
  </conditionalFormatting>
  <conditionalFormatting sqref="AL16:AN34">
    <cfRule type="cellIs" dxfId="663" priority="7" operator="greaterThan">
      <formula>1179</formula>
    </cfRule>
  </conditionalFormatting>
  <conditionalFormatting sqref="AL16:AN34">
    <cfRule type="cellIs" dxfId="662" priority="6" operator="greaterThan">
      <formula>99</formula>
    </cfRule>
  </conditionalFormatting>
  <conditionalFormatting sqref="AL16:AN34">
    <cfRule type="cellIs" dxfId="661" priority="5" operator="greaterThan">
      <formula>0.99</formula>
    </cfRule>
  </conditionalFormatting>
  <conditionalFormatting sqref="AK16:AK34">
    <cfRule type="cellIs" dxfId="660" priority="4" operator="equal">
      <formula>0</formula>
    </cfRule>
  </conditionalFormatting>
  <conditionalFormatting sqref="AK16:AK34">
    <cfRule type="cellIs" dxfId="659" priority="3" operator="greaterThan">
      <formula>1179</formula>
    </cfRule>
  </conditionalFormatting>
  <conditionalFormatting sqref="AK16:AK34">
    <cfRule type="cellIs" dxfId="658" priority="2" operator="greaterThan">
      <formula>99</formula>
    </cfRule>
  </conditionalFormatting>
  <conditionalFormatting sqref="AK16:AK34">
    <cfRule type="cellIs" dxfId="65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7" workbookViewId="0">
      <selection activeCell="B57" sqref="B57:B6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42137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26776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12'!Q34</f>
        <v>36342976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12'!$AG$34</f>
        <v>36973460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12'!$AP$34</f>
        <v>8300266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91</v>
      </c>
      <c r="Q11" s="118">
        <v>36346902</v>
      </c>
      <c r="R11" s="45">
        <f>Q11-Q10</f>
        <v>3926</v>
      </c>
      <c r="S11" s="46">
        <f>R11*24/1000</f>
        <v>94.224000000000004</v>
      </c>
      <c r="T11" s="46">
        <f>R11/1000</f>
        <v>3.9260000000000002</v>
      </c>
      <c r="U11" s="119">
        <v>5.2</v>
      </c>
      <c r="V11" s="119">
        <f>U11</f>
        <v>5.2</v>
      </c>
      <c r="W11" s="120" t="s">
        <v>124</v>
      </c>
      <c r="X11" s="122">
        <v>0</v>
      </c>
      <c r="Y11" s="122">
        <v>0</v>
      </c>
      <c r="Z11" s="122">
        <v>1056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36974172</v>
      </c>
      <c r="AH11" s="48">
        <f>IF(ISBLANK(AG11),"-",AG11-AG10)</f>
        <v>712</v>
      </c>
      <c r="AI11" s="49">
        <f>AH11/T11</f>
        <v>181.3550687722873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0.48</v>
      </c>
      <c r="AP11" s="122">
        <v>8301697</v>
      </c>
      <c r="AQ11" s="122">
        <f>AP11-AP10</f>
        <v>1431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89</v>
      </c>
      <c r="Q12" s="118">
        <v>36350616</v>
      </c>
      <c r="R12" s="45">
        <f t="shared" ref="R12:R34" si="3">Q12-Q11</f>
        <v>3714</v>
      </c>
      <c r="S12" s="46">
        <f t="shared" ref="S12:S34" si="4">R12*24/1000</f>
        <v>89.135999999999996</v>
      </c>
      <c r="T12" s="46">
        <f t="shared" ref="T12:T34" si="5">R12/1000</f>
        <v>3.714</v>
      </c>
      <c r="U12" s="119">
        <v>6.7</v>
      </c>
      <c r="V12" s="119">
        <f t="shared" ref="V12:V34" si="6">U12</f>
        <v>6.7</v>
      </c>
      <c r="W12" s="120" t="s">
        <v>124</v>
      </c>
      <c r="X12" s="122">
        <v>0</v>
      </c>
      <c r="Y12" s="122">
        <v>0</v>
      </c>
      <c r="Z12" s="122">
        <v>1025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36974828</v>
      </c>
      <c r="AH12" s="48">
        <f>IF(ISBLANK(AG12),"-",AG12-AG11)</f>
        <v>656</v>
      </c>
      <c r="AI12" s="49">
        <f t="shared" ref="AI12:AI34" si="7">AH12/T12</f>
        <v>176.62897145934303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0.48</v>
      </c>
      <c r="AP12" s="122">
        <v>8303229</v>
      </c>
      <c r="AQ12" s="122">
        <f>AP12-AP11</f>
        <v>1532</v>
      </c>
      <c r="AR12" s="52">
        <v>0.93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123</v>
      </c>
      <c r="P13" s="118">
        <v>88</v>
      </c>
      <c r="Q13" s="118">
        <v>36354247</v>
      </c>
      <c r="R13" s="45">
        <f t="shared" si="3"/>
        <v>3631</v>
      </c>
      <c r="S13" s="46">
        <f t="shared" si="4"/>
        <v>87.144000000000005</v>
      </c>
      <c r="T13" s="46">
        <f t="shared" si="5"/>
        <v>3.6309999999999998</v>
      </c>
      <c r="U13" s="119">
        <v>8.3000000000000007</v>
      </c>
      <c r="V13" s="119">
        <f t="shared" si="6"/>
        <v>8.3000000000000007</v>
      </c>
      <c r="W13" s="120" t="s">
        <v>124</v>
      </c>
      <c r="X13" s="122">
        <v>0</v>
      </c>
      <c r="Y13" s="122">
        <v>0</v>
      </c>
      <c r="Z13" s="122">
        <v>1027</v>
      </c>
      <c r="AA13" s="122">
        <v>0</v>
      </c>
      <c r="AB13" s="122">
        <v>1048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36975408</v>
      </c>
      <c r="AH13" s="48">
        <f>IF(ISBLANK(AG13),"-",AG13-AG12)</f>
        <v>580</v>
      </c>
      <c r="AI13" s="49">
        <f t="shared" si="7"/>
        <v>159.73561002478658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0.48</v>
      </c>
      <c r="AP13" s="122">
        <v>8304743</v>
      </c>
      <c r="AQ13" s="122">
        <f>AP13-AP12</f>
        <v>1514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23</v>
      </c>
      <c r="E14" s="40">
        <f t="shared" si="0"/>
        <v>16.197183098591552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93</v>
      </c>
      <c r="P14" s="118">
        <v>92</v>
      </c>
      <c r="Q14" s="118">
        <v>36357940</v>
      </c>
      <c r="R14" s="45">
        <f t="shared" si="3"/>
        <v>3693</v>
      </c>
      <c r="S14" s="46">
        <f t="shared" si="4"/>
        <v>88.632000000000005</v>
      </c>
      <c r="T14" s="46">
        <f t="shared" si="5"/>
        <v>3.6930000000000001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965</v>
      </c>
      <c r="AA14" s="122">
        <v>0</v>
      </c>
      <c r="AB14" s="122">
        <v>1008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36976016</v>
      </c>
      <c r="AH14" s="48">
        <f t="shared" ref="AH14:AH34" si="8">IF(ISBLANK(AG14),"-",AG14-AG13)</f>
        <v>608</v>
      </c>
      <c r="AI14" s="49">
        <f t="shared" si="7"/>
        <v>164.63579745464392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0.48</v>
      </c>
      <c r="AP14" s="122">
        <v>8305826</v>
      </c>
      <c r="AQ14" s="122">
        <f>AP14-AP13</f>
        <v>1083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23</v>
      </c>
      <c r="E15" s="40">
        <f t="shared" si="0"/>
        <v>16.197183098591552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105</v>
      </c>
      <c r="P15" s="118">
        <v>105</v>
      </c>
      <c r="Q15" s="118">
        <v>36362304</v>
      </c>
      <c r="R15" s="45">
        <f t="shared" si="3"/>
        <v>4364</v>
      </c>
      <c r="S15" s="46">
        <f t="shared" si="4"/>
        <v>104.736</v>
      </c>
      <c r="T15" s="46">
        <f t="shared" si="5"/>
        <v>4.3639999999999999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1035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36976620</v>
      </c>
      <c r="AH15" s="48">
        <f t="shared" si="8"/>
        <v>604</v>
      </c>
      <c r="AI15" s="49">
        <f t="shared" si="7"/>
        <v>138.40513290559122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8305826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139</v>
      </c>
      <c r="P16" s="118">
        <v>137</v>
      </c>
      <c r="Q16" s="118">
        <v>36367058</v>
      </c>
      <c r="R16" s="45">
        <f t="shared" si="3"/>
        <v>4754</v>
      </c>
      <c r="S16" s="46">
        <f t="shared" si="4"/>
        <v>114.096</v>
      </c>
      <c r="T16" s="46">
        <f t="shared" si="5"/>
        <v>4.7539999999999996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1054</v>
      </c>
      <c r="AA16" s="122">
        <v>1185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36977492</v>
      </c>
      <c r="AH16" s="48">
        <f t="shared" si="8"/>
        <v>872</v>
      </c>
      <c r="AI16" s="49">
        <f t="shared" si="7"/>
        <v>183.4244846445099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8305826</v>
      </c>
      <c r="AQ16" s="122">
        <f t="shared" ref="AQ16:AQ34" si="10">AP16-AP15</f>
        <v>0</v>
      </c>
      <c r="AR16" s="52">
        <v>0.87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153</v>
      </c>
      <c r="Q17" s="118">
        <v>36373137</v>
      </c>
      <c r="R17" s="45">
        <f t="shared" si="3"/>
        <v>6079</v>
      </c>
      <c r="S17" s="46">
        <f t="shared" si="4"/>
        <v>145.89599999999999</v>
      </c>
      <c r="T17" s="46">
        <f t="shared" si="5"/>
        <v>6.0789999999999997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1031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36978836</v>
      </c>
      <c r="AH17" s="48">
        <f t="shared" si="8"/>
        <v>1344</v>
      </c>
      <c r="AI17" s="49">
        <f t="shared" si="7"/>
        <v>221.08899490047708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8305826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138</v>
      </c>
      <c r="P18" s="118">
        <v>153</v>
      </c>
      <c r="Q18" s="118">
        <v>36379516</v>
      </c>
      <c r="R18" s="45">
        <f t="shared" si="3"/>
        <v>6379</v>
      </c>
      <c r="S18" s="46">
        <f t="shared" si="4"/>
        <v>153.096</v>
      </c>
      <c r="T18" s="46">
        <f t="shared" si="5"/>
        <v>6.3789999999999996</v>
      </c>
      <c r="U18" s="119">
        <v>8.4</v>
      </c>
      <c r="V18" s="119">
        <f t="shared" si="6"/>
        <v>8.4</v>
      </c>
      <c r="W18" s="120" t="s">
        <v>135</v>
      </c>
      <c r="X18" s="122">
        <v>0</v>
      </c>
      <c r="Y18" s="122">
        <v>1073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36980232</v>
      </c>
      <c r="AH18" s="48">
        <f t="shared" si="8"/>
        <v>1396</v>
      </c>
      <c r="AI18" s="49">
        <f t="shared" si="7"/>
        <v>218.84307885248472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8305826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138</v>
      </c>
      <c r="P19" s="118">
        <v>149</v>
      </c>
      <c r="Q19" s="118">
        <v>36385766</v>
      </c>
      <c r="R19" s="45">
        <f t="shared" si="3"/>
        <v>6250</v>
      </c>
      <c r="S19" s="46">
        <f t="shared" si="4"/>
        <v>150</v>
      </c>
      <c r="T19" s="46">
        <f t="shared" si="5"/>
        <v>6.25</v>
      </c>
      <c r="U19" s="119">
        <v>7.7</v>
      </c>
      <c r="V19" s="119">
        <f t="shared" si="6"/>
        <v>7.7</v>
      </c>
      <c r="W19" s="120" t="s">
        <v>135</v>
      </c>
      <c r="X19" s="122">
        <v>0</v>
      </c>
      <c r="Y19" s="122">
        <v>1072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36981632</v>
      </c>
      <c r="AH19" s="48">
        <f t="shared" si="8"/>
        <v>1400</v>
      </c>
      <c r="AI19" s="49">
        <f t="shared" si="7"/>
        <v>224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8305826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138</v>
      </c>
      <c r="P20" s="118">
        <v>150</v>
      </c>
      <c r="Q20" s="118">
        <v>36392060</v>
      </c>
      <c r="R20" s="45">
        <f t="shared" si="3"/>
        <v>6294</v>
      </c>
      <c r="S20" s="46">
        <f t="shared" si="4"/>
        <v>151.05600000000001</v>
      </c>
      <c r="T20" s="46">
        <f t="shared" si="5"/>
        <v>6.2939999999999996</v>
      </c>
      <c r="U20" s="119">
        <v>7</v>
      </c>
      <c r="V20" s="119">
        <f t="shared" si="6"/>
        <v>7</v>
      </c>
      <c r="W20" s="120" t="s">
        <v>135</v>
      </c>
      <c r="X20" s="122">
        <v>0</v>
      </c>
      <c r="Y20" s="122">
        <v>1092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36983024</v>
      </c>
      <c r="AH20" s="48">
        <f>IF(ISBLANK(AG20),"-",AG20-AG19)</f>
        <v>1392</v>
      </c>
      <c r="AI20" s="49">
        <f t="shared" si="7"/>
        <v>221.16301239275501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8305826</v>
      </c>
      <c r="AQ20" s="122">
        <f t="shared" si="10"/>
        <v>0</v>
      </c>
      <c r="AR20" s="52">
        <v>1.05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141</v>
      </c>
      <c r="P21" s="118">
        <v>149</v>
      </c>
      <c r="Q21" s="118">
        <v>36398356</v>
      </c>
      <c r="R21" s="45">
        <f>Q21-Q20</f>
        <v>6296</v>
      </c>
      <c r="S21" s="46">
        <f t="shared" si="4"/>
        <v>151.10400000000001</v>
      </c>
      <c r="T21" s="46">
        <f t="shared" si="5"/>
        <v>6.2960000000000003</v>
      </c>
      <c r="U21" s="119">
        <v>6.3</v>
      </c>
      <c r="V21" s="119">
        <f t="shared" si="6"/>
        <v>6.3</v>
      </c>
      <c r="W21" s="120" t="s">
        <v>135</v>
      </c>
      <c r="X21" s="122">
        <v>0</v>
      </c>
      <c r="Y21" s="122">
        <v>1053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36984428</v>
      </c>
      <c r="AH21" s="48">
        <f t="shared" si="8"/>
        <v>1404</v>
      </c>
      <c r="AI21" s="49">
        <f t="shared" si="7"/>
        <v>222.9987293519695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8305826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138</v>
      </c>
      <c r="P22" s="118">
        <v>144</v>
      </c>
      <c r="Q22" s="118">
        <v>36404610</v>
      </c>
      <c r="R22" s="45">
        <f t="shared" si="3"/>
        <v>6254</v>
      </c>
      <c r="S22" s="46">
        <f t="shared" si="4"/>
        <v>150.096</v>
      </c>
      <c r="T22" s="46">
        <f t="shared" si="5"/>
        <v>6.2539999999999996</v>
      </c>
      <c r="U22" s="119">
        <v>5.9</v>
      </c>
      <c r="V22" s="119">
        <f t="shared" si="6"/>
        <v>5.9</v>
      </c>
      <c r="W22" s="120" t="s">
        <v>135</v>
      </c>
      <c r="X22" s="122">
        <v>0</v>
      </c>
      <c r="Y22" s="122">
        <v>1030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36985820</v>
      </c>
      <c r="AH22" s="48">
        <f t="shared" si="8"/>
        <v>1392</v>
      </c>
      <c r="AI22" s="49">
        <f t="shared" si="7"/>
        <v>222.57755036776464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8305826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134</v>
      </c>
      <c r="P23" s="118">
        <v>145</v>
      </c>
      <c r="Q23" s="118">
        <v>36410628</v>
      </c>
      <c r="R23" s="45">
        <f t="shared" si="3"/>
        <v>6018</v>
      </c>
      <c r="S23" s="46">
        <f t="shared" si="4"/>
        <v>144.43199999999999</v>
      </c>
      <c r="T23" s="46">
        <f t="shared" si="5"/>
        <v>6.0179999999999998</v>
      </c>
      <c r="U23" s="119">
        <v>5.4</v>
      </c>
      <c r="V23" s="119">
        <f t="shared" si="6"/>
        <v>5.4</v>
      </c>
      <c r="W23" s="120" t="s">
        <v>135</v>
      </c>
      <c r="X23" s="122">
        <v>0</v>
      </c>
      <c r="Y23" s="122">
        <v>1030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36987188</v>
      </c>
      <c r="AH23" s="48">
        <f t="shared" si="8"/>
        <v>1368</v>
      </c>
      <c r="AI23" s="49">
        <f t="shared" si="7"/>
        <v>227.31804586241276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8305826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7</v>
      </c>
      <c r="E24" s="40">
        <f t="shared" si="0"/>
        <v>4.9295774647887329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138</v>
      </c>
      <c r="Q24" s="118">
        <v>36416542</v>
      </c>
      <c r="R24" s="45">
        <f t="shared" si="3"/>
        <v>5914</v>
      </c>
      <c r="S24" s="46">
        <f t="shared" si="4"/>
        <v>141.93600000000001</v>
      </c>
      <c r="T24" s="46">
        <f t="shared" si="5"/>
        <v>5.9139999999999997</v>
      </c>
      <c r="U24" s="119">
        <v>5.0999999999999996</v>
      </c>
      <c r="V24" s="119">
        <f t="shared" si="6"/>
        <v>5.0999999999999996</v>
      </c>
      <c r="W24" s="120" t="s">
        <v>135</v>
      </c>
      <c r="X24" s="122">
        <v>0</v>
      </c>
      <c r="Y24" s="122">
        <v>1030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36988540</v>
      </c>
      <c r="AH24" s="48">
        <f t="shared" si="8"/>
        <v>1352</v>
      </c>
      <c r="AI24" s="49">
        <f t="shared" si="7"/>
        <v>228.61007778153535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8305826</v>
      </c>
      <c r="AQ24" s="122">
        <f t="shared" si="10"/>
        <v>0</v>
      </c>
      <c r="AR24" s="52">
        <v>1.07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145</v>
      </c>
      <c r="Q25" s="118">
        <v>36422069</v>
      </c>
      <c r="R25" s="45">
        <f t="shared" si="3"/>
        <v>5527</v>
      </c>
      <c r="S25" s="46">
        <f t="shared" si="4"/>
        <v>132.648</v>
      </c>
      <c r="T25" s="46">
        <f t="shared" si="5"/>
        <v>5.5270000000000001</v>
      </c>
      <c r="U25" s="119">
        <v>5</v>
      </c>
      <c r="V25" s="119">
        <f t="shared" si="6"/>
        <v>5</v>
      </c>
      <c r="W25" s="120" t="s">
        <v>135</v>
      </c>
      <c r="X25" s="122">
        <v>0</v>
      </c>
      <c r="Y25" s="122">
        <v>1014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36989820</v>
      </c>
      <c r="AH25" s="48">
        <f t="shared" si="8"/>
        <v>1280</v>
      </c>
      <c r="AI25" s="49">
        <f t="shared" si="7"/>
        <v>231.59037452505879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8305826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131</v>
      </c>
      <c r="P26" s="118">
        <v>141</v>
      </c>
      <c r="Q26" s="118">
        <v>36427767</v>
      </c>
      <c r="R26" s="45">
        <f t="shared" si="3"/>
        <v>5698</v>
      </c>
      <c r="S26" s="46">
        <f t="shared" si="4"/>
        <v>136.75200000000001</v>
      </c>
      <c r="T26" s="46">
        <f t="shared" si="5"/>
        <v>5.6980000000000004</v>
      </c>
      <c r="U26" s="119">
        <v>4.9000000000000004</v>
      </c>
      <c r="V26" s="119">
        <f t="shared" si="6"/>
        <v>4.9000000000000004</v>
      </c>
      <c r="W26" s="120" t="s">
        <v>135</v>
      </c>
      <c r="X26" s="122">
        <v>0</v>
      </c>
      <c r="Y26" s="122">
        <v>1034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36991124</v>
      </c>
      <c r="AH26" s="48">
        <f t="shared" si="8"/>
        <v>1304</v>
      </c>
      <c r="AI26" s="49">
        <f t="shared" si="7"/>
        <v>228.85222885222885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8305826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125</v>
      </c>
      <c r="P27" s="118">
        <v>141</v>
      </c>
      <c r="Q27" s="118">
        <v>36433539</v>
      </c>
      <c r="R27" s="45">
        <f t="shared" si="3"/>
        <v>5772</v>
      </c>
      <c r="S27" s="46">
        <f t="shared" si="4"/>
        <v>138.52799999999999</v>
      </c>
      <c r="T27" s="46">
        <f t="shared" si="5"/>
        <v>5.7720000000000002</v>
      </c>
      <c r="U27" s="119">
        <v>4.5999999999999996</v>
      </c>
      <c r="V27" s="119">
        <f t="shared" si="6"/>
        <v>4.5999999999999996</v>
      </c>
      <c r="W27" s="120" t="s">
        <v>135</v>
      </c>
      <c r="X27" s="122">
        <v>0</v>
      </c>
      <c r="Y27" s="122">
        <v>1149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36992456</v>
      </c>
      <c r="AH27" s="48">
        <f t="shared" si="8"/>
        <v>1332</v>
      </c>
      <c r="AI27" s="49">
        <f t="shared" si="7"/>
        <v>230.76923076923077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8305826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132</v>
      </c>
      <c r="P28" s="118">
        <v>148</v>
      </c>
      <c r="Q28" s="118">
        <v>36439442</v>
      </c>
      <c r="R28" s="45">
        <f t="shared" si="3"/>
        <v>5903</v>
      </c>
      <c r="S28" s="46">
        <f t="shared" si="4"/>
        <v>141.672</v>
      </c>
      <c r="T28" s="46">
        <f t="shared" si="5"/>
        <v>5.9029999999999996</v>
      </c>
      <c r="U28" s="119">
        <v>4</v>
      </c>
      <c r="V28" s="119">
        <f t="shared" si="6"/>
        <v>4</v>
      </c>
      <c r="W28" s="120" t="s">
        <v>135</v>
      </c>
      <c r="X28" s="122">
        <v>0</v>
      </c>
      <c r="Y28" s="122">
        <v>1052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36993808</v>
      </c>
      <c r="AH28" s="48">
        <f t="shared" si="8"/>
        <v>1352</v>
      </c>
      <c r="AI28" s="49">
        <f t="shared" si="7"/>
        <v>229.03608334745047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8305826</v>
      </c>
      <c r="AQ28" s="122">
        <f t="shared" si="10"/>
        <v>0</v>
      </c>
      <c r="AR28" s="52">
        <v>1.29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150</v>
      </c>
      <c r="Q29" s="118">
        <v>36445422</v>
      </c>
      <c r="R29" s="45">
        <f t="shared" si="3"/>
        <v>5980</v>
      </c>
      <c r="S29" s="46">
        <f t="shared" si="4"/>
        <v>143.52000000000001</v>
      </c>
      <c r="T29" s="46">
        <f t="shared" si="5"/>
        <v>5.98</v>
      </c>
      <c r="U29" s="119">
        <v>3.5</v>
      </c>
      <c r="V29" s="119">
        <f t="shared" si="6"/>
        <v>3.5</v>
      </c>
      <c r="W29" s="120" t="s">
        <v>135</v>
      </c>
      <c r="X29" s="122">
        <v>0</v>
      </c>
      <c r="Y29" s="122">
        <v>1189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36995180</v>
      </c>
      <c r="AH29" s="48">
        <f t="shared" si="8"/>
        <v>1372</v>
      </c>
      <c r="AI29" s="49">
        <f t="shared" si="7"/>
        <v>229.43143812709027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8305826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141</v>
      </c>
      <c r="Q30" s="118">
        <v>36451203</v>
      </c>
      <c r="R30" s="45">
        <f t="shared" si="3"/>
        <v>5781</v>
      </c>
      <c r="S30" s="46">
        <f t="shared" si="4"/>
        <v>138.744</v>
      </c>
      <c r="T30" s="46">
        <f t="shared" si="5"/>
        <v>5.7809999999999997</v>
      </c>
      <c r="U30" s="119">
        <v>3.1</v>
      </c>
      <c r="V30" s="119">
        <f t="shared" si="6"/>
        <v>3.1</v>
      </c>
      <c r="W30" s="120" t="s">
        <v>135</v>
      </c>
      <c r="X30" s="122">
        <v>0</v>
      </c>
      <c r="Y30" s="122">
        <v>1006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36996472</v>
      </c>
      <c r="AH30" s="48">
        <f t="shared" si="8"/>
        <v>1292</v>
      </c>
      <c r="AI30" s="49">
        <f t="shared" si="7"/>
        <v>223.49074554575336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8305826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110</v>
      </c>
      <c r="P31" s="118">
        <v>132</v>
      </c>
      <c r="Q31" s="118">
        <v>36456561</v>
      </c>
      <c r="R31" s="45">
        <f t="shared" si="3"/>
        <v>5358</v>
      </c>
      <c r="S31" s="46">
        <f t="shared" si="4"/>
        <v>128.59200000000001</v>
      </c>
      <c r="T31" s="46">
        <f t="shared" si="5"/>
        <v>5.3579999999999997</v>
      </c>
      <c r="U31" s="119">
        <v>2.5</v>
      </c>
      <c r="V31" s="119">
        <f t="shared" si="6"/>
        <v>2.5</v>
      </c>
      <c r="W31" s="120" t="s">
        <v>180</v>
      </c>
      <c r="X31" s="122">
        <v>0</v>
      </c>
      <c r="Y31" s="122">
        <v>1189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36997532</v>
      </c>
      <c r="AH31" s="48">
        <f t="shared" si="8"/>
        <v>1060</v>
      </c>
      <c r="AI31" s="49">
        <f t="shared" si="7"/>
        <v>197.83501306457634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8305826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9</v>
      </c>
      <c r="E32" s="40">
        <f t="shared" si="0"/>
        <v>6.3380281690140849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111</v>
      </c>
      <c r="P32" s="118">
        <v>127</v>
      </c>
      <c r="Q32" s="118">
        <v>36461941</v>
      </c>
      <c r="R32" s="45">
        <f t="shared" si="3"/>
        <v>5380</v>
      </c>
      <c r="S32" s="46">
        <f t="shared" si="4"/>
        <v>129.12</v>
      </c>
      <c r="T32" s="46">
        <f t="shared" si="5"/>
        <v>5.38</v>
      </c>
      <c r="U32" s="119">
        <v>2</v>
      </c>
      <c r="V32" s="119">
        <f t="shared" si="6"/>
        <v>2</v>
      </c>
      <c r="W32" s="120" t="s">
        <v>180</v>
      </c>
      <c r="X32" s="122">
        <v>0</v>
      </c>
      <c r="Y32" s="122">
        <v>1181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36998592</v>
      </c>
      <c r="AH32" s="48">
        <f t="shared" si="8"/>
        <v>1060</v>
      </c>
      <c r="AI32" s="49">
        <f t="shared" si="7"/>
        <v>197.02602230483271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8305826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132</v>
      </c>
      <c r="P33" s="118">
        <v>106</v>
      </c>
      <c r="Q33" s="118">
        <v>36466514</v>
      </c>
      <c r="R33" s="45">
        <f t="shared" si="3"/>
        <v>4573</v>
      </c>
      <c r="S33" s="46">
        <f t="shared" si="4"/>
        <v>109.752</v>
      </c>
      <c r="T33" s="46">
        <f t="shared" si="5"/>
        <v>4.5730000000000004</v>
      </c>
      <c r="U33" s="119">
        <v>2.7</v>
      </c>
      <c r="V33" s="119">
        <f t="shared" si="6"/>
        <v>2.7</v>
      </c>
      <c r="W33" s="120" t="s">
        <v>124</v>
      </c>
      <c r="X33" s="122">
        <v>0</v>
      </c>
      <c r="Y33" s="122">
        <v>0</v>
      </c>
      <c r="Z33" s="122">
        <v>1177</v>
      </c>
      <c r="AA33" s="122">
        <v>0</v>
      </c>
      <c r="AB33" s="122">
        <v>1160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36999444</v>
      </c>
      <c r="AH33" s="48">
        <f t="shared" si="8"/>
        <v>852</v>
      </c>
      <c r="AI33" s="49">
        <f t="shared" si="7"/>
        <v>186.3109556090094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8306526</v>
      </c>
      <c r="AQ33" s="122">
        <f t="shared" si="10"/>
        <v>700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102</v>
      </c>
      <c r="Q34" s="118">
        <v>36470819</v>
      </c>
      <c r="R34" s="45">
        <f t="shared" si="3"/>
        <v>4305</v>
      </c>
      <c r="S34" s="46">
        <f t="shared" si="4"/>
        <v>103.32</v>
      </c>
      <c r="T34" s="46">
        <f t="shared" si="5"/>
        <v>4.3049999999999997</v>
      </c>
      <c r="U34" s="119">
        <v>3.6</v>
      </c>
      <c r="V34" s="119">
        <f t="shared" si="6"/>
        <v>3.6</v>
      </c>
      <c r="W34" s="120" t="s">
        <v>124</v>
      </c>
      <c r="X34" s="122">
        <v>0</v>
      </c>
      <c r="Y34" s="122">
        <v>0</v>
      </c>
      <c r="Z34" s="122">
        <v>1108</v>
      </c>
      <c r="AA34" s="122">
        <v>0</v>
      </c>
      <c r="AB34" s="122">
        <v>1128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37000236</v>
      </c>
      <c r="AH34" s="48">
        <f t="shared" si="8"/>
        <v>792</v>
      </c>
      <c r="AI34" s="49">
        <f t="shared" si="7"/>
        <v>183.97212543554008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8307462</v>
      </c>
      <c r="AQ34" s="122">
        <f t="shared" si="10"/>
        <v>936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129.83333333333334</v>
      </c>
      <c r="Q35" s="63">
        <f>Q34-Q10</f>
        <v>127843</v>
      </c>
      <c r="R35" s="64">
        <f>SUM(R11:R34)</f>
        <v>127843</v>
      </c>
      <c r="S35" s="123">
        <f>AVERAGE(S11:S34)</f>
        <v>127.843</v>
      </c>
      <c r="T35" s="123">
        <f>SUM(T11:T34)</f>
        <v>127.84300000000002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26776</v>
      </c>
      <c r="AH35" s="66">
        <f>SUM(AH11:AH34)</f>
        <v>26776</v>
      </c>
      <c r="AI35" s="67">
        <f>$AH$35/$T35</f>
        <v>209.44439664275711</v>
      </c>
      <c r="AJ35" s="92"/>
      <c r="AK35" s="93"/>
      <c r="AL35" s="93"/>
      <c r="AM35" s="93"/>
      <c r="AN35" s="94"/>
      <c r="AO35" s="68"/>
      <c r="AP35" s="69">
        <f>AP34-AP10</f>
        <v>7196</v>
      </c>
      <c r="AQ35" s="70">
        <f>SUM(AQ11:AQ34)</f>
        <v>7196</v>
      </c>
      <c r="AR35" s="145">
        <f>SUM(AR11:AR34)</f>
        <v>6.08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279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184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270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280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281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282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283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09"/>
      <c r="D54" s="109"/>
      <c r="E54" s="109"/>
      <c r="F54" s="109"/>
      <c r="G54" s="109"/>
      <c r="H54" s="109"/>
      <c r="I54" s="124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284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264</v>
      </c>
      <c r="C56" s="109"/>
      <c r="D56" s="109"/>
      <c r="E56" s="114"/>
      <c r="F56" s="114"/>
      <c r="G56" s="114"/>
      <c r="H56" s="109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154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196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 t="s">
        <v>157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 t="s">
        <v>285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125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8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7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12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4 S86:T92 B86:B91 S82:T83 N87:R92 T74:T81 T58:T65 T47:T55" name="Range2_12_5_1_1"/>
    <protectedRange sqref="N10 L10 L6 D6 D8 AD8 AF8 O8:U8 AJ8:AR8 AF10 L24:N31 N12:N23 N32:N34 N11:P11 O12:P34 E11:E34 G11:G34 AC17:AF34 X11:AF16 R11:V34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2:B93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3:B85" name="Range2_12_5_1_1_2"/>
    <protectedRange sqref="B82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0:B81" name="Range2_12_5_1_1_2_1"/>
    <protectedRange sqref="B79" name="Range2_12_5_1_1_2_1_2_1"/>
    <protectedRange sqref="B78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6" name="Range2_12_5_1_1_2_1_4_1_1_1_2_1_1_1_1_1_1_1_1_1_2_1_1_1_1_1"/>
    <protectedRange sqref="B77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5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1:H53" name="Range2_2_12_1_3_1_1_1_1_1_4_1_1_2"/>
    <protectedRange sqref="E51:F53" name="Range2_2_12_1_7_1_1_3_1_1_2"/>
    <protectedRange sqref="S58:S65 S51:S55" name="Range2_12_5_1_1_2_3_1_1"/>
    <protectedRange sqref="Q51:R55" name="Range2_12_1_6_1_1_1_1_2_1_2"/>
    <protectedRange sqref="N51:P55" name="Range2_12_1_2_3_1_1_1_1_2_1_2"/>
    <protectedRange sqref="L54:M55 I51:M53" name="Range2_2_12_1_4_3_1_1_1_1_2_1_2"/>
    <protectedRange sqref="D51:D53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1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6:T57" name="Range2_12_5_1_1_1"/>
    <protectedRange sqref="S56:S57" name="Range2_12_5_1_1_2_3_1_1_1"/>
    <protectedRange sqref="Q56:R57" name="Range2_12_1_6_1_1_1_1_2_1_1_1_1"/>
    <protectedRange sqref="N56:P57" name="Range2_12_1_2_3_1_1_1_1_2_1_1_1_1"/>
    <protectedRange sqref="L56:M57" name="Range2_2_12_1_4_3_1_1_1_1_2_1_1_1_1"/>
    <protectedRange sqref="J54:K55" name="Range2_2_12_1_7_1_1_2_2_3"/>
    <protectedRange sqref="G54:H55" name="Range2_2_12_1_3_1_2_1_1_1_2_1_1_1_1_1_1_2_1_1_1"/>
    <protectedRange sqref="I54:I55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6:H62" name="Range2_2_12_1_3_1_1_1_1_1_4_1_1_1_1_2"/>
    <protectedRange sqref="E56:F62" name="Range2_2_12_1_7_1_1_3_1_1_1_1_2"/>
    <protectedRange sqref="I56:K62" name="Range2_2_12_1_4_3_1_1_1_1_2_1_1_1_2"/>
    <protectedRange sqref="D56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AR11:AR34" name="Range1_16_3_1_1_5"/>
    <protectedRange sqref="H43" name="Range2_12_5_1_1_1_2_1_1_1_1_1_1_1_1_1_1_1_1"/>
    <protectedRange sqref="B44" name="Range2_12_5_1_1_1_2_1_1_1_1_1_1_1_1_1_1_1_2"/>
    <protectedRange sqref="B43" name="Range2_12_5_1_1_1_2_2_1_1_1_1_1_1_1_1_1"/>
    <protectedRange sqref="B45" name="Range2_12_5_1_1_1_2_2_1_1_1_1_1_1_1_1_1_1_1_2_1_1_1_1_1_1_1_1_1_1_1_1"/>
    <protectedRange sqref="B46 B50:B52" name="Range2_12_5_1_1_1_2_2_1_1_1_1_1_1_1_1_1_1_1_2_1_1_1_1_1_1_1_1_1_3_1_3_1_1_1_1"/>
    <protectedRange sqref="B47" name="Range2_12_5_1_1_1_1_1_2_2_1_1"/>
    <protectedRange sqref="B48" name="Range2_12_5_1_1_1_2_2_1_1_1_1_1_1_1_1_1_1_1_2_1_1_1_2_1_1_1_2_1_1_1_3_1"/>
    <protectedRange sqref="B49" name="Range2_12_5_1_1_1_2_2_1_1_1_1_1_1_1_1_1_1_1_2_1_1_1_2_1_2_1_1_1_1_3_1"/>
    <protectedRange sqref="B55" name="Range2_12_5_1_1_1_2_2_1_1_1_1_1_1_1_1_1_1_1_2_1_1_1_1_1_1_1_1_1_3_1_3_1_1_2_1"/>
    <protectedRange sqref="B53" name="Range2_12_5_1_1_1_2_2_1_1_1_1_1_1_1_1_1_1_1_2_1_1_1_2_1_2_1_1_1_1_3_1_1_2"/>
    <protectedRange sqref="B56" name="Range2_12_5_1_1_1_2_2_1_1_1_1_1_1_1_1_1_1_1_2_1_1_1_2_2_1_1_1"/>
    <protectedRange sqref="B54" name="Range2_12_5_1_1_1_2_2_1_1_1_1_1_1_1_1_1_1_1_2_1_1_1_2_1_2_1_1_1_1_3_1_1_1_1"/>
    <protectedRange sqref="B60" name="Range2_12_5_1_1_1_2_2_1_1_1_1_1_1_1_1_1_1_1_2_1_1_1_1_1_1_1_1_1_3_1_3_1_1_2_1_1"/>
    <protectedRange sqref="B58" name="Range2_12_5_1_1_1_2_2_1_1_1_1_1_1_1_1_1_1_1_2_1_1_1_2_2_1"/>
    <protectedRange sqref="B59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X17:AB28 X29:AA30 AB29:AB31">
    <cfRule type="containsText" dxfId="656" priority="17" operator="containsText" text="N/A">
      <formula>NOT(ISERROR(SEARCH("N/A",X11)))</formula>
    </cfRule>
    <cfRule type="cellIs" dxfId="655" priority="35" operator="equal">
      <formula>0</formula>
    </cfRule>
  </conditionalFormatting>
  <conditionalFormatting sqref="AC17:AE34 X11:AE16 X17:AB28 X29:AA30 AB29:AB31">
    <cfRule type="cellIs" dxfId="654" priority="34" operator="greaterThanOrEqual">
      <formula>1185</formula>
    </cfRule>
  </conditionalFormatting>
  <conditionalFormatting sqref="AC17:AE34 X11:AE16 X17:AB28 X29:AA30 AB29:AB31">
    <cfRule type="cellIs" dxfId="653" priority="33" operator="between">
      <formula>0.1</formula>
      <formula>1184</formula>
    </cfRule>
  </conditionalFormatting>
  <conditionalFormatting sqref="X8 AJ16:AJ34 AJ11:AO15 AO16:AO34 AK16:AK32 AL17:AN28 AL29:AL34 AM29:AM30 AN29:AN34">
    <cfRule type="cellIs" dxfId="652" priority="32" operator="equal">
      <formula>0</formula>
    </cfRule>
  </conditionalFormatting>
  <conditionalFormatting sqref="X8 AJ16:AJ34 AJ11:AO15 AO16:AO34 AK16:AK32 AL17:AN28 AL29:AL34 AM29:AM30 AN29:AN34">
    <cfRule type="cellIs" dxfId="651" priority="31" operator="greaterThan">
      <formula>1179</formula>
    </cfRule>
  </conditionalFormatting>
  <conditionalFormatting sqref="X8 AJ16:AJ34 AJ11:AO15 AO16:AO34 AK16:AK32 AL17:AN28 AL29:AL34 AM29:AM30 AN29:AN34">
    <cfRule type="cellIs" dxfId="650" priority="30" operator="greaterThan">
      <formula>99</formula>
    </cfRule>
  </conditionalFormatting>
  <conditionalFormatting sqref="X8 AJ16:AJ34 AJ11:AO15 AO16:AO34 AK16:AK32 AL17:AN28 AL29:AL34 AM29:AM30 AN29:AN34">
    <cfRule type="cellIs" dxfId="649" priority="29" operator="greaterThan">
      <formula>0.99</formula>
    </cfRule>
  </conditionalFormatting>
  <conditionalFormatting sqref="AB8">
    <cfRule type="cellIs" dxfId="648" priority="28" operator="equal">
      <formula>0</formula>
    </cfRule>
  </conditionalFormatting>
  <conditionalFormatting sqref="AB8">
    <cfRule type="cellIs" dxfId="647" priority="27" operator="greaterThan">
      <formula>1179</formula>
    </cfRule>
  </conditionalFormatting>
  <conditionalFormatting sqref="AB8">
    <cfRule type="cellIs" dxfId="646" priority="26" operator="greaterThan">
      <formula>99</formula>
    </cfRule>
  </conditionalFormatting>
  <conditionalFormatting sqref="AB8">
    <cfRule type="cellIs" dxfId="645" priority="25" operator="greaterThan">
      <formula>0.99</formula>
    </cfRule>
  </conditionalFormatting>
  <conditionalFormatting sqref="AQ11:AQ34">
    <cfRule type="cellIs" dxfId="644" priority="24" operator="equal">
      <formula>0</formula>
    </cfRule>
  </conditionalFormatting>
  <conditionalFormatting sqref="AQ11:AQ34">
    <cfRule type="cellIs" dxfId="643" priority="23" operator="greaterThan">
      <formula>1179</formula>
    </cfRule>
  </conditionalFormatting>
  <conditionalFormatting sqref="AQ11:AQ34">
    <cfRule type="cellIs" dxfId="642" priority="22" operator="greaterThan">
      <formula>99</formula>
    </cfRule>
  </conditionalFormatting>
  <conditionalFormatting sqref="AQ11:AQ34">
    <cfRule type="cellIs" dxfId="641" priority="21" operator="greaterThan">
      <formula>0.99</formula>
    </cfRule>
  </conditionalFormatting>
  <conditionalFormatting sqref="AI11:AI34">
    <cfRule type="cellIs" dxfId="640" priority="20" operator="greaterThan">
      <formula>$AI$8</formula>
    </cfRule>
  </conditionalFormatting>
  <conditionalFormatting sqref="AH11:AH34">
    <cfRule type="cellIs" dxfId="639" priority="18" operator="greaterThan">
      <formula>$AH$8</formula>
    </cfRule>
    <cfRule type="cellIs" dxfId="638" priority="19" operator="greaterThan">
      <formula>$AH$8</formula>
    </cfRule>
  </conditionalFormatting>
  <conditionalFormatting sqref="AP11:AP34">
    <cfRule type="cellIs" dxfId="637" priority="16" operator="equal">
      <formula>0</formula>
    </cfRule>
  </conditionalFormatting>
  <conditionalFormatting sqref="AP11:AP34">
    <cfRule type="cellIs" dxfId="636" priority="15" operator="greaterThan">
      <formula>1179</formula>
    </cfRule>
  </conditionalFormatting>
  <conditionalFormatting sqref="AP11:AP34">
    <cfRule type="cellIs" dxfId="635" priority="14" operator="greaterThan">
      <formula>99</formula>
    </cfRule>
  </conditionalFormatting>
  <conditionalFormatting sqref="AP11:AP34">
    <cfRule type="cellIs" dxfId="634" priority="13" operator="greaterThan">
      <formula>0.99</formula>
    </cfRule>
  </conditionalFormatting>
  <conditionalFormatting sqref="X32:AB34 X31:AA31">
    <cfRule type="containsText" dxfId="633" priority="9" operator="containsText" text="N/A">
      <formula>NOT(ISERROR(SEARCH("N/A",X31)))</formula>
    </cfRule>
    <cfRule type="cellIs" dxfId="632" priority="12" operator="equal">
      <formula>0</formula>
    </cfRule>
  </conditionalFormatting>
  <conditionalFormatting sqref="X32:AB34 X31:AA31">
    <cfRule type="cellIs" dxfId="631" priority="11" operator="greaterThanOrEqual">
      <formula>1185</formula>
    </cfRule>
  </conditionalFormatting>
  <conditionalFormatting sqref="X32:AB34 X31:AA31">
    <cfRule type="cellIs" dxfId="630" priority="10" operator="between">
      <formula>0.1</formula>
      <formula>1184</formula>
    </cfRule>
  </conditionalFormatting>
  <conditionalFormatting sqref="AL16:AN16 AM31:AM34">
    <cfRule type="cellIs" dxfId="629" priority="8" operator="equal">
      <formula>0</formula>
    </cfRule>
  </conditionalFormatting>
  <conditionalFormatting sqref="AL16:AN16 AM31:AM34">
    <cfRule type="cellIs" dxfId="628" priority="7" operator="greaterThan">
      <formula>1179</formula>
    </cfRule>
  </conditionalFormatting>
  <conditionalFormatting sqref="AL16:AN16 AM31:AM34">
    <cfRule type="cellIs" dxfId="627" priority="6" operator="greaterThan">
      <formula>99</formula>
    </cfRule>
  </conditionalFormatting>
  <conditionalFormatting sqref="AL16:AN16 AM31:AM34">
    <cfRule type="cellIs" dxfId="626" priority="5" operator="greaterThan">
      <formula>0.99</formula>
    </cfRule>
  </conditionalFormatting>
  <conditionalFormatting sqref="AK33:AK34">
    <cfRule type="cellIs" dxfId="625" priority="4" operator="equal">
      <formula>0</formula>
    </cfRule>
  </conditionalFormatting>
  <conditionalFormatting sqref="AK33:AK34">
    <cfRule type="cellIs" dxfId="624" priority="3" operator="greaterThan">
      <formula>1179</formula>
    </cfRule>
  </conditionalFormatting>
  <conditionalFormatting sqref="AK33:AK34">
    <cfRule type="cellIs" dxfId="623" priority="2" operator="greaterThan">
      <formula>99</formula>
    </cfRule>
  </conditionalFormatting>
  <conditionalFormatting sqref="AK33:AK34">
    <cfRule type="cellIs" dxfId="62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43" workbookViewId="0">
      <selection activeCell="B54" sqref="B5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129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42138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26800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13'!Q34</f>
        <v>36470819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13'!$AG$34</f>
        <v>37000236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13'!$AP$34</f>
        <v>8307462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95</v>
      </c>
      <c r="Q11" s="118">
        <v>36474990</v>
      </c>
      <c r="R11" s="45">
        <f>Q11-Q10</f>
        <v>4171</v>
      </c>
      <c r="S11" s="46">
        <f>R11*24/1000</f>
        <v>100.104</v>
      </c>
      <c r="T11" s="46">
        <f>R11/1000</f>
        <v>4.1710000000000003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1100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37000992</v>
      </c>
      <c r="AH11" s="48">
        <f>IF(ISBLANK(AG11),"-",AG11-AG10)</f>
        <v>756</v>
      </c>
      <c r="AI11" s="49">
        <f>AH11/T11</f>
        <v>181.2514984416207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8308661</v>
      </c>
      <c r="AQ11" s="122">
        <f>AP11-AP10</f>
        <v>1199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88</v>
      </c>
      <c r="Q12" s="118">
        <v>36478902</v>
      </c>
      <c r="R12" s="45">
        <f t="shared" ref="R12:R34" si="3">Q12-Q11</f>
        <v>3912</v>
      </c>
      <c r="S12" s="46">
        <f t="shared" ref="S12:S34" si="4">R12*24/1000</f>
        <v>93.888000000000005</v>
      </c>
      <c r="T12" s="46">
        <f t="shared" ref="T12:T34" si="5">R12/1000</f>
        <v>3.9119999999999999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1045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37001668</v>
      </c>
      <c r="AH12" s="48">
        <f>IF(ISBLANK(AG12),"-",AG12-AG11)</f>
        <v>676</v>
      </c>
      <c r="AI12" s="49">
        <f t="shared" ref="AI12:AI34" si="7">AH12/T12</f>
        <v>172.80163599182004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8309972</v>
      </c>
      <c r="AQ12" s="122">
        <f>AP12-AP11</f>
        <v>1311</v>
      </c>
      <c r="AR12" s="52">
        <v>0.95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123</v>
      </c>
      <c r="P13" s="118">
        <v>93</v>
      </c>
      <c r="Q13" s="118">
        <v>36482633</v>
      </c>
      <c r="R13" s="45">
        <f t="shared" si="3"/>
        <v>3731</v>
      </c>
      <c r="S13" s="46">
        <f t="shared" si="4"/>
        <v>89.543999999999997</v>
      </c>
      <c r="T13" s="46">
        <f t="shared" si="5"/>
        <v>3.7309999999999999</v>
      </c>
      <c r="U13" s="119">
        <v>7.7</v>
      </c>
      <c r="V13" s="119">
        <f t="shared" si="6"/>
        <v>7.7</v>
      </c>
      <c r="W13" s="120" t="s">
        <v>124</v>
      </c>
      <c r="X13" s="122">
        <v>0</v>
      </c>
      <c r="Y13" s="122">
        <v>0</v>
      </c>
      <c r="Z13" s="122">
        <v>1016</v>
      </c>
      <c r="AA13" s="122">
        <v>0</v>
      </c>
      <c r="AB13" s="122">
        <v>1110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37002312</v>
      </c>
      <c r="AH13" s="48">
        <f>IF(ISBLANK(AG13),"-",AG13-AG12)</f>
        <v>644</v>
      </c>
      <c r="AI13" s="49">
        <f t="shared" si="7"/>
        <v>172.6078799249531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8311293</v>
      </c>
      <c r="AQ13" s="122">
        <f>AP13-AP12</f>
        <v>1321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15</v>
      </c>
      <c r="E14" s="40">
        <f t="shared" si="0"/>
        <v>10.563380281690142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126</v>
      </c>
      <c r="P14" s="118">
        <v>92</v>
      </c>
      <c r="Q14" s="118">
        <v>36486467</v>
      </c>
      <c r="R14" s="45">
        <f t="shared" si="3"/>
        <v>3834</v>
      </c>
      <c r="S14" s="46">
        <f t="shared" si="4"/>
        <v>92.016000000000005</v>
      </c>
      <c r="T14" s="46">
        <f t="shared" si="5"/>
        <v>3.8340000000000001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1042</v>
      </c>
      <c r="AA14" s="122">
        <v>0</v>
      </c>
      <c r="AB14" s="122">
        <v>1059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37002932</v>
      </c>
      <c r="AH14" s="48">
        <f t="shared" ref="AH14:AH34" si="8">IF(ISBLANK(AG14),"-",AG14-AG13)</f>
        <v>620</v>
      </c>
      <c r="AI14" s="49">
        <f t="shared" si="7"/>
        <v>161.71100678142932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8312588</v>
      </c>
      <c r="AQ14" s="122">
        <f>AP14-AP13</f>
        <v>1295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22</v>
      </c>
      <c r="E15" s="40">
        <f t="shared" si="0"/>
        <v>15.492957746478874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103</v>
      </c>
      <c r="Q15" s="118">
        <v>36490495</v>
      </c>
      <c r="R15" s="45">
        <f t="shared" si="3"/>
        <v>4028</v>
      </c>
      <c r="S15" s="46">
        <f t="shared" si="4"/>
        <v>96.671999999999997</v>
      </c>
      <c r="T15" s="46">
        <f t="shared" si="5"/>
        <v>4.0279999999999996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1048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37003524</v>
      </c>
      <c r="AH15" s="48">
        <f t="shared" si="8"/>
        <v>592</v>
      </c>
      <c r="AI15" s="49">
        <f t="shared" si="7"/>
        <v>146.97120158887788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8312995</v>
      </c>
      <c r="AQ15" s="122">
        <f>AP15-AP14</f>
        <v>407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138</v>
      </c>
      <c r="P16" s="118">
        <v>131</v>
      </c>
      <c r="Q16" s="118">
        <v>36495595</v>
      </c>
      <c r="R16" s="45">
        <f t="shared" si="3"/>
        <v>5100</v>
      </c>
      <c r="S16" s="46">
        <f t="shared" si="4"/>
        <v>122.4</v>
      </c>
      <c r="T16" s="46">
        <f t="shared" si="5"/>
        <v>5.0999999999999996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1108</v>
      </c>
      <c r="AA16" s="122">
        <v>1185</v>
      </c>
      <c r="AB16" s="122">
        <v>1109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37004469</v>
      </c>
      <c r="AH16" s="48">
        <f t="shared" si="8"/>
        <v>945</v>
      </c>
      <c r="AI16" s="49">
        <f t="shared" si="7"/>
        <v>185.29411764705884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8312995</v>
      </c>
      <c r="AQ16" s="122">
        <f t="shared" ref="AQ16:AQ34" si="10">AP16-AP15</f>
        <v>0</v>
      </c>
      <c r="AR16" s="52">
        <v>0.88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151</v>
      </c>
      <c r="Q17" s="118">
        <v>36501815</v>
      </c>
      <c r="R17" s="45">
        <f t="shared" si="3"/>
        <v>6220</v>
      </c>
      <c r="S17" s="46">
        <f t="shared" si="4"/>
        <v>149.28</v>
      </c>
      <c r="T17" s="46">
        <f t="shared" si="5"/>
        <v>6.22</v>
      </c>
      <c r="U17" s="119">
        <v>9</v>
      </c>
      <c r="V17" s="119">
        <f t="shared" si="6"/>
        <v>9</v>
      </c>
      <c r="W17" s="120" t="s">
        <v>287</v>
      </c>
      <c r="X17" s="122">
        <v>0</v>
      </c>
      <c r="Y17" s="122">
        <v>1019</v>
      </c>
      <c r="Z17" s="122">
        <v>1196</v>
      </c>
      <c r="AA17" s="122">
        <v>1185</v>
      </c>
      <c r="AB17" s="122">
        <v>1199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37005832</v>
      </c>
      <c r="AH17" s="48">
        <f t="shared" si="8"/>
        <v>1363</v>
      </c>
      <c r="AI17" s="49">
        <f t="shared" si="7"/>
        <v>219.13183279742765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8312995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131</v>
      </c>
      <c r="P18" s="118">
        <v>149</v>
      </c>
      <c r="Q18" s="118">
        <v>36508267</v>
      </c>
      <c r="R18" s="45">
        <f t="shared" si="3"/>
        <v>6452</v>
      </c>
      <c r="S18" s="46">
        <f t="shared" si="4"/>
        <v>154.84800000000001</v>
      </c>
      <c r="T18" s="46">
        <f t="shared" si="5"/>
        <v>6.452</v>
      </c>
      <c r="U18" s="119">
        <v>8.5</v>
      </c>
      <c r="V18" s="119">
        <f t="shared" si="6"/>
        <v>8.5</v>
      </c>
      <c r="W18" s="120" t="s">
        <v>287</v>
      </c>
      <c r="X18" s="122">
        <v>0</v>
      </c>
      <c r="Y18" s="122">
        <v>1130</v>
      </c>
      <c r="Z18" s="122">
        <v>1186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37007218</v>
      </c>
      <c r="AH18" s="48">
        <f t="shared" si="8"/>
        <v>1386</v>
      </c>
      <c r="AI18" s="49">
        <f t="shared" si="7"/>
        <v>214.81711097334161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8312995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10</v>
      </c>
      <c r="E19" s="40">
        <f t="shared" si="0"/>
        <v>7.042253521126761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132</v>
      </c>
      <c r="P19" s="118">
        <v>151</v>
      </c>
      <c r="Q19" s="118">
        <v>36514413</v>
      </c>
      <c r="R19" s="45">
        <f t="shared" si="3"/>
        <v>6146</v>
      </c>
      <c r="S19" s="46">
        <f t="shared" si="4"/>
        <v>147.50399999999999</v>
      </c>
      <c r="T19" s="46">
        <f t="shared" si="5"/>
        <v>6.1459999999999999</v>
      </c>
      <c r="U19" s="119">
        <v>7.7</v>
      </c>
      <c r="V19" s="119">
        <f t="shared" si="6"/>
        <v>7.7</v>
      </c>
      <c r="W19" s="120" t="s">
        <v>287</v>
      </c>
      <c r="X19" s="122">
        <v>0</v>
      </c>
      <c r="Y19" s="122">
        <v>1187</v>
      </c>
      <c r="Z19" s="122">
        <v>1176</v>
      </c>
      <c r="AA19" s="122">
        <v>1185</v>
      </c>
      <c r="AB19" s="122">
        <v>1180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37008572</v>
      </c>
      <c r="AH19" s="48">
        <f t="shared" si="8"/>
        <v>1354</v>
      </c>
      <c r="AI19" s="49">
        <f t="shared" si="7"/>
        <v>220.30589000976246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8312995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133</v>
      </c>
      <c r="P20" s="118">
        <v>154</v>
      </c>
      <c r="Q20" s="118">
        <v>36520398</v>
      </c>
      <c r="R20" s="45">
        <f t="shared" si="3"/>
        <v>5985</v>
      </c>
      <c r="S20" s="46">
        <f t="shared" si="4"/>
        <v>143.63999999999999</v>
      </c>
      <c r="T20" s="46">
        <f t="shared" si="5"/>
        <v>5.9850000000000003</v>
      </c>
      <c r="U20" s="119">
        <v>6.9</v>
      </c>
      <c r="V20" s="119">
        <f t="shared" si="6"/>
        <v>6.9</v>
      </c>
      <c r="W20" s="120" t="s">
        <v>287</v>
      </c>
      <c r="X20" s="122">
        <v>0</v>
      </c>
      <c r="Y20" s="122">
        <v>1190</v>
      </c>
      <c r="Z20" s="122">
        <v>1186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37009888</v>
      </c>
      <c r="AH20" s="48">
        <f>IF(ISBLANK(AG20),"-",AG20-AG19)</f>
        <v>1316</v>
      </c>
      <c r="AI20" s="49">
        <f t="shared" si="7"/>
        <v>219.88304093567251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8312995</v>
      </c>
      <c r="AQ20" s="122">
        <f t="shared" si="10"/>
        <v>0</v>
      </c>
      <c r="AR20" s="52">
        <v>1.1000000000000001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10</v>
      </c>
      <c r="E21" s="40">
        <f t="shared" si="0"/>
        <v>7.042253521126761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134</v>
      </c>
      <c r="P21" s="118">
        <v>149</v>
      </c>
      <c r="Q21" s="118">
        <v>36526793</v>
      </c>
      <c r="R21" s="45">
        <f>Q21-Q20</f>
        <v>6395</v>
      </c>
      <c r="S21" s="46">
        <f t="shared" si="4"/>
        <v>153.47999999999999</v>
      </c>
      <c r="T21" s="46">
        <f t="shared" si="5"/>
        <v>6.3949999999999996</v>
      </c>
      <c r="U21" s="119">
        <v>6.1</v>
      </c>
      <c r="V21" s="119">
        <f t="shared" si="6"/>
        <v>6.1</v>
      </c>
      <c r="W21" s="120" t="s">
        <v>287</v>
      </c>
      <c r="X21" s="122">
        <v>0</v>
      </c>
      <c r="Y21" s="122">
        <v>1141</v>
      </c>
      <c r="Z21" s="122">
        <v>1186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37011300</v>
      </c>
      <c r="AH21" s="48">
        <f t="shared" si="8"/>
        <v>1412</v>
      </c>
      <c r="AI21" s="49">
        <f t="shared" si="7"/>
        <v>220.79749804534794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8312995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146</v>
      </c>
      <c r="Q22" s="118">
        <v>36532924</v>
      </c>
      <c r="R22" s="45">
        <f t="shared" si="3"/>
        <v>6131</v>
      </c>
      <c r="S22" s="46">
        <f t="shared" si="4"/>
        <v>147.14400000000001</v>
      </c>
      <c r="T22" s="46">
        <f t="shared" si="5"/>
        <v>6.1310000000000002</v>
      </c>
      <c r="U22" s="119">
        <v>5.7</v>
      </c>
      <c r="V22" s="119">
        <f t="shared" si="6"/>
        <v>5.7</v>
      </c>
      <c r="W22" s="120" t="s">
        <v>287</v>
      </c>
      <c r="X22" s="122">
        <v>0</v>
      </c>
      <c r="Y22" s="122">
        <v>1121</v>
      </c>
      <c r="Z22" s="122">
        <v>1186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37012644</v>
      </c>
      <c r="AH22" s="48">
        <f t="shared" si="8"/>
        <v>1344</v>
      </c>
      <c r="AI22" s="49">
        <f t="shared" si="7"/>
        <v>219.21383134888271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8312995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123</v>
      </c>
      <c r="P23" s="118">
        <v>143</v>
      </c>
      <c r="Q23" s="118">
        <v>36538982</v>
      </c>
      <c r="R23" s="45">
        <f t="shared" si="3"/>
        <v>6058</v>
      </c>
      <c r="S23" s="46">
        <f t="shared" si="4"/>
        <v>145.392</v>
      </c>
      <c r="T23" s="46">
        <f t="shared" si="5"/>
        <v>6.0579999999999998</v>
      </c>
      <c r="U23" s="119">
        <v>5.0999999999999996</v>
      </c>
      <c r="V23" s="119">
        <f t="shared" si="6"/>
        <v>5.0999999999999996</v>
      </c>
      <c r="W23" s="120" t="s">
        <v>287</v>
      </c>
      <c r="X23" s="122">
        <v>0</v>
      </c>
      <c r="Y23" s="122">
        <v>1148</v>
      </c>
      <c r="Z23" s="122">
        <v>1185</v>
      </c>
      <c r="AA23" s="122">
        <v>1185</v>
      </c>
      <c r="AB23" s="122">
        <v>1189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37014036</v>
      </c>
      <c r="AH23" s="48">
        <f t="shared" si="8"/>
        <v>1392</v>
      </c>
      <c r="AI23" s="49">
        <f t="shared" si="7"/>
        <v>229.77880488610103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8312995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129</v>
      </c>
      <c r="P24" s="118">
        <v>145</v>
      </c>
      <c r="Q24" s="118">
        <v>36544848</v>
      </c>
      <c r="R24" s="45">
        <f t="shared" si="3"/>
        <v>5866</v>
      </c>
      <c r="S24" s="46">
        <f t="shared" si="4"/>
        <v>140.78399999999999</v>
      </c>
      <c r="T24" s="46">
        <f t="shared" si="5"/>
        <v>5.8659999999999997</v>
      </c>
      <c r="U24" s="119">
        <v>4.4000000000000004</v>
      </c>
      <c r="V24" s="119">
        <f t="shared" si="6"/>
        <v>4.4000000000000004</v>
      </c>
      <c r="W24" s="120" t="s">
        <v>287</v>
      </c>
      <c r="X24" s="122">
        <v>0</v>
      </c>
      <c r="Y24" s="122">
        <v>1100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37015356</v>
      </c>
      <c r="AH24" s="48">
        <f t="shared" si="8"/>
        <v>1320</v>
      </c>
      <c r="AI24" s="49">
        <f t="shared" si="7"/>
        <v>225.0255710876236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8312995</v>
      </c>
      <c r="AQ24" s="122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129</v>
      </c>
      <c r="P25" s="118">
        <v>139</v>
      </c>
      <c r="Q25" s="118">
        <v>36550591</v>
      </c>
      <c r="R25" s="45">
        <f t="shared" si="3"/>
        <v>5743</v>
      </c>
      <c r="S25" s="46">
        <f t="shared" si="4"/>
        <v>137.83199999999999</v>
      </c>
      <c r="T25" s="46">
        <f t="shared" si="5"/>
        <v>5.7430000000000003</v>
      </c>
      <c r="U25" s="119">
        <v>4.3</v>
      </c>
      <c r="V25" s="119">
        <f t="shared" si="6"/>
        <v>4.3</v>
      </c>
      <c r="W25" s="120" t="s">
        <v>287</v>
      </c>
      <c r="X25" s="122">
        <v>0</v>
      </c>
      <c r="Y25" s="122">
        <v>1075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37016658</v>
      </c>
      <c r="AH25" s="48">
        <f t="shared" si="8"/>
        <v>1302</v>
      </c>
      <c r="AI25" s="49">
        <f t="shared" si="7"/>
        <v>226.71077833884729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8312995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125</v>
      </c>
      <c r="P26" s="118">
        <v>140</v>
      </c>
      <c r="Q26" s="118">
        <v>36556231</v>
      </c>
      <c r="R26" s="45">
        <f t="shared" si="3"/>
        <v>5640</v>
      </c>
      <c r="S26" s="46">
        <f t="shared" si="4"/>
        <v>135.36000000000001</v>
      </c>
      <c r="T26" s="46">
        <f t="shared" si="5"/>
        <v>5.64</v>
      </c>
      <c r="U26" s="119">
        <v>4.0999999999999996</v>
      </c>
      <c r="V26" s="119">
        <f t="shared" si="6"/>
        <v>4.0999999999999996</v>
      </c>
      <c r="W26" s="120" t="s">
        <v>287</v>
      </c>
      <c r="X26" s="122">
        <v>0</v>
      </c>
      <c r="Y26" s="122">
        <v>1076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37017972</v>
      </c>
      <c r="AH26" s="48">
        <f t="shared" si="8"/>
        <v>1314</v>
      </c>
      <c r="AI26" s="49">
        <f t="shared" si="7"/>
        <v>232.97872340425533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8312995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124</v>
      </c>
      <c r="P27" s="118">
        <v>1253</v>
      </c>
      <c r="Q27" s="118">
        <v>36562063</v>
      </c>
      <c r="R27" s="45">
        <f t="shared" si="3"/>
        <v>5832</v>
      </c>
      <c r="S27" s="46">
        <f t="shared" si="4"/>
        <v>139.96799999999999</v>
      </c>
      <c r="T27" s="46">
        <f t="shared" si="5"/>
        <v>5.8319999999999999</v>
      </c>
      <c r="U27" s="119">
        <v>3.5</v>
      </c>
      <c r="V27" s="119">
        <f t="shared" si="6"/>
        <v>3.5</v>
      </c>
      <c r="W27" s="120" t="s">
        <v>287</v>
      </c>
      <c r="X27" s="122">
        <v>0</v>
      </c>
      <c r="Y27" s="122">
        <v>1188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37019316</v>
      </c>
      <c r="AH27" s="48">
        <f t="shared" si="8"/>
        <v>1344</v>
      </c>
      <c r="AI27" s="49">
        <f t="shared" si="7"/>
        <v>230.45267489711935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8312995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131</v>
      </c>
      <c r="P28" s="118">
        <v>141</v>
      </c>
      <c r="Q28" s="118">
        <v>36568069</v>
      </c>
      <c r="R28" s="45">
        <f t="shared" si="3"/>
        <v>6006</v>
      </c>
      <c r="S28" s="46">
        <f t="shared" si="4"/>
        <v>144.14400000000001</v>
      </c>
      <c r="T28" s="46">
        <f t="shared" si="5"/>
        <v>6.0060000000000002</v>
      </c>
      <c r="U28" s="119">
        <v>2.8</v>
      </c>
      <c r="V28" s="119">
        <f t="shared" si="6"/>
        <v>2.8</v>
      </c>
      <c r="W28" s="120" t="s">
        <v>287</v>
      </c>
      <c r="X28" s="122">
        <v>0</v>
      </c>
      <c r="Y28" s="122">
        <v>1080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37020700</v>
      </c>
      <c r="AH28" s="48">
        <f t="shared" si="8"/>
        <v>1384</v>
      </c>
      <c r="AI28" s="49">
        <f t="shared" si="7"/>
        <v>230.43623043623043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8312995</v>
      </c>
      <c r="AQ28" s="122">
        <f t="shared" si="10"/>
        <v>0</v>
      </c>
      <c r="AR28" s="52">
        <v>0.84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142</v>
      </c>
      <c r="Q29" s="118">
        <v>36573786</v>
      </c>
      <c r="R29" s="45">
        <f t="shared" si="3"/>
        <v>5717</v>
      </c>
      <c r="S29" s="46">
        <f t="shared" si="4"/>
        <v>137.208</v>
      </c>
      <c r="T29" s="46">
        <f t="shared" si="5"/>
        <v>5.7169999999999996</v>
      </c>
      <c r="U29" s="119">
        <v>2.4</v>
      </c>
      <c r="V29" s="119">
        <f t="shared" si="6"/>
        <v>2.4</v>
      </c>
      <c r="W29" s="120" t="s">
        <v>287</v>
      </c>
      <c r="X29" s="122">
        <v>0</v>
      </c>
      <c r="Y29" s="122">
        <v>1064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37022020</v>
      </c>
      <c r="AH29" s="48">
        <f t="shared" si="8"/>
        <v>1320</v>
      </c>
      <c r="AI29" s="49">
        <f t="shared" si="7"/>
        <v>230.89032709463007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8312995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135</v>
      </c>
      <c r="P30" s="118">
        <v>137</v>
      </c>
      <c r="Q30" s="118">
        <v>36579517</v>
      </c>
      <c r="R30" s="45">
        <f t="shared" si="3"/>
        <v>5731</v>
      </c>
      <c r="S30" s="46">
        <f t="shared" si="4"/>
        <v>137.54400000000001</v>
      </c>
      <c r="T30" s="46">
        <f t="shared" si="5"/>
        <v>5.7309999999999999</v>
      </c>
      <c r="U30" s="119">
        <v>2.1</v>
      </c>
      <c r="V30" s="119">
        <f t="shared" si="6"/>
        <v>2.1</v>
      </c>
      <c r="W30" s="120" t="s">
        <v>287</v>
      </c>
      <c r="X30" s="122">
        <v>0</v>
      </c>
      <c r="Y30" s="122">
        <v>1022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37023332</v>
      </c>
      <c r="AH30" s="48">
        <f t="shared" si="8"/>
        <v>1312</v>
      </c>
      <c r="AI30" s="49">
        <f t="shared" si="7"/>
        <v>228.93037864247077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8312995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110</v>
      </c>
      <c r="P31" s="118">
        <v>131</v>
      </c>
      <c r="Q31" s="118">
        <v>36584805</v>
      </c>
      <c r="R31" s="45">
        <f t="shared" si="3"/>
        <v>5288</v>
      </c>
      <c r="S31" s="46">
        <f t="shared" si="4"/>
        <v>126.91200000000001</v>
      </c>
      <c r="T31" s="46">
        <f t="shared" si="5"/>
        <v>5.2880000000000003</v>
      </c>
      <c r="U31" s="119">
        <v>1.7</v>
      </c>
      <c r="V31" s="119">
        <f t="shared" si="6"/>
        <v>1.7</v>
      </c>
      <c r="W31" s="120" t="s">
        <v>297</v>
      </c>
      <c r="X31" s="122">
        <v>0</v>
      </c>
      <c r="Y31" s="122">
        <v>1189</v>
      </c>
      <c r="Z31" s="122">
        <v>1196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37024372</v>
      </c>
      <c r="AH31" s="48">
        <f t="shared" si="8"/>
        <v>1040</v>
      </c>
      <c r="AI31" s="49">
        <f t="shared" si="7"/>
        <v>196.67170953101362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8312995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110</v>
      </c>
      <c r="P32" s="118">
        <v>129</v>
      </c>
      <c r="Q32" s="118">
        <v>36590030</v>
      </c>
      <c r="R32" s="45">
        <f t="shared" si="3"/>
        <v>5225</v>
      </c>
      <c r="S32" s="46">
        <f t="shared" si="4"/>
        <v>125.4</v>
      </c>
      <c r="T32" s="46">
        <f t="shared" si="5"/>
        <v>5.2249999999999996</v>
      </c>
      <c r="U32" s="119">
        <v>1.3</v>
      </c>
      <c r="V32" s="119">
        <f t="shared" si="6"/>
        <v>1.3</v>
      </c>
      <c r="W32" s="120" t="s">
        <v>297</v>
      </c>
      <c r="X32" s="122">
        <v>0</v>
      </c>
      <c r="Y32" s="122">
        <v>1164</v>
      </c>
      <c r="Z32" s="122">
        <v>1186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37025404</v>
      </c>
      <c r="AH32" s="48">
        <f t="shared" si="8"/>
        <v>1032</v>
      </c>
      <c r="AI32" s="49">
        <f t="shared" si="7"/>
        <v>197.51196172248805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8312995</v>
      </c>
      <c r="AQ32" s="122">
        <f t="shared" si="10"/>
        <v>0</v>
      </c>
      <c r="AR32" s="52">
        <v>0.92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133</v>
      </c>
      <c r="P33" s="118">
        <v>106</v>
      </c>
      <c r="Q33" s="118">
        <v>36594562</v>
      </c>
      <c r="R33" s="45">
        <f t="shared" si="3"/>
        <v>4532</v>
      </c>
      <c r="S33" s="46">
        <f t="shared" si="4"/>
        <v>108.768</v>
      </c>
      <c r="T33" s="46">
        <f t="shared" si="5"/>
        <v>4.532</v>
      </c>
      <c r="U33" s="119">
        <v>2.1</v>
      </c>
      <c r="V33" s="119">
        <f t="shared" si="6"/>
        <v>2.1</v>
      </c>
      <c r="W33" s="120" t="s">
        <v>300</v>
      </c>
      <c r="X33" s="122">
        <v>0</v>
      </c>
      <c r="Y33" s="122">
        <v>0</v>
      </c>
      <c r="Z33" s="122">
        <v>1196</v>
      </c>
      <c r="AA33" s="122">
        <v>0</v>
      </c>
      <c r="AB33" s="122">
        <v>1130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37026236</v>
      </c>
      <c r="AH33" s="48">
        <f t="shared" si="8"/>
        <v>832</v>
      </c>
      <c r="AI33" s="49">
        <f t="shared" si="7"/>
        <v>183.58340688437775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0.38</v>
      </c>
      <c r="AP33" s="122">
        <v>8313739</v>
      </c>
      <c r="AQ33" s="122">
        <f t="shared" si="10"/>
        <v>744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136</v>
      </c>
      <c r="P34" s="118">
        <v>99</v>
      </c>
      <c r="Q34" s="118">
        <v>36598924</v>
      </c>
      <c r="R34" s="45">
        <f t="shared" si="3"/>
        <v>4362</v>
      </c>
      <c r="S34" s="46">
        <f t="shared" si="4"/>
        <v>104.688</v>
      </c>
      <c r="T34" s="46">
        <f t="shared" si="5"/>
        <v>4.3620000000000001</v>
      </c>
      <c r="U34" s="119">
        <v>3.2</v>
      </c>
      <c r="V34" s="119">
        <f t="shared" si="6"/>
        <v>3.2</v>
      </c>
      <c r="W34" s="120" t="s">
        <v>300</v>
      </c>
      <c r="X34" s="122">
        <v>0</v>
      </c>
      <c r="Y34" s="122">
        <v>0</v>
      </c>
      <c r="Z34" s="122">
        <v>1107</v>
      </c>
      <c r="AA34" s="122">
        <v>0</v>
      </c>
      <c r="AB34" s="122">
        <v>1130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37027036</v>
      </c>
      <c r="AH34" s="48">
        <f t="shared" si="8"/>
        <v>800</v>
      </c>
      <c r="AI34" s="49">
        <f t="shared" si="7"/>
        <v>183.40210912425493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0.38</v>
      </c>
      <c r="AP34" s="122">
        <v>8314866</v>
      </c>
      <c r="AQ34" s="122">
        <f t="shared" si="10"/>
        <v>1127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175.29166666666666</v>
      </c>
      <c r="Q35" s="63">
        <f>Q34-Q10</f>
        <v>128105</v>
      </c>
      <c r="R35" s="64">
        <f>SUM(R11:R34)</f>
        <v>128105</v>
      </c>
      <c r="S35" s="123">
        <f>AVERAGE(S11:S34)</f>
        <v>128.10499999999999</v>
      </c>
      <c r="T35" s="123">
        <f>SUM(T11:T34)</f>
        <v>128.10499999999996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26800</v>
      </c>
      <c r="AH35" s="66">
        <f>SUM(AH11:AH34)</f>
        <v>26800</v>
      </c>
      <c r="AI35" s="67">
        <f>$AH$35/$T35</f>
        <v>209.20338784590771</v>
      </c>
      <c r="AJ35" s="92"/>
      <c r="AK35" s="93"/>
      <c r="AL35" s="93"/>
      <c r="AM35" s="93"/>
      <c r="AN35" s="94"/>
      <c r="AO35" s="68"/>
      <c r="AP35" s="69">
        <f>AP34-AP10</f>
        <v>7404</v>
      </c>
      <c r="AQ35" s="70">
        <f>SUM(AQ11:AQ34)</f>
        <v>7404</v>
      </c>
      <c r="AR35" s="145">
        <f>SUM(AR11:AR34)</f>
        <v>5.71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286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184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08" t="s">
        <v>288</v>
      </c>
      <c r="C44" s="109"/>
      <c r="D44" s="109"/>
      <c r="E44" s="109"/>
      <c r="F44" s="109"/>
      <c r="G44" s="109"/>
      <c r="H44" s="81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15" t="s">
        <v>147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09"/>
      <c r="D47" s="109"/>
      <c r="E47" s="114"/>
      <c r="F47" s="114"/>
      <c r="G47" s="114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08" t="s">
        <v>289</v>
      </c>
      <c r="C48" s="159"/>
      <c r="D48" s="159"/>
      <c r="E48" s="159"/>
      <c r="F48" s="159"/>
      <c r="G48" s="159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290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280</v>
      </c>
      <c r="C50" s="109"/>
      <c r="D50" s="109"/>
      <c r="E50" s="114"/>
      <c r="F50" s="114"/>
      <c r="G50" s="11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138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291</v>
      </c>
      <c r="C52" s="159"/>
      <c r="D52" s="159"/>
      <c r="E52" s="159"/>
      <c r="F52" s="159"/>
      <c r="G52" s="159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292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67" t="s">
        <v>295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67" t="s">
        <v>293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68" t="s">
        <v>294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296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164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165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 t="s">
        <v>298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264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 t="s">
        <v>154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58" t="s">
        <v>196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 t="s">
        <v>278</v>
      </c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08" t="s">
        <v>299</v>
      </c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88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12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7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7 S88:T94 B89:B94 S84:T85 N89:R94 T76:T83 T60:T67 T48:T57" name="Range2_12_5_1_1"/>
    <protectedRange sqref="N10 L10 L6 D6 D8 AD8 AF8 O8:U8 AJ8:AR8 AF10 L24:N31 N12:N23 N32:N34 N11:P11 O12:P34 E11:E34 G11:G34 AC17:AF34 X11:AF16 R11:V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5:B96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26:J34 J11:J15" name="Range1_1_2_1_10_1_1_1_1"/>
    <protectedRange sqref="R101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6:B88" name="Range2_12_5_1_1_2"/>
    <protectedRange sqref="B85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3:B84" name="Range2_12_5_1_1_2_1"/>
    <protectedRange sqref="B82" name="Range2_12_5_1_1_2_1_2_1"/>
    <protectedRange sqref="B81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9" name="Range2_12_5_1_1_2_1_4_1_1_1_2_1_1_1_1_1_1_1_1_1_2_1_1_1_1_1"/>
    <protectedRange sqref="B80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8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2:H55" name="Range2_2_12_1_3_1_1_1_1_1_4_1_1_2"/>
    <protectedRange sqref="E52:F55" name="Range2_2_12_1_7_1_1_3_1_1_2"/>
    <protectedRange sqref="S60:S67 S52:S57" name="Range2_12_5_1_1_2_3_1_1"/>
    <protectedRange sqref="Q52:R57" name="Range2_12_1_6_1_1_1_1_2_1_2"/>
    <protectedRange sqref="N52:P57" name="Range2_12_1_2_3_1_1_1_1_2_1_2"/>
    <protectedRange sqref="L56:M57 I52:M55" name="Range2_2_12_1_4_3_1_1_1_1_2_1_2"/>
    <protectedRange sqref="D52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4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6" name="Range2_12_5_1_1_2_1_2_2_1_1_1_1_2_1_1_1_2_1_1_1_2_2_2_1_1_1"/>
    <protectedRange sqref="S43:S44" name="Range2_12_3_1_1_1_1_2"/>
    <protectedRange sqref="N43:R44" name="Range2_12_1_3_1_1_1_1_2"/>
    <protectedRange sqref="E43:G44 I43:M44" name="Range2_2_12_1_6_1_1_1_1_2"/>
    <protectedRange sqref="D43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1" name="Range2_12_4_1_1_1_4_2_2_1_1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3:C44" name="Range2_1_2_1_1_1_1_1_1_2"/>
    <protectedRange sqref="Q11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AR11:AR34" name="Range1_16_3_1_1_5"/>
    <protectedRange sqref="H43:H44" name="Range2_12_5_1_1_1_2_1_1_1_1_1_1_1_1_1_1_1_1"/>
    <protectedRange sqref="B45" name="Range2_12_5_1_1_1_2_1_1_1_1_1_1_1_1_1_1_1_2"/>
    <protectedRange sqref="B43" name="Range2_12_5_1_1_1_2_2_1_1_1_1_1_1_1_1_1"/>
    <protectedRange sqref="B46" name="Range2_12_5_1_1_1_2_2_1_1_1_1_1_1_1_1_1_1_1_2_1_1_1_1_1_1_1_1_1_1_1_1"/>
    <protectedRange sqref="B44 B48:B49 B52:B53 B57" name="Range2_12_5_1_1_1_2_2_1_1_1_1_1_1_1_1_1_1_1_2_1_1_1_1_1_1_1_1_1_3_1_3_1_1_1_1"/>
    <protectedRange sqref="B47" name="Range2_12_5_1_1_1_1_1_2_2_1_1"/>
    <protectedRange sqref="B50" name="Range2_12_5_1_1_1_2_2_1_1_1_1_1_1_1_1_1_1_1_2_1_1_1_2_1_1_1_2_1_1_1_3_1"/>
    <protectedRange sqref="B51" name="Range2_12_5_1_1_1_2_2_1_1_1_1_1_1_1_1_1_1_1_2_1_1_1_2_1_2_1_1_1_1_3_1"/>
    <protectedRange sqref="B56" name="Range2_12_5_1_1_2_1_4_1_1_1_2_1_1_1_1_1_1_1_1_1_2_1_1_1_1_2_1_1_1_2_1_1_1_2_2_2_1_1_1_1_1_1"/>
    <protectedRange sqref="B60" name="Range2_12_5_1_1_1_2_2_1_1_1_1_1_1_1_1_1_1_1_2_1_1_1_1_1_1_1_1_1_3_1_3_1_1_2_1"/>
    <protectedRange sqref="B58" name="Range2_12_5_1_1_1_2_2_1_1_1_1_1_1_1_1_1_1_1_2_1_1_1_2_1_2_1_1_1_1_3_1_1_2"/>
    <protectedRange sqref="B61" name="Range2_12_5_1_1_1_2_2_1_1_1_1_1_1_1_1_1_1_1_2_1_1_1_2_2_1_1_1"/>
    <protectedRange sqref="B59" name="Range2_12_5_1_1_1_2_2_1_1_1_1_1_1_1_1_1_1_1_2_1_1_1_2_1_2_1_1_1_1_3_1_1_1_1"/>
    <protectedRange sqref="B65" name="Range2_12_5_1_1_1_2_2_1_1_1_1_1_1_1_1_1_1_1_2_1_1_1_1_1_1_1_1_1_3_1_3_1_1_2_1_1"/>
    <protectedRange sqref="B63" name="Range2_12_5_1_1_1_2_2_1_1_1_1_1_1_1_1_1_1_1_2_1_1_1_2_2_1"/>
    <protectedRange sqref="B64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621" priority="17" operator="containsText" text="N/A">
      <formula>NOT(ISERROR(SEARCH("N/A",X11)))</formula>
    </cfRule>
    <cfRule type="cellIs" dxfId="620" priority="35" operator="equal">
      <formula>0</formula>
    </cfRule>
  </conditionalFormatting>
  <conditionalFormatting sqref="AC17:AE34 X11:AE16">
    <cfRule type="cellIs" dxfId="619" priority="34" operator="greaterThanOrEqual">
      <formula>1185</formula>
    </cfRule>
  </conditionalFormatting>
  <conditionalFormatting sqref="AC17:AE34 X11:AE16">
    <cfRule type="cellIs" dxfId="618" priority="33" operator="between">
      <formula>0.1</formula>
      <formula>1184</formula>
    </cfRule>
  </conditionalFormatting>
  <conditionalFormatting sqref="X8 AJ16:AJ34 AJ11:AO15 AO12:AO34">
    <cfRule type="cellIs" dxfId="617" priority="32" operator="equal">
      <formula>0</formula>
    </cfRule>
  </conditionalFormatting>
  <conditionalFormatting sqref="X8 AJ16:AJ34 AJ11:AO15 AO12:AO34">
    <cfRule type="cellIs" dxfId="616" priority="31" operator="greaterThan">
      <formula>1179</formula>
    </cfRule>
  </conditionalFormatting>
  <conditionalFormatting sqref="X8 AJ16:AJ34 AJ11:AO15 AO12:AO34">
    <cfRule type="cellIs" dxfId="615" priority="30" operator="greaterThan">
      <formula>99</formula>
    </cfRule>
  </conditionalFormatting>
  <conditionalFormatting sqref="X8 AJ16:AJ34 AJ11:AO15 AO12:AO34">
    <cfRule type="cellIs" dxfId="614" priority="29" operator="greaterThan">
      <formula>0.99</formula>
    </cfRule>
  </conditionalFormatting>
  <conditionalFormatting sqref="AB8">
    <cfRule type="cellIs" dxfId="613" priority="28" operator="equal">
      <formula>0</formula>
    </cfRule>
  </conditionalFormatting>
  <conditionalFormatting sqref="AB8">
    <cfRule type="cellIs" dxfId="612" priority="27" operator="greaterThan">
      <formula>1179</formula>
    </cfRule>
  </conditionalFormatting>
  <conditionalFormatting sqref="AB8">
    <cfRule type="cellIs" dxfId="611" priority="26" operator="greaterThan">
      <formula>99</formula>
    </cfRule>
  </conditionalFormatting>
  <conditionalFormatting sqref="AB8">
    <cfRule type="cellIs" dxfId="610" priority="25" operator="greaterThan">
      <formula>0.99</formula>
    </cfRule>
  </conditionalFormatting>
  <conditionalFormatting sqref="AQ11:AQ34">
    <cfRule type="cellIs" dxfId="609" priority="24" operator="equal">
      <formula>0</formula>
    </cfRule>
  </conditionalFormatting>
  <conditionalFormatting sqref="AQ11:AQ34">
    <cfRule type="cellIs" dxfId="608" priority="23" operator="greaterThan">
      <formula>1179</formula>
    </cfRule>
  </conditionalFormatting>
  <conditionalFormatting sqref="AQ11:AQ34">
    <cfRule type="cellIs" dxfId="607" priority="22" operator="greaterThan">
      <formula>99</formula>
    </cfRule>
  </conditionalFormatting>
  <conditionalFormatting sqref="AQ11:AQ34">
    <cfRule type="cellIs" dxfId="606" priority="21" operator="greaterThan">
      <formula>0.99</formula>
    </cfRule>
  </conditionalFormatting>
  <conditionalFormatting sqref="AI11:AI34">
    <cfRule type="cellIs" dxfId="605" priority="20" operator="greaterThan">
      <formula>$AI$8</formula>
    </cfRule>
  </conditionalFormatting>
  <conditionalFormatting sqref="AH11:AH34">
    <cfRule type="cellIs" dxfId="604" priority="18" operator="greaterThan">
      <formula>$AH$8</formula>
    </cfRule>
    <cfRule type="cellIs" dxfId="603" priority="19" operator="greaterThan">
      <formula>$AH$8</formula>
    </cfRule>
  </conditionalFormatting>
  <conditionalFormatting sqref="AP11:AP34">
    <cfRule type="cellIs" dxfId="602" priority="16" operator="equal">
      <formula>0</formula>
    </cfRule>
  </conditionalFormatting>
  <conditionalFormatting sqref="AP11:AP34">
    <cfRule type="cellIs" dxfId="601" priority="15" operator="greaterThan">
      <formula>1179</formula>
    </cfRule>
  </conditionalFormatting>
  <conditionalFormatting sqref="AP11:AP34">
    <cfRule type="cellIs" dxfId="600" priority="14" operator="greaterThan">
      <formula>99</formula>
    </cfRule>
  </conditionalFormatting>
  <conditionalFormatting sqref="AP11:AP34">
    <cfRule type="cellIs" dxfId="599" priority="13" operator="greaterThan">
      <formula>0.99</formula>
    </cfRule>
  </conditionalFormatting>
  <conditionalFormatting sqref="X17:AB34">
    <cfRule type="containsText" dxfId="598" priority="9" operator="containsText" text="N/A">
      <formula>NOT(ISERROR(SEARCH("N/A",X17)))</formula>
    </cfRule>
    <cfRule type="cellIs" dxfId="597" priority="12" operator="equal">
      <formula>0</formula>
    </cfRule>
  </conditionalFormatting>
  <conditionalFormatting sqref="X17:AB34">
    <cfRule type="cellIs" dxfId="596" priority="11" operator="greaterThanOrEqual">
      <formula>1185</formula>
    </cfRule>
  </conditionalFormatting>
  <conditionalFormatting sqref="X17:AB34">
    <cfRule type="cellIs" dxfId="595" priority="10" operator="between">
      <formula>0.1</formula>
      <formula>1184</formula>
    </cfRule>
  </conditionalFormatting>
  <conditionalFormatting sqref="AL16:AN34">
    <cfRule type="cellIs" dxfId="594" priority="8" operator="equal">
      <formula>0</formula>
    </cfRule>
  </conditionalFormatting>
  <conditionalFormatting sqref="AL16:AN34">
    <cfRule type="cellIs" dxfId="593" priority="7" operator="greaterThan">
      <formula>1179</formula>
    </cfRule>
  </conditionalFormatting>
  <conditionalFormatting sqref="AL16:AN34">
    <cfRule type="cellIs" dxfId="592" priority="6" operator="greaterThan">
      <formula>99</formula>
    </cfRule>
  </conditionalFormatting>
  <conditionalFormatting sqref="AL16:AN34">
    <cfRule type="cellIs" dxfId="591" priority="5" operator="greaterThan">
      <formula>0.99</formula>
    </cfRule>
  </conditionalFormatting>
  <conditionalFormatting sqref="AK16:AK34">
    <cfRule type="cellIs" dxfId="590" priority="4" operator="equal">
      <formula>0</formula>
    </cfRule>
  </conditionalFormatting>
  <conditionalFormatting sqref="AK16:AK34">
    <cfRule type="cellIs" dxfId="589" priority="3" operator="greaterThan">
      <formula>1179</formula>
    </cfRule>
  </conditionalFormatting>
  <conditionalFormatting sqref="AK16:AK34">
    <cfRule type="cellIs" dxfId="588" priority="2" operator="greaterThan">
      <formula>99</formula>
    </cfRule>
  </conditionalFormatting>
  <conditionalFormatting sqref="AK16:AK34">
    <cfRule type="cellIs" dxfId="58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workbookViewId="0">
      <selection activeCell="P26" sqref="P2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42139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27192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14'!Q34</f>
        <v>36598924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14'!$AG$34</f>
        <v>37027036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14'!$AP$34</f>
        <v>8314866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134</v>
      </c>
      <c r="P11" s="118">
        <v>97</v>
      </c>
      <c r="Q11" s="118">
        <v>36602968</v>
      </c>
      <c r="R11" s="45">
        <f>Q11-Q10</f>
        <v>4044</v>
      </c>
      <c r="S11" s="46">
        <f>R11*24/1000</f>
        <v>97.055999999999997</v>
      </c>
      <c r="T11" s="46">
        <f>R11/1000</f>
        <v>4.0439999999999996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1088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37027780</v>
      </c>
      <c r="AH11" s="48">
        <f>IF(ISBLANK(AG11),"-",AG11-AG10)</f>
        <v>744</v>
      </c>
      <c r="AI11" s="49">
        <f>AH11/T11</f>
        <v>183.97626112759644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8316298</v>
      </c>
      <c r="AQ11" s="122">
        <f>AP11-AP10</f>
        <v>1432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131</v>
      </c>
      <c r="P12" s="118">
        <v>94</v>
      </c>
      <c r="Q12" s="118">
        <v>36606884</v>
      </c>
      <c r="R12" s="45">
        <f t="shared" ref="R12:R34" si="3">Q12-Q11</f>
        <v>3916</v>
      </c>
      <c r="S12" s="46">
        <f t="shared" ref="S12:S34" si="4">R12*24/1000</f>
        <v>93.983999999999995</v>
      </c>
      <c r="T12" s="46">
        <f t="shared" ref="T12:T34" si="5">R12/1000</f>
        <v>3.9159999999999999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1035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37028474</v>
      </c>
      <c r="AH12" s="48">
        <f>IF(ISBLANK(AG12),"-",AG12-AG11)</f>
        <v>694</v>
      </c>
      <c r="AI12" s="49">
        <f t="shared" ref="AI12:AI34" si="7">AH12/T12</f>
        <v>177.22165474974463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8317846</v>
      </c>
      <c r="AQ12" s="122">
        <f>AP12-AP11</f>
        <v>1548</v>
      </c>
      <c r="AR12" s="52">
        <v>0.99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92</v>
      </c>
      <c r="Q13" s="118">
        <v>36610729</v>
      </c>
      <c r="R13" s="45">
        <f t="shared" si="3"/>
        <v>3845</v>
      </c>
      <c r="S13" s="46">
        <f t="shared" si="4"/>
        <v>92.28</v>
      </c>
      <c r="T13" s="46">
        <f t="shared" si="5"/>
        <v>3.8450000000000002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1008</v>
      </c>
      <c r="AA13" s="122">
        <v>0</v>
      </c>
      <c r="AB13" s="122">
        <v>1110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37029116</v>
      </c>
      <c r="AH13" s="48">
        <f>IF(ISBLANK(AG13),"-",AG13-AG12)</f>
        <v>642</v>
      </c>
      <c r="AI13" s="49">
        <f t="shared" si="7"/>
        <v>166.97009102730817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8319426</v>
      </c>
      <c r="AQ13" s="122">
        <f>AP13-AP12</f>
        <v>1580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21</v>
      </c>
      <c r="E14" s="40">
        <f t="shared" si="0"/>
        <v>14.788732394366198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97</v>
      </c>
      <c r="P14" s="118">
        <v>94</v>
      </c>
      <c r="Q14" s="118">
        <v>36614477</v>
      </c>
      <c r="R14" s="45">
        <f t="shared" si="3"/>
        <v>3748</v>
      </c>
      <c r="S14" s="46">
        <f t="shared" si="4"/>
        <v>89.951999999999998</v>
      </c>
      <c r="T14" s="46">
        <f t="shared" si="5"/>
        <v>3.7480000000000002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1008</v>
      </c>
      <c r="AA14" s="122">
        <v>0</v>
      </c>
      <c r="AB14" s="122">
        <v>1008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37029708</v>
      </c>
      <c r="AH14" s="48">
        <f t="shared" ref="AH14:AH34" si="8">IF(ISBLANK(AG14),"-",AG14-AG13)</f>
        <v>592</v>
      </c>
      <c r="AI14" s="49">
        <f t="shared" si="7"/>
        <v>157.95090715048025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8320748</v>
      </c>
      <c r="AQ14" s="122">
        <f>AP14-AP13</f>
        <v>1322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27</v>
      </c>
      <c r="E15" s="40">
        <f t="shared" si="0"/>
        <v>19.014084507042256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105</v>
      </c>
      <c r="P15" s="118">
        <v>103</v>
      </c>
      <c r="Q15" s="118">
        <v>36618450</v>
      </c>
      <c r="R15" s="45">
        <f t="shared" si="3"/>
        <v>3973</v>
      </c>
      <c r="S15" s="46">
        <f t="shared" si="4"/>
        <v>95.352000000000004</v>
      </c>
      <c r="T15" s="46">
        <f t="shared" si="5"/>
        <v>3.9729999999999999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976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37030244</v>
      </c>
      <c r="AH15" s="48">
        <f t="shared" si="8"/>
        <v>536</v>
      </c>
      <c r="AI15" s="49">
        <f t="shared" si="7"/>
        <v>134.91064686634786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8320748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12</v>
      </c>
      <c r="E16" s="40">
        <f t="shared" si="0"/>
        <v>8.4507042253521139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140</v>
      </c>
      <c r="P16" s="118">
        <v>139</v>
      </c>
      <c r="Q16" s="118">
        <v>36623588</v>
      </c>
      <c r="R16" s="45">
        <f t="shared" si="3"/>
        <v>5138</v>
      </c>
      <c r="S16" s="46">
        <f t="shared" si="4"/>
        <v>123.312</v>
      </c>
      <c r="T16" s="46">
        <f t="shared" si="5"/>
        <v>5.1379999999999999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1120</v>
      </c>
      <c r="AA16" s="122">
        <v>1185</v>
      </c>
      <c r="AB16" s="122">
        <v>1148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37031188</v>
      </c>
      <c r="AH16" s="48">
        <f t="shared" si="8"/>
        <v>944</v>
      </c>
      <c r="AI16" s="49">
        <f t="shared" si="7"/>
        <v>183.72907746204748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8320748</v>
      </c>
      <c r="AQ16" s="122">
        <f t="shared" ref="AQ16:AQ34" si="10">AP16-AP15</f>
        <v>0</v>
      </c>
      <c r="AR16" s="52">
        <v>1.1000000000000001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13</v>
      </c>
      <c r="E17" s="40">
        <f t="shared" si="0"/>
        <v>9.1549295774647899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139</v>
      </c>
      <c r="P17" s="118">
        <v>153</v>
      </c>
      <c r="Q17" s="118">
        <v>36629743</v>
      </c>
      <c r="R17" s="45">
        <f t="shared" si="3"/>
        <v>6155</v>
      </c>
      <c r="S17" s="46">
        <f t="shared" si="4"/>
        <v>147.72</v>
      </c>
      <c r="T17" s="46">
        <f t="shared" si="5"/>
        <v>6.1550000000000002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1093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37032544</v>
      </c>
      <c r="AH17" s="48">
        <f t="shared" si="8"/>
        <v>1356</v>
      </c>
      <c r="AI17" s="49">
        <f t="shared" si="7"/>
        <v>220.30869212022745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8320748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138</v>
      </c>
      <c r="P18" s="118">
        <v>151</v>
      </c>
      <c r="Q18" s="118">
        <v>36636090</v>
      </c>
      <c r="R18" s="45">
        <f t="shared" si="3"/>
        <v>6347</v>
      </c>
      <c r="S18" s="46">
        <f t="shared" si="4"/>
        <v>152.328</v>
      </c>
      <c r="T18" s="46">
        <f t="shared" si="5"/>
        <v>6.3470000000000004</v>
      </c>
      <c r="U18" s="119">
        <v>8.3000000000000007</v>
      </c>
      <c r="V18" s="119">
        <f t="shared" si="6"/>
        <v>8.3000000000000007</v>
      </c>
      <c r="W18" s="120" t="s">
        <v>135</v>
      </c>
      <c r="X18" s="122">
        <v>0</v>
      </c>
      <c r="Y18" s="122">
        <v>1072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37033948</v>
      </c>
      <c r="AH18" s="48">
        <f t="shared" si="8"/>
        <v>1404</v>
      </c>
      <c r="AI18" s="49">
        <f t="shared" si="7"/>
        <v>221.20686938711199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8320748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15</v>
      </c>
      <c r="E19" s="40">
        <f t="shared" si="0"/>
        <v>10.563380281690142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149</v>
      </c>
      <c r="Q19" s="118">
        <v>36642537</v>
      </c>
      <c r="R19" s="45">
        <f t="shared" si="3"/>
        <v>6447</v>
      </c>
      <c r="S19" s="46">
        <f t="shared" si="4"/>
        <v>154.72800000000001</v>
      </c>
      <c r="T19" s="46">
        <f t="shared" si="5"/>
        <v>6.4470000000000001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1072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37035380</v>
      </c>
      <c r="AH19" s="48">
        <f t="shared" si="8"/>
        <v>1432</v>
      </c>
      <c r="AI19" s="49">
        <f t="shared" si="7"/>
        <v>222.11881495269117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8320748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11</v>
      </c>
      <c r="E20" s="40">
        <f t="shared" si="0"/>
        <v>7.746478873239437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134</v>
      </c>
      <c r="P20" s="118">
        <v>148</v>
      </c>
      <c r="Q20" s="118">
        <v>36648536</v>
      </c>
      <c r="R20" s="45">
        <f t="shared" si="3"/>
        <v>5999</v>
      </c>
      <c r="S20" s="46">
        <f t="shared" si="4"/>
        <v>143.976</v>
      </c>
      <c r="T20" s="46">
        <f t="shared" si="5"/>
        <v>5.9989999999999997</v>
      </c>
      <c r="U20" s="119">
        <v>6.9</v>
      </c>
      <c r="V20" s="119">
        <f t="shared" si="6"/>
        <v>6.9</v>
      </c>
      <c r="W20" s="120" t="s">
        <v>135</v>
      </c>
      <c r="X20" s="122">
        <v>0</v>
      </c>
      <c r="Y20" s="122">
        <v>1092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37036728</v>
      </c>
      <c r="AH20" s="48">
        <f>IF(ISBLANK(AG20),"-",AG20-AG19)</f>
        <v>1348</v>
      </c>
      <c r="AI20" s="49">
        <f t="shared" si="7"/>
        <v>224.70411735289215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8320748</v>
      </c>
      <c r="AQ20" s="122">
        <f t="shared" si="10"/>
        <v>0</v>
      </c>
      <c r="AR20" s="52">
        <v>0.95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23</v>
      </c>
      <c r="E21" s="40">
        <f t="shared" si="0"/>
        <v>16.197183098591552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139</v>
      </c>
      <c r="P21" s="118">
        <v>150</v>
      </c>
      <c r="Q21" s="118">
        <v>36654745</v>
      </c>
      <c r="R21" s="45">
        <f>Q21-Q20</f>
        <v>6209</v>
      </c>
      <c r="S21" s="46">
        <f t="shared" si="4"/>
        <v>149.01599999999999</v>
      </c>
      <c r="T21" s="46">
        <f t="shared" si="5"/>
        <v>6.2089999999999996</v>
      </c>
      <c r="U21" s="119">
        <v>6.2</v>
      </c>
      <c r="V21" s="119">
        <f t="shared" si="6"/>
        <v>6.2</v>
      </c>
      <c r="W21" s="120" t="s">
        <v>135</v>
      </c>
      <c r="X21" s="122">
        <v>0</v>
      </c>
      <c r="Y21" s="122">
        <v>1071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37038108</v>
      </c>
      <c r="AH21" s="48">
        <f t="shared" si="8"/>
        <v>1380</v>
      </c>
      <c r="AI21" s="49">
        <f t="shared" si="7"/>
        <v>222.25801256240942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8320748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27</v>
      </c>
      <c r="E22" s="40">
        <f t="shared" si="0"/>
        <v>19.014084507042256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138</v>
      </c>
      <c r="P22" s="118">
        <v>147</v>
      </c>
      <c r="Q22" s="118">
        <v>36660897</v>
      </c>
      <c r="R22" s="45">
        <f t="shared" si="3"/>
        <v>6152</v>
      </c>
      <c r="S22" s="46">
        <f t="shared" si="4"/>
        <v>147.648</v>
      </c>
      <c r="T22" s="46">
        <f t="shared" si="5"/>
        <v>6.1520000000000001</v>
      </c>
      <c r="U22" s="119">
        <v>5.6</v>
      </c>
      <c r="V22" s="119">
        <f t="shared" si="6"/>
        <v>5.6</v>
      </c>
      <c r="W22" s="120" t="s">
        <v>135</v>
      </c>
      <c r="X22" s="122">
        <v>0</v>
      </c>
      <c r="Y22" s="122">
        <v>1072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37039480</v>
      </c>
      <c r="AH22" s="48">
        <f t="shared" si="8"/>
        <v>1372</v>
      </c>
      <c r="AI22" s="49">
        <f t="shared" si="7"/>
        <v>223.01690507152145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8320748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11</v>
      </c>
      <c r="E23" s="40">
        <f t="shared" si="0"/>
        <v>7.746478873239437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142</v>
      </c>
      <c r="Q23" s="118">
        <v>36666869</v>
      </c>
      <c r="R23" s="45">
        <f t="shared" si="3"/>
        <v>5972</v>
      </c>
      <c r="S23" s="46">
        <f t="shared" si="4"/>
        <v>143.328</v>
      </c>
      <c r="T23" s="46">
        <f t="shared" si="5"/>
        <v>5.9720000000000004</v>
      </c>
      <c r="U23" s="119">
        <v>5</v>
      </c>
      <c r="V23" s="119">
        <f t="shared" si="6"/>
        <v>5</v>
      </c>
      <c r="W23" s="120" t="s">
        <v>135</v>
      </c>
      <c r="X23" s="122">
        <v>0</v>
      </c>
      <c r="Y23" s="122">
        <v>1101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37040842</v>
      </c>
      <c r="AH23" s="48">
        <f t="shared" si="8"/>
        <v>1362</v>
      </c>
      <c r="AI23" s="49">
        <f t="shared" si="7"/>
        <v>228.06430006697923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8320748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130</v>
      </c>
      <c r="P24" s="118">
        <v>143</v>
      </c>
      <c r="Q24" s="118">
        <v>36672842</v>
      </c>
      <c r="R24" s="45">
        <f t="shared" si="3"/>
        <v>5973</v>
      </c>
      <c r="S24" s="46">
        <f t="shared" si="4"/>
        <v>143.352</v>
      </c>
      <c r="T24" s="46">
        <f t="shared" si="5"/>
        <v>5.9729999999999999</v>
      </c>
      <c r="U24" s="119">
        <v>4.5</v>
      </c>
      <c r="V24" s="119">
        <f t="shared" si="6"/>
        <v>4.5</v>
      </c>
      <c r="W24" s="120" t="s">
        <v>135</v>
      </c>
      <c r="X24" s="122">
        <v>0</v>
      </c>
      <c r="Y24" s="122">
        <v>1102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37042204</v>
      </c>
      <c r="AH24" s="48">
        <f t="shared" si="8"/>
        <v>1362</v>
      </c>
      <c r="AI24" s="49">
        <f t="shared" si="7"/>
        <v>228.02611752887998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8320748</v>
      </c>
      <c r="AQ24" s="122">
        <f t="shared" si="10"/>
        <v>0</v>
      </c>
      <c r="AR24" s="52">
        <v>0.92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23</v>
      </c>
      <c r="E25" s="40">
        <f t="shared" si="0"/>
        <v>16.197183098591552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138</v>
      </c>
      <c r="Q25" s="118">
        <v>36678770</v>
      </c>
      <c r="R25" s="45">
        <f t="shared" si="3"/>
        <v>5928</v>
      </c>
      <c r="S25" s="46">
        <f t="shared" si="4"/>
        <v>142.27199999999999</v>
      </c>
      <c r="T25" s="46">
        <f t="shared" si="5"/>
        <v>5.9279999999999999</v>
      </c>
      <c r="U25" s="119">
        <v>4.2</v>
      </c>
      <c r="V25" s="119">
        <f t="shared" si="6"/>
        <v>4.2</v>
      </c>
      <c r="W25" s="120" t="s">
        <v>135</v>
      </c>
      <c r="X25" s="122">
        <v>0</v>
      </c>
      <c r="Y25" s="122">
        <v>1056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37043560</v>
      </c>
      <c r="AH25" s="48">
        <f t="shared" si="8"/>
        <v>1356</v>
      </c>
      <c r="AI25" s="49">
        <f t="shared" si="7"/>
        <v>228.74493927125505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8320748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129</v>
      </c>
      <c r="P26" s="118">
        <v>142</v>
      </c>
      <c r="Q26" s="118">
        <v>36684363</v>
      </c>
      <c r="R26" s="45">
        <f t="shared" si="3"/>
        <v>5593</v>
      </c>
      <c r="S26" s="46">
        <f t="shared" si="4"/>
        <v>134.232</v>
      </c>
      <c r="T26" s="46">
        <f t="shared" si="5"/>
        <v>5.593</v>
      </c>
      <c r="U26" s="119">
        <v>4.0999999999999996</v>
      </c>
      <c r="V26" s="119">
        <f t="shared" si="6"/>
        <v>4.0999999999999996</v>
      </c>
      <c r="W26" s="120" t="s">
        <v>135</v>
      </c>
      <c r="X26" s="122">
        <v>0</v>
      </c>
      <c r="Y26" s="122">
        <v>1068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37044852</v>
      </c>
      <c r="AH26" s="48">
        <f t="shared" si="8"/>
        <v>1292</v>
      </c>
      <c r="AI26" s="49">
        <f t="shared" si="7"/>
        <v>231.00303951367781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8320748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125</v>
      </c>
      <c r="P27" s="118">
        <v>147</v>
      </c>
      <c r="Q27" s="118">
        <v>36690140</v>
      </c>
      <c r="R27" s="45">
        <f t="shared" si="3"/>
        <v>5777</v>
      </c>
      <c r="S27" s="46">
        <f t="shared" si="4"/>
        <v>138.648</v>
      </c>
      <c r="T27" s="46">
        <f t="shared" si="5"/>
        <v>5.7770000000000001</v>
      </c>
      <c r="U27" s="119">
        <v>3.6</v>
      </c>
      <c r="V27" s="119">
        <f t="shared" si="6"/>
        <v>3.6</v>
      </c>
      <c r="W27" s="120" t="s">
        <v>135</v>
      </c>
      <c r="X27" s="122">
        <v>0</v>
      </c>
      <c r="Y27" s="122">
        <v>1172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37046167</v>
      </c>
      <c r="AH27" s="48">
        <f t="shared" si="8"/>
        <v>1315</v>
      </c>
      <c r="AI27" s="49">
        <f t="shared" si="7"/>
        <v>227.62679591483467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8320748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131</v>
      </c>
      <c r="P28" s="118">
        <v>144</v>
      </c>
      <c r="Q28" s="118">
        <v>36696067</v>
      </c>
      <c r="R28" s="45">
        <f t="shared" si="3"/>
        <v>5927</v>
      </c>
      <c r="S28" s="46">
        <f t="shared" si="4"/>
        <v>142.24799999999999</v>
      </c>
      <c r="T28" s="46">
        <f t="shared" si="5"/>
        <v>5.9269999999999996</v>
      </c>
      <c r="U28" s="119">
        <v>3.1</v>
      </c>
      <c r="V28" s="119">
        <f t="shared" si="6"/>
        <v>3.1</v>
      </c>
      <c r="W28" s="120" t="s">
        <v>135</v>
      </c>
      <c r="X28" s="122">
        <v>0</v>
      </c>
      <c r="Y28" s="122">
        <v>1063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37047532</v>
      </c>
      <c r="AH28" s="48">
        <f t="shared" si="8"/>
        <v>1365</v>
      </c>
      <c r="AI28" s="49">
        <f t="shared" si="7"/>
        <v>230.30200776109331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8320748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136</v>
      </c>
      <c r="Q29" s="118">
        <v>36702054</v>
      </c>
      <c r="R29" s="45">
        <f t="shared" si="3"/>
        <v>5987</v>
      </c>
      <c r="S29" s="46">
        <f t="shared" si="4"/>
        <v>143.68799999999999</v>
      </c>
      <c r="T29" s="46">
        <f t="shared" si="5"/>
        <v>5.9870000000000001</v>
      </c>
      <c r="U29" s="119">
        <v>2.7</v>
      </c>
      <c r="V29" s="119">
        <f t="shared" si="6"/>
        <v>2.7</v>
      </c>
      <c r="W29" s="120" t="s">
        <v>135</v>
      </c>
      <c r="X29" s="122">
        <v>0</v>
      </c>
      <c r="Y29" s="122">
        <v>1080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37048892</v>
      </c>
      <c r="AH29" s="48">
        <f t="shared" si="8"/>
        <v>1360</v>
      </c>
      <c r="AI29" s="49">
        <f t="shared" si="7"/>
        <v>227.15884416235176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8320748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134</v>
      </c>
      <c r="P30" s="118">
        <v>135</v>
      </c>
      <c r="Q30" s="118">
        <v>36707652</v>
      </c>
      <c r="R30" s="45">
        <f t="shared" si="3"/>
        <v>5598</v>
      </c>
      <c r="S30" s="46">
        <f t="shared" si="4"/>
        <v>134.352</v>
      </c>
      <c r="T30" s="46">
        <f t="shared" si="5"/>
        <v>5.5979999999999999</v>
      </c>
      <c r="U30" s="119">
        <v>2.4</v>
      </c>
      <c r="V30" s="119">
        <f t="shared" si="6"/>
        <v>2.4</v>
      </c>
      <c r="W30" s="120" t="s">
        <v>135</v>
      </c>
      <c r="X30" s="122">
        <v>0</v>
      </c>
      <c r="Y30" s="122">
        <v>1013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37050180</v>
      </c>
      <c r="AH30" s="48">
        <f t="shared" si="8"/>
        <v>1288</v>
      </c>
      <c r="AI30" s="49">
        <f t="shared" si="7"/>
        <v>230.0821722043587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8320748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128</v>
      </c>
      <c r="P31" s="118">
        <v>141</v>
      </c>
      <c r="Q31" s="118">
        <v>36713320</v>
      </c>
      <c r="R31" s="45">
        <f t="shared" si="3"/>
        <v>5668</v>
      </c>
      <c r="S31" s="46">
        <f t="shared" si="4"/>
        <v>136.03200000000001</v>
      </c>
      <c r="T31" s="46">
        <f t="shared" si="5"/>
        <v>5.6680000000000001</v>
      </c>
      <c r="U31" s="119">
        <v>2.1</v>
      </c>
      <c r="V31" s="119">
        <f t="shared" si="6"/>
        <v>2.1</v>
      </c>
      <c r="W31" s="120" t="s">
        <v>135</v>
      </c>
      <c r="X31" s="122">
        <v>0</v>
      </c>
      <c r="Y31" s="122">
        <v>1031</v>
      </c>
      <c r="Z31" s="122">
        <v>1145</v>
      </c>
      <c r="AA31" s="122">
        <v>1185</v>
      </c>
      <c r="AB31" s="122">
        <v>1149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37051460</v>
      </c>
      <c r="AH31" s="48">
        <f t="shared" si="8"/>
        <v>1280</v>
      </c>
      <c r="AI31" s="49">
        <f t="shared" si="7"/>
        <v>225.82921665490471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8320748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7</v>
      </c>
      <c r="E32" s="40">
        <f t="shared" si="0"/>
        <v>4.9295774647887329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122</v>
      </c>
      <c r="P32" s="118">
        <v>114</v>
      </c>
      <c r="Q32" s="118">
        <v>36718803</v>
      </c>
      <c r="R32" s="45">
        <f t="shared" si="3"/>
        <v>5483</v>
      </c>
      <c r="S32" s="46">
        <f t="shared" si="4"/>
        <v>131.59200000000001</v>
      </c>
      <c r="T32" s="46">
        <f t="shared" si="5"/>
        <v>5.4829999999999997</v>
      </c>
      <c r="U32" s="119">
        <v>1.5</v>
      </c>
      <c r="V32" s="119">
        <f t="shared" si="6"/>
        <v>1.5</v>
      </c>
      <c r="W32" s="120" t="s">
        <v>180</v>
      </c>
      <c r="X32" s="122">
        <v>0</v>
      </c>
      <c r="Y32" s="122">
        <v>954</v>
      </c>
      <c r="Z32" s="122">
        <v>115</v>
      </c>
      <c r="AA32" s="122">
        <v>1185</v>
      </c>
      <c r="AB32" s="122">
        <v>1106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37052636</v>
      </c>
      <c r="AH32" s="48">
        <f t="shared" si="8"/>
        <v>1176</v>
      </c>
      <c r="AI32" s="49">
        <f t="shared" si="7"/>
        <v>214.48112347255153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8320748</v>
      </c>
      <c r="AQ32" s="122">
        <f t="shared" si="10"/>
        <v>0</v>
      </c>
      <c r="AR32" s="52">
        <v>0.94</v>
      </c>
      <c r="AS32" s="51" t="s">
        <v>113</v>
      </c>
      <c r="AV32" s="59"/>
      <c r="AW32" s="59">
        <f>IFERROR(AV32*VLOOKUP(AV31,AV24:AW28,2,FALSE)/VLOOKUP(AW31,AV24:AW28,2,FALSE),"Enter Unit and Value")</f>
        <v>0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103</v>
      </c>
      <c r="Q33" s="118">
        <v>36723217</v>
      </c>
      <c r="R33" s="45">
        <f t="shared" si="3"/>
        <v>4414</v>
      </c>
      <c r="S33" s="46">
        <f t="shared" si="4"/>
        <v>105.93600000000001</v>
      </c>
      <c r="T33" s="46">
        <f t="shared" si="5"/>
        <v>4.4139999999999997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1150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37053460</v>
      </c>
      <c r="AH33" s="48">
        <f t="shared" si="8"/>
        <v>824</v>
      </c>
      <c r="AI33" s="49">
        <f t="shared" si="7"/>
        <v>186.67874943362031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8321635</v>
      </c>
      <c r="AQ33" s="122">
        <f t="shared" si="10"/>
        <v>887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99</v>
      </c>
      <c r="Q34" s="118">
        <v>36727438</v>
      </c>
      <c r="R34" s="45">
        <f t="shared" si="3"/>
        <v>4221</v>
      </c>
      <c r="S34" s="46">
        <f t="shared" si="4"/>
        <v>101.304</v>
      </c>
      <c r="T34" s="46">
        <f t="shared" si="5"/>
        <v>4.2210000000000001</v>
      </c>
      <c r="U34" s="119">
        <v>3.6</v>
      </c>
      <c r="V34" s="119">
        <f t="shared" si="6"/>
        <v>3.6</v>
      </c>
      <c r="W34" s="120" t="s">
        <v>124</v>
      </c>
      <c r="X34" s="122">
        <v>0</v>
      </c>
      <c r="Y34" s="122">
        <v>0</v>
      </c>
      <c r="Z34" s="122">
        <v>1105</v>
      </c>
      <c r="AA34" s="122">
        <v>0</v>
      </c>
      <c r="AB34" s="122">
        <v>1110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37054228</v>
      </c>
      <c r="AH34" s="48">
        <f t="shared" si="8"/>
        <v>768</v>
      </c>
      <c r="AI34" s="49">
        <f t="shared" si="7"/>
        <v>181.94740582800284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8322781</v>
      </c>
      <c r="AQ34" s="122">
        <f t="shared" si="10"/>
        <v>1146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129.20833333333334</v>
      </c>
      <c r="Q35" s="63">
        <f>Q34-Q10</f>
        <v>128514</v>
      </c>
      <c r="R35" s="64">
        <f>SUM(R11:R34)</f>
        <v>128514</v>
      </c>
      <c r="S35" s="123">
        <f>AVERAGE(S11:S34)</f>
        <v>128.51400000000004</v>
      </c>
      <c r="T35" s="123">
        <f>SUM(T11:T34)</f>
        <v>128.51400000000001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27192</v>
      </c>
      <c r="AH35" s="66">
        <f>SUM(AH11:AH34)</f>
        <v>27192</v>
      </c>
      <c r="AI35" s="67">
        <f>$AH$35/$T35</f>
        <v>211.5878425696811</v>
      </c>
      <c r="AJ35" s="92"/>
      <c r="AK35" s="93"/>
      <c r="AL35" s="93"/>
      <c r="AM35" s="93"/>
      <c r="AN35" s="94"/>
      <c r="AO35" s="68"/>
      <c r="AP35" s="69">
        <f>AP34-AP10</f>
        <v>7915</v>
      </c>
      <c r="AQ35" s="70">
        <f>SUM(AQ11:AQ34)</f>
        <v>7915</v>
      </c>
      <c r="AR35" s="145">
        <f>SUM(AR11:AR34)</f>
        <v>5.7899999999999991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81"/>
      <c r="AW41" s="181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81"/>
      <c r="AW42" s="181"/>
      <c r="AY42" s="100"/>
    </row>
    <row r="43" spans="2:51" x14ac:dyDescent="0.25">
      <c r="B43" s="84" t="s">
        <v>301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81"/>
      <c r="AW43" s="181"/>
      <c r="AY43" s="100"/>
    </row>
    <row r="44" spans="2:51" x14ac:dyDescent="0.25">
      <c r="B44" s="115" t="s">
        <v>147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81"/>
      <c r="AW44" s="181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81"/>
      <c r="AW45" s="181"/>
      <c r="AY45" s="100"/>
    </row>
    <row r="46" spans="2:51" x14ac:dyDescent="0.25">
      <c r="B46" s="108" t="s">
        <v>270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81"/>
      <c r="AW46" s="181"/>
      <c r="AY46" s="100"/>
    </row>
    <row r="47" spans="2:51" x14ac:dyDescent="0.25">
      <c r="B47" s="161" t="s">
        <v>236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84" t="s">
        <v>304</v>
      </c>
      <c r="C48" s="185"/>
      <c r="D48" s="185"/>
      <c r="E48" s="186"/>
      <c r="F48" s="186"/>
      <c r="G48" s="186"/>
      <c r="H48" s="185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84" t="s">
        <v>302</v>
      </c>
      <c r="C49" s="185"/>
      <c r="D49" s="185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245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1" t="s">
        <v>305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303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138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306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307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165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 t="s">
        <v>298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308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 t="s">
        <v>154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196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 t="s">
        <v>278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 t="s">
        <v>309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115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4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8 S87:T93 B90:B95 S83:T84 N88:R93 T75:T82 T59:T66 T47:T56" name="Range2_12_5_1_1"/>
    <protectedRange sqref="N10 L10 L6 D6 D8 AD8 AF8 O8:U8 AJ8:AR8 AF10 L24:N31 N12:N23 N32:N34 N11:P11 O12:P34 E11:E34 G11:G34 AC17:AF34 R11:V34 X11:AF16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5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AR11:AR34" name="Range1_16_3_1_1_5"/>
    <protectedRange sqref="H43" name="Range2_12_5_1_1_1_2_1_1_1_1_1_1_1_1_1_1_1_1"/>
    <protectedRange sqref="B44" name="Range2_12_5_1_1_1_2_1_1_1_1_1_1_1_1_1_1_1_2"/>
    <protectedRange sqref="B43" name="Range2_12_5_1_1_1_2_2_1_1_1_1_1_1_1_1_1"/>
    <protectedRange sqref="B45" name="Range2_12_5_1_1_1_2_2_1_1_1_1_1_1_1_1_1_1_1_2_1_1_1_1_1_1_1_1_1_1_1_1"/>
    <protectedRange sqref="B46 B48:B51 B54:B55" name="Range2_12_5_1_1_1_2_2_1_1_1_1_1_1_1_1_1_1_1_2_1_1_1_1_1_1_1_1_1_3_1_3_1_1_1_1"/>
    <protectedRange sqref="B47" name="Range2_12_5_1_1_1_1_1_2_2_1_1"/>
    <protectedRange sqref="B52" name="Range2_12_5_1_1_1_2_2_1_1_1_1_1_1_1_1_1_1_1_2_1_1_1_2_1_1_1_2_1_1_1_3_1"/>
    <protectedRange sqref="B53" name="Range2_12_5_1_1_1_2_2_1_1_1_1_1_1_1_1_1_1_1_2_1_1_1_2_1_2_1_1_1_1_3_1"/>
    <protectedRange sqref="B58" name="Range2_12_5_1_1_1_2_2_1_1_1_1_1_1_1_1_1_1_1_2_1_1_1_1_1_1_1_1_1_3_1_3_1_1_2_1"/>
    <protectedRange sqref="B56" name="Range2_12_5_1_1_1_2_2_1_1_1_1_1_1_1_1_1_1_1_2_1_1_1_2_1_2_1_1_1_1_3_1_1_2"/>
    <protectedRange sqref="B59" name="Range2_12_5_1_1_1_2_2_1_1_1_1_1_1_1_1_1_1_1_2_1_1_1_2_2_1_1_1"/>
    <protectedRange sqref="B57" name="Range2_12_5_1_1_1_2_2_1_1_1_1_1_1_1_1_1_1_1_2_1_1_1_2_1_2_1_1_1_1_3_1_1_1_1"/>
    <protectedRange sqref="B63" name="Range2_12_5_1_1_1_2_2_1_1_1_1_1_1_1_1_1_1_1_2_1_1_1_1_1_1_1_1_1_3_1_3_1_1_2_1_1"/>
    <protectedRange sqref="B61" name="Range2_12_5_1_1_1_2_2_1_1_1_1_1_1_1_1_1_1_1_2_1_1_1_2_2_1"/>
    <protectedRange sqref="B62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586" priority="17" operator="containsText" text="N/A">
      <formula>NOT(ISERROR(SEARCH("N/A",X11)))</formula>
    </cfRule>
    <cfRule type="cellIs" dxfId="585" priority="35" operator="equal">
      <formula>0</formula>
    </cfRule>
  </conditionalFormatting>
  <conditionalFormatting sqref="AC17:AE34 X11:AE16">
    <cfRule type="cellIs" dxfId="584" priority="34" operator="greaterThanOrEqual">
      <formula>1185</formula>
    </cfRule>
  </conditionalFormatting>
  <conditionalFormatting sqref="AC17:AE34 X11:AE16">
    <cfRule type="cellIs" dxfId="583" priority="33" operator="between">
      <formula>0.1</formula>
      <formula>1184</formula>
    </cfRule>
  </conditionalFormatting>
  <conditionalFormatting sqref="X8 AJ16:AJ34 AO16:AO34 AJ11:AO15 AK16:AK32">
    <cfRule type="cellIs" dxfId="582" priority="32" operator="equal">
      <formula>0</formula>
    </cfRule>
  </conditionalFormatting>
  <conditionalFormatting sqref="X8 AJ16:AJ34 AO16:AO34 AJ11:AO15 AK16:AK32">
    <cfRule type="cellIs" dxfId="581" priority="31" operator="greaterThan">
      <formula>1179</formula>
    </cfRule>
  </conditionalFormatting>
  <conditionalFormatting sqref="X8 AJ16:AJ34 AO16:AO34 AJ11:AO15 AK16:AK32">
    <cfRule type="cellIs" dxfId="580" priority="30" operator="greaterThan">
      <formula>99</formula>
    </cfRule>
  </conditionalFormatting>
  <conditionalFormatting sqref="X8 AJ16:AJ34 AO16:AO34 AJ11:AO15 AK16:AK32">
    <cfRule type="cellIs" dxfId="579" priority="29" operator="greaterThan">
      <formula>0.99</formula>
    </cfRule>
  </conditionalFormatting>
  <conditionalFormatting sqref="AB8">
    <cfRule type="cellIs" dxfId="578" priority="28" operator="equal">
      <formula>0</formula>
    </cfRule>
  </conditionalFormatting>
  <conditionalFormatting sqref="AB8">
    <cfRule type="cellIs" dxfId="577" priority="27" operator="greaterThan">
      <formula>1179</formula>
    </cfRule>
  </conditionalFormatting>
  <conditionalFormatting sqref="AB8">
    <cfRule type="cellIs" dxfId="576" priority="26" operator="greaterThan">
      <formula>99</formula>
    </cfRule>
  </conditionalFormatting>
  <conditionalFormatting sqref="AB8">
    <cfRule type="cellIs" dxfId="575" priority="25" operator="greaterThan">
      <formula>0.99</formula>
    </cfRule>
  </conditionalFormatting>
  <conditionalFormatting sqref="AQ11:AQ34">
    <cfRule type="cellIs" dxfId="574" priority="24" operator="equal">
      <formula>0</formula>
    </cfRule>
  </conditionalFormatting>
  <conditionalFormatting sqref="AQ11:AQ34">
    <cfRule type="cellIs" dxfId="573" priority="23" operator="greaterThan">
      <formula>1179</formula>
    </cfRule>
  </conditionalFormatting>
  <conditionalFormatting sqref="AQ11:AQ34">
    <cfRule type="cellIs" dxfId="572" priority="22" operator="greaterThan">
      <formula>99</formula>
    </cfRule>
  </conditionalFormatting>
  <conditionalFormatting sqref="AQ11:AQ34">
    <cfRule type="cellIs" dxfId="571" priority="21" operator="greaterThan">
      <formula>0.99</formula>
    </cfRule>
  </conditionalFormatting>
  <conditionalFormatting sqref="AI11:AI34">
    <cfRule type="cellIs" dxfId="570" priority="20" operator="greaterThan">
      <formula>$AI$8</formula>
    </cfRule>
  </conditionalFormatting>
  <conditionalFormatting sqref="AH11:AH34">
    <cfRule type="cellIs" dxfId="569" priority="18" operator="greaterThan">
      <formula>$AH$8</formula>
    </cfRule>
    <cfRule type="cellIs" dxfId="568" priority="19" operator="greaterThan">
      <formula>$AH$8</formula>
    </cfRule>
  </conditionalFormatting>
  <conditionalFormatting sqref="AP11:AP34">
    <cfRule type="cellIs" dxfId="567" priority="16" operator="equal">
      <formula>0</formula>
    </cfRule>
  </conditionalFormatting>
  <conditionalFormatting sqref="AP11:AP34">
    <cfRule type="cellIs" dxfId="566" priority="15" operator="greaterThan">
      <formula>1179</formula>
    </cfRule>
  </conditionalFormatting>
  <conditionalFormatting sqref="AP11:AP34">
    <cfRule type="cellIs" dxfId="565" priority="14" operator="greaterThan">
      <formula>99</formula>
    </cfRule>
  </conditionalFormatting>
  <conditionalFormatting sqref="AP11:AP34">
    <cfRule type="cellIs" dxfId="564" priority="13" operator="greaterThan">
      <formula>0.99</formula>
    </cfRule>
  </conditionalFormatting>
  <conditionalFormatting sqref="X17:AB34">
    <cfRule type="containsText" dxfId="563" priority="9" operator="containsText" text="N/A">
      <formula>NOT(ISERROR(SEARCH("N/A",X17)))</formula>
    </cfRule>
    <cfRule type="cellIs" dxfId="562" priority="12" operator="equal">
      <formula>0</formula>
    </cfRule>
  </conditionalFormatting>
  <conditionalFormatting sqref="X17:AB34">
    <cfRule type="cellIs" dxfId="561" priority="11" operator="greaterThanOrEqual">
      <formula>1185</formula>
    </cfRule>
  </conditionalFormatting>
  <conditionalFormatting sqref="X17:AB34">
    <cfRule type="cellIs" dxfId="560" priority="10" operator="between">
      <formula>0.1</formula>
      <formula>1184</formula>
    </cfRule>
  </conditionalFormatting>
  <conditionalFormatting sqref="AL16:AN34">
    <cfRule type="cellIs" dxfId="559" priority="8" operator="equal">
      <formula>0</formula>
    </cfRule>
  </conditionalFormatting>
  <conditionalFormatting sqref="AL16:AN34">
    <cfRule type="cellIs" dxfId="558" priority="7" operator="greaterThan">
      <formula>1179</formula>
    </cfRule>
  </conditionalFormatting>
  <conditionalFormatting sqref="AL16:AN34">
    <cfRule type="cellIs" dxfId="557" priority="6" operator="greaterThan">
      <formula>99</formula>
    </cfRule>
  </conditionalFormatting>
  <conditionalFormatting sqref="AL16:AN34">
    <cfRule type="cellIs" dxfId="556" priority="5" operator="greaterThan">
      <formula>0.99</formula>
    </cfRule>
  </conditionalFormatting>
  <conditionalFormatting sqref="AK33:AK34">
    <cfRule type="cellIs" dxfId="555" priority="4" operator="equal">
      <formula>0</formula>
    </cfRule>
  </conditionalFormatting>
  <conditionalFormatting sqref="AK33:AK34">
    <cfRule type="cellIs" dxfId="554" priority="3" operator="greaterThan">
      <formula>1179</formula>
    </cfRule>
  </conditionalFormatting>
  <conditionalFormatting sqref="AK33:AK34">
    <cfRule type="cellIs" dxfId="553" priority="2" operator="greaterThan">
      <formula>99</formula>
    </cfRule>
  </conditionalFormatting>
  <conditionalFormatting sqref="AK33:AK34">
    <cfRule type="cellIs" dxfId="552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4" workbookViewId="0">
      <selection activeCell="O33" sqref="O33:O3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129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42140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27048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15'!Q34</f>
        <v>36727438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15'!$AG$34</f>
        <v>37054228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15'!$AP$34</f>
        <v>8322781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130</v>
      </c>
      <c r="P11" s="118">
        <v>97</v>
      </c>
      <c r="Q11" s="118">
        <v>36731485</v>
      </c>
      <c r="R11" s="45">
        <f>Q11-Q10</f>
        <v>4047</v>
      </c>
      <c r="S11" s="46">
        <f>R11*24/1000</f>
        <v>97.128</v>
      </c>
      <c r="T11" s="46">
        <f>R11/1000</f>
        <v>4.0469999999999997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1096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37054948</v>
      </c>
      <c r="AH11" s="48">
        <f>IF(ISBLANK(AG11),"-",AG11-AG10)</f>
        <v>720</v>
      </c>
      <c r="AI11" s="49">
        <f>AH11/T11</f>
        <v>177.90956263899187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8324018</v>
      </c>
      <c r="AQ11" s="122">
        <f>AP11-AP10</f>
        <v>1237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95</v>
      </c>
      <c r="Q12" s="118">
        <v>36735422</v>
      </c>
      <c r="R12" s="45">
        <f t="shared" ref="R12:R34" si="3">Q12-Q11</f>
        <v>3937</v>
      </c>
      <c r="S12" s="46">
        <f t="shared" ref="S12:S34" si="4">R12*24/1000</f>
        <v>94.488</v>
      </c>
      <c r="T12" s="46">
        <f t="shared" ref="T12:T34" si="5">R12/1000</f>
        <v>3.9369999999999998</v>
      </c>
      <c r="U12" s="119">
        <v>6.4</v>
      </c>
      <c r="V12" s="119">
        <f t="shared" ref="V12:V34" si="6">U12</f>
        <v>6.4</v>
      </c>
      <c r="W12" s="120" t="s">
        <v>124</v>
      </c>
      <c r="X12" s="122">
        <v>0</v>
      </c>
      <c r="Y12" s="122">
        <v>0</v>
      </c>
      <c r="Z12" s="122">
        <v>1045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37055677</v>
      </c>
      <c r="AH12" s="48">
        <f>IF(ISBLANK(AG12),"-",AG12-AG11)</f>
        <v>729</v>
      </c>
      <c r="AI12" s="49">
        <f t="shared" ref="AI12:AI34" si="7">AH12/T12</f>
        <v>185.16637033274068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8325448</v>
      </c>
      <c r="AQ12" s="122">
        <f>AP12-AP11</f>
        <v>1430</v>
      </c>
      <c r="AR12" s="52">
        <v>1.01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93</v>
      </c>
      <c r="Q13" s="118">
        <v>36739209</v>
      </c>
      <c r="R13" s="45">
        <f t="shared" si="3"/>
        <v>3787</v>
      </c>
      <c r="S13" s="46">
        <f t="shared" si="4"/>
        <v>90.888000000000005</v>
      </c>
      <c r="T13" s="46">
        <f t="shared" si="5"/>
        <v>3.7869999999999999</v>
      </c>
      <c r="U13" s="119">
        <v>8</v>
      </c>
      <c r="V13" s="119">
        <f t="shared" si="6"/>
        <v>8</v>
      </c>
      <c r="W13" s="120" t="s">
        <v>124</v>
      </c>
      <c r="X13" s="122">
        <v>0</v>
      </c>
      <c r="Y13" s="122">
        <v>0</v>
      </c>
      <c r="Z13" s="122">
        <v>1005</v>
      </c>
      <c r="AA13" s="122">
        <v>0</v>
      </c>
      <c r="AB13" s="122">
        <v>1110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37056298</v>
      </c>
      <c r="AH13" s="48">
        <f>IF(ISBLANK(AG13),"-",AG13-AG12)</f>
        <v>621</v>
      </c>
      <c r="AI13" s="49">
        <f t="shared" si="7"/>
        <v>163.98204383416953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8326874</v>
      </c>
      <c r="AQ13" s="122">
        <f>AP13-AP12</f>
        <v>1426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15</v>
      </c>
      <c r="E14" s="40">
        <f t="shared" si="0"/>
        <v>10.563380281690142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126</v>
      </c>
      <c r="P14" s="118">
        <v>90</v>
      </c>
      <c r="Q14" s="118">
        <v>36743044</v>
      </c>
      <c r="R14" s="45">
        <f t="shared" si="3"/>
        <v>3835</v>
      </c>
      <c r="S14" s="46">
        <f t="shared" si="4"/>
        <v>92.04</v>
      </c>
      <c r="T14" s="46">
        <f t="shared" si="5"/>
        <v>3.835</v>
      </c>
      <c r="U14" s="119">
        <v>9.1999999999999993</v>
      </c>
      <c r="V14" s="119">
        <f t="shared" si="6"/>
        <v>9.1999999999999993</v>
      </c>
      <c r="W14" s="120" t="s">
        <v>124</v>
      </c>
      <c r="X14" s="122">
        <v>0</v>
      </c>
      <c r="Y14" s="122">
        <v>0</v>
      </c>
      <c r="Z14" s="122">
        <v>983</v>
      </c>
      <c r="AA14" s="122">
        <v>0</v>
      </c>
      <c r="AB14" s="122">
        <v>1059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37056908</v>
      </c>
      <c r="AH14" s="48">
        <f t="shared" ref="AH14:AH34" si="8">IF(ISBLANK(AG14),"-",AG14-AG13)</f>
        <v>610</v>
      </c>
      <c r="AI14" s="49">
        <f t="shared" si="7"/>
        <v>159.0612777053455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8328080</v>
      </c>
      <c r="AQ14" s="122">
        <f>AP14-AP13</f>
        <v>1206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23</v>
      </c>
      <c r="E15" s="40">
        <f t="shared" si="0"/>
        <v>16.197183098591552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100</v>
      </c>
      <c r="P15" s="118">
        <v>99</v>
      </c>
      <c r="Q15" s="118">
        <v>36746865</v>
      </c>
      <c r="R15" s="45">
        <f t="shared" si="3"/>
        <v>3821</v>
      </c>
      <c r="S15" s="46">
        <f t="shared" si="4"/>
        <v>91.703999999999994</v>
      </c>
      <c r="T15" s="46">
        <f t="shared" si="5"/>
        <v>3.8210000000000002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975</v>
      </c>
      <c r="AA15" s="122">
        <v>0</v>
      </c>
      <c r="AB15" s="122">
        <v>1059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37057448</v>
      </c>
      <c r="AH15" s="48">
        <f t="shared" si="8"/>
        <v>540</v>
      </c>
      <c r="AI15" s="49">
        <f t="shared" si="7"/>
        <v>141.32426066474744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8328302</v>
      </c>
      <c r="AQ15" s="122">
        <f>AP15-AP14</f>
        <v>222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16</v>
      </c>
      <c r="E16" s="40">
        <f t="shared" si="0"/>
        <v>11.267605633802818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136</v>
      </c>
      <c r="Q16" s="118">
        <v>36751798</v>
      </c>
      <c r="R16" s="45">
        <f t="shared" si="3"/>
        <v>4933</v>
      </c>
      <c r="S16" s="46">
        <f t="shared" si="4"/>
        <v>118.392</v>
      </c>
      <c r="T16" s="46">
        <f t="shared" si="5"/>
        <v>4.9329999999999998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37058316</v>
      </c>
      <c r="AH16" s="48">
        <f t="shared" si="8"/>
        <v>868</v>
      </c>
      <c r="AI16" s="49">
        <f t="shared" si="7"/>
        <v>175.95783498885061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8328302</v>
      </c>
      <c r="AQ16" s="122">
        <f t="shared" ref="AQ16:AQ34" si="10">AP16-AP15</f>
        <v>0</v>
      </c>
      <c r="AR16" s="52">
        <v>0.89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11</v>
      </c>
      <c r="E17" s="40">
        <f t="shared" si="0"/>
        <v>7.746478873239437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145</v>
      </c>
      <c r="P17" s="118">
        <v>145</v>
      </c>
      <c r="Q17" s="118">
        <v>36757780</v>
      </c>
      <c r="R17" s="45">
        <f t="shared" si="3"/>
        <v>5982</v>
      </c>
      <c r="S17" s="46">
        <f t="shared" si="4"/>
        <v>143.56800000000001</v>
      </c>
      <c r="T17" s="46">
        <f t="shared" si="5"/>
        <v>5.9820000000000002</v>
      </c>
      <c r="U17" s="119">
        <v>9.3000000000000007</v>
      </c>
      <c r="V17" s="119">
        <f t="shared" si="6"/>
        <v>9.3000000000000007</v>
      </c>
      <c r="W17" s="120" t="s">
        <v>135</v>
      </c>
      <c r="X17" s="122">
        <v>0</v>
      </c>
      <c r="Y17" s="122">
        <v>1010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37059631</v>
      </c>
      <c r="AH17" s="48">
        <f t="shared" si="8"/>
        <v>1315</v>
      </c>
      <c r="AI17" s="49">
        <f t="shared" si="7"/>
        <v>219.82614510197257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8328302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151</v>
      </c>
      <c r="Q18" s="118">
        <v>36764013</v>
      </c>
      <c r="R18" s="45">
        <f t="shared" si="3"/>
        <v>6233</v>
      </c>
      <c r="S18" s="46">
        <f t="shared" si="4"/>
        <v>149.59200000000001</v>
      </c>
      <c r="T18" s="46">
        <f t="shared" si="5"/>
        <v>6.2329999999999997</v>
      </c>
      <c r="U18" s="119">
        <v>8.9</v>
      </c>
      <c r="V18" s="119">
        <f t="shared" si="6"/>
        <v>8.9</v>
      </c>
      <c r="W18" s="120" t="s">
        <v>135</v>
      </c>
      <c r="X18" s="122">
        <v>0</v>
      </c>
      <c r="Y18" s="122">
        <v>1032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37060980</v>
      </c>
      <c r="AH18" s="48">
        <f t="shared" si="8"/>
        <v>1349</v>
      </c>
      <c r="AI18" s="49">
        <f t="shared" si="7"/>
        <v>216.42868602599071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8328302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138</v>
      </c>
      <c r="P19" s="118">
        <v>156</v>
      </c>
      <c r="Q19" s="118">
        <v>36770456</v>
      </c>
      <c r="R19" s="45">
        <f t="shared" si="3"/>
        <v>6443</v>
      </c>
      <c r="S19" s="46">
        <f t="shared" si="4"/>
        <v>154.63200000000001</v>
      </c>
      <c r="T19" s="46">
        <f t="shared" si="5"/>
        <v>6.4429999999999996</v>
      </c>
      <c r="U19" s="119">
        <v>8.3000000000000007</v>
      </c>
      <c r="V19" s="119">
        <f t="shared" si="6"/>
        <v>8.3000000000000007</v>
      </c>
      <c r="W19" s="120" t="s">
        <v>135</v>
      </c>
      <c r="X19" s="122">
        <v>0</v>
      </c>
      <c r="Y19" s="122">
        <v>1060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37062396</v>
      </c>
      <c r="AH19" s="48">
        <f t="shared" si="8"/>
        <v>1416</v>
      </c>
      <c r="AI19" s="49">
        <f t="shared" si="7"/>
        <v>219.77339748564336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8328302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140</v>
      </c>
      <c r="P20" s="118">
        <v>156</v>
      </c>
      <c r="Q20" s="118">
        <v>36776799</v>
      </c>
      <c r="R20" s="45">
        <f t="shared" si="3"/>
        <v>6343</v>
      </c>
      <c r="S20" s="46">
        <f t="shared" si="4"/>
        <v>152.232</v>
      </c>
      <c r="T20" s="46">
        <f t="shared" si="5"/>
        <v>6.343</v>
      </c>
      <c r="U20" s="119">
        <v>7.4</v>
      </c>
      <c r="V20" s="119">
        <f t="shared" si="6"/>
        <v>7.4</v>
      </c>
      <c r="W20" s="120" t="s">
        <v>135</v>
      </c>
      <c r="X20" s="122">
        <v>0</v>
      </c>
      <c r="Y20" s="122">
        <v>1112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37063796</v>
      </c>
      <c r="AH20" s="48">
        <f>IF(ISBLANK(AG20),"-",AG20-AG19)</f>
        <v>1400</v>
      </c>
      <c r="AI20" s="49">
        <f t="shared" si="7"/>
        <v>220.71574964527827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8328302</v>
      </c>
      <c r="AQ20" s="122">
        <f t="shared" si="10"/>
        <v>0</v>
      </c>
      <c r="AR20" s="52">
        <v>0.95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139</v>
      </c>
      <c r="P21" s="118">
        <v>161</v>
      </c>
      <c r="Q21" s="118">
        <v>36783279</v>
      </c>
      <c r="R21" s="45">
        <f>Q21-Q20</f>
        <v>6480</v>
      </c>
      <c r="S21" s="46">
        <f t="shared" si="4"/>
        <v>155.52000000000001</v>
      </c>
      <c r="T21" s="46">
        <f t="shared" si="5"/>
        <v>6.48</v>
      </c>
      <c r="U21" s="119">
        <v>6.7</v>
      </c>
      <c r="V21" s="119">
        <f t="shared" si="6"/>
        <v>6.7</v>
      </c>
      <c r="W21" s="120" t="s">
        <v>135</v>
      </c>
      <c r="X21" s="122">
        <v>0</v>
      </c>
      <c r="Y21" s="122">
        <v>1092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37065224</v>
      </c>
      <c r="AH21" s="48">
        <f t="shared" si="8"/>
        <v>1428</v>
      </c>
      <c r="AI21" s="49">
        <f t="shared" si="7"/>
        <v>220.37037037037035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8328302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148</v>
      </c>
      <c r="Q22" s="118">
        <v>36789579</v>
      </c>
      <c r="R22" s="45">
        <f t="shared" si="3"/>
        <v>6300</v>
      </c>
      <c r="S22" s="46">
        <f t="shared" si="4"/>
        <v>151.19999999999999</v>
      </c>
      <c r="T22" s="46">
        <f t="shared" si="5"/>
        <v>6.3</v>
      </c>
      <c r="U22" s="119">
        <v>6</v>
      </c>
      <c r="V22" s="119">
        <f t="shared" si="6"/>
        <v>6</v>
      </c>
      <c r="W22" s="120" t="s">
        <v>135</v>
      </c>
      <c r="X22" s="122">
        <v>0</v>
      </c>
      <c r="Y22" s="122">
        <v>1082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37066628</v>
      </c>
      <c r="AH22" s="48">
        <f t="shared" si="8"/>
        <v>1404</v>
      </c>
      <c r="AI22" s="49">
        <f t="shared" si="7"/>
        <v>222.85714285714286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8328302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145</v>
      </c>
      <c r="Q23" s="118">
        <v>36795658</v>
      </c>
      <c r="R23" s="45">
        <f t="shared" si="3"/>
        <v>6079</v>
      </c>
      <c r="S23" s="46">
        <f t="shared" si="4"/>
        <v>145.89599999999999</v>
      </c>
      <c r="T23" s="46">
        <f t="shared" si="5"/>
        <v>6.0789999999999997</v>
      </c>
      <c r="U23" s="119">
        <v>5.5</v>
      </c>
      <c r="V23" s="119">
        <f t="shared" si="6"/>
        <v>5.5</v>
      </c>
      <c r="W23" s="120" t="s">
        <v>135</v>
      </c>
      <c r="X23" s="122">
        <v>0</v>
      </c>
      <c r="Y23" s="122">
        <v>1062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37068004</v>
      </c>
      <c r="AH23" s="48">
        <f t="shared" si="8"/>
        <v>1376</v>
      </c>
      <c r="AI23" s="49">
        <f t="shared" si="7"/>
        <v>226.35301858858367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8328302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143</v>
      </c>
      <c r="Q24" s="118">
        <v>36801517</v>
      </c>
      <c r="R24" s="45">
        <f t="shared" si="3"/>
        <v>5859</v>
      </c>
      <c r="S24" s="46">
        <f t="shared" si="4"/>
        <v>140.61600000000001</v>
      </c>
      <c r="T24" s="46">
        <f t="shared" si="5"/>
        <v>5.859</v>
      </c>
      <c r="U24" s="119">
        <v>4.8</v>
      </c>
      <c r="V24" s="119">
        <f t="shared" si="6"/>
        <v>4.8</v>
      </c>
      <c r="W24" s="120" t="s">
        <v>135</v>
      </c>
      <c r="X24" s="122">
        <v>0</v>
      </c>
      <c r="Y24" s="122">
        <v>1040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37069352</v>
      </c>
      <c r="AH24" s="48">
        <f t="shared" si="8"/>
        <v>1348</v>
      </c>
      <c r="AI24" s="49">
        <f t="shared" si="7"/>
        <v>230.07339136371394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8328302</v>
      </c>
      <c r="AQ24" s="122">
        <f t="shared" si="10"/>
        <v>0</v>
      </c>
      <c r="AR24" s="52">
        <v>0.89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4</v>
      </c>
      <c r="E25" s="40">
        <f t="shared" si="0"/>
        <v>2.8169014084507045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140</v>
      </c>
      <c r="Q25" s="118">
        <v>36807435</v>
      </c>
      <c r="R25" s="45">
        <f t="shared" si="3"/>
        <v>5918</v>
      </c>
      <c r="S25" s="46">
        <f t="shared" si="4"/>
        <v>142.03200000000001</v>
      </c>
      <c r="T25" s="46">
        <f t="shared" si="5"/>
        <v>5.9180000000000001</v>
      </c>
      <c r="U25" s="119">
        <v>4.4000000000000004</v>
      </c>
      <c r="V25" s="119">
        <f t="shared" si="6"/>
        <v>4.4000000000000004</v>
      </c>
      <c r="W25" s="120" t="s">
        <v>135</v>
      </c>
      <c r="X25" s="122">
        <v>0</v>
      </c>
      <c r="Y25" s="122">
        <v>1040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37070718</v>
      </c>
      <c r="AH25" s="48">
        <f t="shared" si="8"/>
        <v>1366</v>
      </c>
      <c r="AI25" s="49">
        <f t="shared" si="7"/>
        <v>230.82122338627914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8328302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0"/>
        <v>2.8169014084507045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129</v>
      </c>
      <c r="P26" s="118">
        <v>138</v>
      </c>
      <c r="Q26" s="118">
        <v>36813204</v>
      </c>
      <c r="R26" s="45">
        <f t="shared" si="3"/>
        <v>5769</v>
      </c>
      <c r="S26" s="46">
        <f t="shared" si="4"/>
        <v>138.45599999999999</v>
      </c>
      <c r="T26" s="46">
        <f t="shared" si="5"/>
        <v>5.7690000000000001</v>
      </c>
      <c r="U26" s="119">
        <v>3.7</v>
      </c>
      <c r="V26" s="119">
        <f t="shared" si="6"/>
        <v>3.7</v>
      </c>
      <c r="W26" s="120" t="s">
        <v>135</v>
      </c>
      <c r="X26" s="122">
        <v>0</v>
      </c>
      <c r="Y26" s="122">
        <v>1014</v>
      </c>
      <c r="Z26" s="122">
        <v>1185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37072028</v>
      </c>
      <c r="AH26" s="48">
        <f t="shared" si="8"/>
        <v>1310</v>
      </c>
      <c r="AI26" s="49">
        <f t="shared" si="7"/>
        <v>227.07574969665453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8328302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128</v>
      </c>
      <c r="P27" s="118">
        <v>135</v>
      </c>
      <c r="Q27" s="118">
        <v>36819066</v>
      </c>
      <c r="R27" s="45">
        <f t="shared" si="3"/>
        <v>5862</v>
      </c>
      <c r="S27" s="46">
        <f t="shared" si="4"/>
        <v>140.68799999999999</v>
      </c>
      <c r="T27" s="46">
        <f t="shared" si="5"/>
        <v>5.8620000000000001</v>
      </c>
      <c r="U27" s="119">
        <v>3.1</v>
      </c>
      <c r="V27" s="119">
        <f t="shared" si="6"/>
        <v>3.1</v>
      </c>
      <c r="W27" s="120" t="s">
        <v>135</v>
      </c>
      <c r="X27" s="122">
        <v>0</v>
      </c>
      <c r="Y27" s="122">
        <v>1082</v>
      </c>
      <c r="Z27" s="122">
        <v>1185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37073380</v>
      </c>
      <c r="AH27" s="48">
        <f t="shared" si="8"/>
        <v>1352</v>
      </c>
      <c r="AI27" s="49">
        <f t="shared" si="7"/>
        <v>230.63800750597065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8328302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131</v>
      </c>
      <c r="P28" s="118">
        <v>144</v>
      </c>
      <c r="Q28" s="118">
        <v>36825001</v>
      </c>
      <c r="R28" s="45">
        <f t="shared" si="3"/>
        <v>5935</v>
      </c>
      <c r="S28" s="46">
        <f t="shared" si="4"/>
        <v>142.44</v>
      </c>
      <c r="T28" s="46">
        <f t="shared" si="5"/>
        <v>5.9349999999999996</v>
      </c>
      <c r="U28" s="119">
        <v>2.5</v>
      </c>
      <c r="V28" s="119">
        <f t="shared" si="6"/>
        <v>2.5</v>
      </c>
      <c r="W28" s="120" t="s">
        <v>135</v>
      </c>
      <c r="X28" s="122">
        <v>0</v>
      </c>
      <c r="Y28" s="122">
        <v>1081</v>
      </c>
      <c r="Z28" s="122">
        <v>1185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37074736</v>
      </c>
      <c r="AH28" s="48">
        <f t="shared" si="8"/>
        <v>1356</v>
      </c>
      <c r="AI28" s="49">
        <f t="shared" si="7"/>
        <v>228.47514743049706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8328302</v>
      </c>
      <c r="AQ28" s="122">
        <f t="shared" si="10"/>
        <v>0</v>
      </c>
      <c r="AR28" s="52">
        <v>0.9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129</v>
      </c>
      <c r="P29" s="118">
        <v>141</v>
      </c>
      <c r="Q29" s="118">
        <v>36830855</v>
      </c>
      <c r="R29" s="45">
        <f t="shared" si="3"/>
        <v>5854</v>
      </c>
      <c r="S29" s="46">
        <f t="shared" si="4"/>
        <v>140.49600000000001</v>
      </c>
      <c r="T29" s="46">
        <f t="shared" si="5"/>
        <v>5.8540000000000001</v>
      </c>
      <c r="U29" s="119">
        <v>1.9</v>
      </c>
      <c r="V29" s="119">
        <f t="shared" si="6"/>
        <v>1.9</v>
      </c>
      <c r="W29" s="120" t="s">
        <v>135</v>
      </c>
      <c r="X29" s="122">
        <v>0</v>
      </c>
      <c r="Y29" s="122">
        <v>1081</v>
      </c>
      <c r="Z29" s="122">
        <v>1185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37076080</v>
      </c>
      <c r="AH29" s="48">
        <f t="shared" si="8"/>
        <v>1344</v>
      </c>
      <c r="AI29" s="49">
        <f t="shared" si="7"/>
        <v>229.58660744789887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8328302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133</v>
      </c>
      <c r="P30" s="118">
        <v>132</v>
      </c>
      <c r="Q30" s="118">
        <v>36836485</v>
      </c>
      <c r="R30" s="45">
        <f t="shared" si="3"/>
        <v>5630</v>
      </c>
      <c r="S30" s="46">
        <f t="shared" si="4"/>
        <v>135.12</v>
      </c>
      <c r="T30" s="46">
        <f t="shared" si="5"/>
        <v>5.63</v>
      </c>
      <c r="U30" s="119">
        <v>1.6</v>
      </c>
      <c r="V30" s="119">
        <f t="shared" si="6"/>
        <v>1.6</v>
      </c>
      <c r="W30" s="120" t="s">
        <v>135</v>
      </c>
      <c r="X30" s="122">
        <v>0</v>
      </c>
      <c r="Y30" s="122">
        <v>1019</v>
      </c>
      <c r="Z30" s="122">
        <v>1186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37077372</v>
      </c>
      <c r="AH30" s="48">
        <f t="shared" si="8"/>
        <v>1292</v>
      </c>
      <c r="AI30" s="49">
        <f t="shared" si="7"/>
        <v>229.48490230905861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8328302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134</v>
      </c>
      <c r="P31" s="118">
        <v>137</v>
      </c>
      <c r="Q31" s="118">
        <v>36842017</v>
      </c>
      <c r="R31" s="45">
        <f t="shared" si="3"/>
        <v>5532</v>
      </c>
      <c r="S31" s="46">
        <f t="shared" si="4"/>
        <v>132.768</v>
      </c>
      <c r="T31" s="46">
        <f t="shared" si="5"/>
        <v>5.532</v>
      </c>
      <c r="U31" s="119">
        <v>1.5</v>
      </c>
      <c r="V31" s="119">
        <f t="shared" si="6"/>
        <v>1.5</v>
      </c>
      <c r="W31" s="120" t="s">
        <v>135</v>
      </c>
      <c r="X31" s="122">
        <v>0</v>
      </c>
      <c r="Y31" s="122">
        <v>1008</v>
      </c>
      <c r="Z31" s="122">
        <v>1185</v>
      </c>
      <c r="AA31" s="122">
        <v>1185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37078644</v>
      </c>
      <c r="AH31" s="48">
        <f t="shared" si="8"/>
        <v>1272</v>
      </c>
      <c r="AI31" s="49">
        <f t="shared" si="7"/>
        <v>229.93492407809111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8328302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115</v>
      </c>
      <c r="P32" s="118">
        <v>100</v>
      </c>
      <c r="Q32" s="118">
        <v>36847382</v>
      </c>
      <c r="R32" s="45">
        <f t="shared" si="3"/>
        <v>5365</v>
      </c>
      <c r="S32" s="46">
        <f t="shared" si="4"/>
        <v>128.76</v>
      </c>
      <c r="T32" s="46">
        <f t="shared" si="5"/>
        <v>5.3650000000000002</v>
      </c>
      <c r="U32" s="119">
        <v>1.3</v>
      </c>
      <c r="V32" s="119">
        <f t="shared" si="6"/>
        <v>1.3</v>
      </c>
      <c r="W32" s="120" t="s">
        <v>135</v>
      </c>
      <c r="X32" s="122">
        <v>0</v>
      </c>
      <c r="Y32" s="122">
        <v>0</v>
      </c>
      <c r="Z32" s="122">
        <v>1185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37079732</v>
      </c>
      <c r="AH32" s="48">
        <f t="shared" si="8"/>
        <v>1088</v>
      </c>
      <c r="AI32" s="49">
        <f t="shared" si="7"/>
        <v>202.79589934762348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8328302</v>
      </c>
      <c r="AQ32" s="122">
        <f t="shared" si="10"/>
        <v>0</v>
      </c>
      <c r="AR32" s="52">
        <v>0.86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101</v>
      </c>
      <c r="Q33" s="118">
        <v>36851342</v>
      </c>
      <c r="R33" s="45">
        <f t="shared" si="3"/>
        <v>3960</v>
      </c>
      <c r="S33" s="46">
        <f t="shared" si="4"/>
        <v>95.04</v>
      </c>
      <c r="T33" s="46">
        <f t="shared" si="5"/>
        <v>3.96</v>
      </c>
      <c r="U33" s="119">
        <v>2.1</v>
      </c>
      <c r="V33" s="119">
        <f t="shared" si="6"/>
        <v>2.1</v>
      </c>
      <c r="W33" s="120" t="s">
        <v>124</v>
      </c>
      <c r="X33" s="122">
        <v>0</v>
      </c>
      <c r="Y33" s="122">
        <v>0</v>
      </c>
      <c r="Z33" s="122">
        <v>1185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37080468</v>
      </c>
      <c r="AH33" s="48">
        <f t="shared" si="8"/>
        <v>736</v>
      </c>
      <c r="AI33" s="49">
        <f t="shared" si="7"/>
        <v>185.85858585858585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0.36</v>
      </c>
      <c r="AP33" s="122">
        <v>8329132</v>
      </c>
      <c r="AQ33" s="122">
        <f t="shared" si="10"/>
        <v>830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125</v>
      </c>
      <c r="P34" s="118">
        <v>99</v>
      </c>
      <c r="Q34" s="118">
        <v>36855801</v>
      </c>
      <c r="R34" s="45">
        <f t="shared" si="3"/>
        <v>4459</v>
      </c>
      <c r="S34" s="46">
        <f t="shared" si="4"/>
        <v>107.01600000000001</v>
      </c>
      <c r="T34" s="46">
        <f t="shared" si="5"/>
        <v>4.4589999999999996</v>
      </c>
      <c r="U34" s="119">
        <v>3.4</v>
      </c>
      <c r="V34" s="119">
        <f t="shared" si="6"/>
        <v>3.4</v>
      </c>
      <c r="W34" s="120" t="s">
        <v>124</v>
      </c>
      <c r="X34" s="122">
        <v>0</v>
      </c>
      <c r="Y34" s="122">
        <v>0</v>
      </c>
      <c r="Z34" s="122">
        <v>1186</v>
      </c>
      <c r="AA34" s="122">
        <v>0</v>
      </c>
      <c r="AB34" s="122">
        <v>1189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37081276</v>
      </c>
      <c r="AH34" s="48">
        <f t="shared" si="8"/>
        <v>808</v>
      </c>
      <c r="AI34" s="49">
        <f t="shared" si="7"/>
        <v>181.20654855348735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0.36</v>
      </c>
      <c r="AP34" s="122">
        <v>8330324</v>
      </c>
      <c r="AQ34" s="122">
        <f t="shared" si="10"/>
        <v>1192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128.41666666666666</v>
      </c>
      <c r="Q35" s="63">
        <f>Q34-Q10</f>
        <v>128363</v>
      </c>
      <c r="R35" s="64">
        <f>SUM(R11:R34)</f>
        <v>128363</v>
      </c>
      <c r="S35" s="123">
        <f>AVERAGE(S11:S34)</f>
        <v>128.363</v>
      </c>
      <c r="T35" s="123">
        <f>SUM(T11:T34)</f>
        <v>128.36299999999997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27048</v>
      </c>
      <c r="AH35" s="66">
        <f>SUM(AH11:AH34)</f>
        <v>27048</v>
      </c>
      <c r="AI35" s="67">
        <f>$AH$35/$T35</f>
        <v>210.71492564056626</v>
      </c>
      <c r="AJ35" s="92"/>
      <c r="AK35" s="93"/>
      <c r="AL35" s="93"/>
      <c r="AM35" s="93"/>
      <c r="AN35" s="94"/>
      <c r="AO35" s="68"/>
      <c r="AP35" s="69">
        <f>AP34-AP10</f>
        <v>7543</v>
      </c>
      <c r="AQ35" s="70">
        <f>SUM(AQ11:AQ34)</f>
        <v>7543</v>
      </c>
      <c r="AR35" s="145">
        <f>SUM(AR11:AR34)</f>
        <v>5.5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310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311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270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59"/>
      <c r="D47" s="159"/>
      <c r="E47" s="159"/>
      <c r="F47" s="109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112"/>
      <c r="S47" s="112"/>
      <c r="T47" s="112"/>
      <c r="U47" s="105"/>
      <c r="V47" s="105"/>
      <c r="W47" s="105"/>
      <c r="X47" s="105"/>
      <c r="Y47" s="105"/>
      <c r="Z47" s="105"/>
      <c r="AA47" s="105"/>
      <c r="AB47" s="105"/>
      <c r="AC47" s="105"/>
      <c r="AK47" s="106"/>
      <c r="AL47" s="106"/>
      <c r="AM47" s="106"/>
      <c r="AN47" s="106"/>
      <c r="AO47" s="106"/>
      <c r="AP47" s="106"/>
      <c r="AQ47" s="107"/>
      <c r="AR47" s="102"/>
      <c r="AS47" s="102"/>
      <c r="AT47" s="104"/>
      <c r="AU47" s="100"/>
      <c r="AV47" s="100"/>
      <c r="AW47" s="100"/>
      <c r="AX47" s="100"/>
      <c r="AY47" s="100"/>
    </row>
    <row r="48" spans="2:51" x14ac:dyDescent="0.25">
      <c r="B48" s="108" t="s">
        <v>312</v>
      </c>
      <c r="C48" s="114"/>
      <c r="D48" s="114"/>
      <c r="E48" s="114"/>
      <c r="F48" s="109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3"/>
      <c r="R48" s="112"/>
      <c r="S48" s="112"/>
      <c r="T48" s="112"/>
      <c r="U48" s="105"/>
      <c r="V48" s="105"/>
      <c r="W48" s="105"/>
      <c r="X48" s="105"/>
      <c r="Y48" s="105"/>
      <c r="Z48" s="105"/>
      <c r="AA48" s="105"/>
      <c r="AB48" s="105"/>
      <c r="AC48" s="105"/>
      <c r="AK48" s="106"/>
      <c r="AL48" s="106"/>
      <c r="AM48" s="106"/>
      <c r="AN48" s="106"/>
      <c r="AO48" s="106"/>
      <c r="AP48" s="106"/>
      <c r="AQ48" s="107"/>
      <c r="AR48" s="102"/>
      <c r="AS48" s="102"/>
      <c r="AT48" s="104"/>
      <c r="AU48" s="100"/>
      <c r="AV48" s="100"/>
      <c r="AW48" s="100"/>
      <c r="AX48" s="100"/>
      <c r="AY48" s="100"/>
    </row>
    <row r="49" spans="2:51" x14ac:dyDescent="0.25">
      <c r="B49" s="115" t="s">
        <v>313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314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315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316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308</v>
      </c>
      <c r="C56" s="159"/>
      <c r="D56" s="159"/>
      <c r="E56" s="157"/>
      <c r="F56" s="157"/>
      <c r="G56" s="157"/>
      <c r="H56" s="159"/>
      <c r="I56" s="16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317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318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319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125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8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7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12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4 S86:T92 B86:B91 S82:T83 N87:R92 T74:T81 T58:T65 R47:R48 T49:T56" name="Range2_12_5_1_1"/>
    <protectedRange sqref="N10 L10 L6 D6 D8 AD8 AF8 O8:U8 AJ8:AR8 AF10 L24:N31 N12:N23 N32:N34 N11:P11 O12:P34 E11:E34 G11:G34 AC17:AF34 X11:AF16 Z17:Z23 AB17:AB23 R11:V34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2:B93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3:B85" name="Range2_12_5_1_1_2"/>
    <protectedRange sqref="B82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0:B81" name="Range2_12_5_1_1_2_1"/>
    <protectedRange sqref="B79" name="Range2_12_5_1_1_2_1_2_1"/>
    <protectedRange sqref="B78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6" name="Range2_12_5_1_1_2_1_4_1_1_1_2_1_1_1_1_1_1_1_1_1_2_1_1_1_1_1"/>
    <protectedRange sqref="B77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5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1:H56" name="Range2_2_12_1_3_1_1_1_1_1_4_1_1_2"/>
    <protectedRange sqref="E51:F56" name="Range2_2_12_1_7_1_1_3_1_1_2"/>
    <protectedRange sqref="S58:S65 S51:S56" name="Range2_12_5_1_1_2_3_1_1"/>
    <protectedRange sqref="Q51:R56" name="Range2_12_1_6_1_1_1_1_2_1_2"/>
    <protectedRange sqref="N51:P56" name="Range2_12_1_2_3_1_1_1_1_2_1_2"/>
    <protectedRange sqref="I51:M56" name="Range2_2_12_1_4_3_1_1_1_1_2_1_2"/>
    <protectedRange sqref="D51:D56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1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Q47:Q48 S44:S46 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E47:F48 G45:H46 G49:H49" name="Range2_2_12_1_3_1_1_1_1_1_4_1_1_1"/>
    <protectedRange sqref="C47:D48 E45:F46 E49:F49" name="Range2_2_12_1_7_1_1_3_1_1_1"/>
    <protectedRange sqref="O47:P48 Q45:R46 Q49:R49" name="Range2_12_1_6_1_1_1_1_2_1_1"/>
    <protectedRange sqref="L47:N48 N45:P46 N49:P49" name="Range2_12_1_2_3_1_1_1_1_2_1_1"/>
    <protectedRange sqref="G47:K48 I45:M46 I49:M49" name="Range2_2_12_1_4_3_1_1_1_1_2_1_1"/>
    <protectedRange sqref="D49 D45:D46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" name="Range2_12_5_1_1_1"/>
    <protectedRange sqref="S57" name="Range2_12_5_1_1_2_3_1_1_1"/>
    <protectedRange sqref="Q57:R57" name="Range2_12_1_6_1_1_1_1_2_1_1_1_1"/>
    <protectedRange sqref="N57:P57" name="Range2_12_1_2_3_1_1_1_1_2_1_1_1_1"/>
    <protectedRange sqref="L57:M57" name="Range2_2_12_1_4_3_1_1_1_1_2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24:AB34 X17:Y23 AA17:AA23" name="Range1_16_3_1_1_6"/>
    <protectedRange sqref="B42" name="Range2_12_5_1_1_1_1_1_2_1"/>
    <protectedRange sqref="G57:H62" name="Range2_2_12_1_3_1_1_1_1_1_4_1_1_1_1_2"/>
    <protectedRange sqref="E57:F62" name="Range2_2_12_1_7_1_1_3_1_1_1_1_2"/>
    <protectedRange sqref="I57:K62" name="Range2_2_12_1_4_3_1_1_1_1_2_1_1_1_2"/>
    <protectedRange sqref="D57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AR11:AR34" name="Range1_16_3_1_1_5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 B48 B51:B52 B55 B59" name="Range2_12_5_1_1_1_2_2_1_1_1_1_1_1_1_1_1_1_1_2_1_1_1_1_1_1_1_1_1_3_1_3_1_1_1_1"/>
    <protectedRange sqref="B47" name="Range2_12_5_1_1_1_1_1_2_2_1_1"/>
    <protectedRange sqref="B49" name="Range2_12_5_1_1_1_2_2_1_1_1_1_1_1_1_1_1_1_1_2_1_1_1_2_1_1_1_2_1_1_1_3_1"/>
    <protectedRange sqref="B50" name="Range2_12_5_1_1_1_2_2_1_1_1_1_1_1_1_1_1_1_1_2_1_1_1_2_1_2_1_1_1_1_3_1"/>
    <protectedRange sqref="B53" name="Range2_12_5_1_1_1_2_2_1_1_1_1_1_1_1_1_1_1_1_2_1_1_1_2_1_2_1_1_1_1_3_1_1_2"/>
    <protectedRange sqref="B54" name="Range2_12_5_1_1_1_2_2_1_1_1_1_1_1_1_1_1_1_1_2_1_1_1_2_1_2_1_1_1_1_3_1_1_1_1"/>
    <protectedRange sqref="B56" name="Range2_12_5_1_1_1_2_2_1_1_1_1_1_1_1_1_1_1_1_2_1_1_1_2_2_1_1_1"/>
    <protectedRange sqref="B57" name="Range2_12_5_1_1_1_2_2_1_1_1_1_1_1_1_1_1_1_1_2_1_1_1_2_2_1"/>
    <protectedRange sqref="B58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Z23 AB17:AB23">
    <cfRule type="containsText" dxfId="551" priority="17" operator="containsText" text="N/A">
      <formula>NOT(ISERROR(SEARCH("N/A",X11)))</formula>
    </cfRule>
    <cfRule type="cellIs" dxfId="550" priority="35" operator="equal">
      <formula>0</formula>
    </cfRule>
  </conditionalFormatting>
  <conditionalFormatting sqref="AC17:AE34 X11:AE16 Z17:Z23 AB17:AB23">
    <cfRule type="cellIs" dxfId="549" priority="34" operator="greaterThanOrEqual">
      <formula>1185</formula>
    </cfRule>
  </conditionalFormatting>
  <conditionalFormatting sqref="AC17:AE34 X11:AE16 Z17:Z23 AB17:AB23">
    <cfRule type="cellIs" dxfId="548" priority="33" operator="between">
      <formula>0.1</formula>
      <formula>1184</formula>
    </cfRule>
  </conditionalFormatting>
  <conditionalFormatting sqref="X8 AJ16:AJ34 AJ11:AO15 AO12:AO34 AL16 AN16">
    <cfRule type="cellIs" dxfId="547" priority="32" operator="equal">
      <formula>0</formula>
    </cfRule>
  </conditionalFormatting>
  <conditionalFormatting sqref="X8 AJ16:AJ34 AJ11:AO15 AO12:AO34 AL16 AN16">
    <cfRule type="cellIs" dxfId="546" priority="31" operator="greaterThan">
      <formula>1179</formula>
    </cfRule>
  </conditionalFormatting>
  <conditionalFormatting sqref="X8 AJ16:AJ34 AJ11:AO15 AO12:AO34 AL16 AN16">
    <cfRule type="cellIs" dxfId="545" priority="30" operator="greaterThan">
      <formula>99</formula>
    </cfRule>
  </conditionalFormatting>
  <conditionalFormatting sqref="X8 AJ16:AJ34 AJ11:AO15 AO12:AO34 AL16 AN16">
    <cfRule type="cellIs" dxfId="544" priority="29" operator="greaterThan">
      <formula>0.99</formula>
    </cfRule>
  </conditionalFormatting>
  <conditionalFormatting sqref="AB8">
    <cfRule type="cellIs" dxfId="543" priority="28" operator="equal">
      <formula>0</formula>
    </cfRule>
  </conditionalFormatting>
  <conditionalFormatting sqref="AB8">
    <cfRule type="cellIs" dxfId="542" priority="27" operator="greaterThan">
      <formula>1179</formula>
    </cfRule>
  </conditionalFormatting>
  <conditionalFormatting sqref="AB8">
    <cfRule type="cellIs" dxfId="541" priority="26" operator="greaterThan">
      <formula>99</formula>
    </cfRule>
  </conditionalFormatting>
  <conditionalFormatting sqref="AB8">
    <cfRule type="cellIs" dxfId="540" priority="25" operator="greaterThan">
      <formula>0.99</formula>
    </cfRule>
  </conditionalFormatting>
  <conditionalFormatting sqref="AQ11:AQ34">
    <cfRule type="cellIs" dxfId="539" priority="24" operator="equal">
      <formula>0</formula>
    </cfRule>
  </conditionalFormatting>
  <conditionalFormatting sqref="AQ11:AQ34">
    <cfRule type="cellIs" dxfId="538" priority="23" operator="greaterThan">
      <formula>1179</formula>
    </cfRule>
  </conditionalFormatting>
  <conditionalFormatting sqref="AQ11:AQ34">
    <cfRule type="cellIs" dxfId="537" priority="22" operator="greaterThan">
      <formula>99</formula>
    </cfRule>
  </conditionalFormatting>
  <conditionalFormatting sqref="AQ11:AQ34">
    <cfRule type="cellIs" dxfId="536" priority="21" operator="greaterThan">
      <formula>0.99</formula>
    </cfRule>
  </conditionalFormatting>
  <conditionalFormatting sqref="AI11:AI34">
    <cfRule type="cellIs" dxfId="535" priority="20" operator="greaterThan">
      <formula>$AI$8</formula>
    </cfRule>
  </conditionalFormatting>
  <conditionalFormatting sqref="AH11:AH34">
    <cfRule type="cellIs" dxfId="534" priority="18" operator="greaterThan">
      <formula>$AH$8</formula>
    </cfRule>
    <cfRule type="cellIs" dxfId="533" priority="19" operator="greaterThan">
      <formula>$AH$8</formula>
    </cfRule>
  </conditionalFormatting>
  <conditionalFormatting sqref="AP11:AP34">
    <cfRule type="cellIs" dxfId="532" priority="16" operator="equal">
      <formula>0</formula>
    </cfRule>
  </conditionalFormatting>
  <conditionalFormatting sqref="AP11:AP34">
    <cfRule type="cellIs" dxfId="531" priority="15" operator="greaterThan">
      <formula>1179</formula>
    </cfRule>
  </conditionalFormatting>
  <conditionalFormatting sqref="AP11:AP34">
    <cfRule type="cellIs" dxfId="530" priority="14" operator="greaterThan">
      <formula>99</formula>
    </cfRule>
  </conditionalFormatting>
  <conditionalFormatting sqref="AP11:AP34">
    <cfRule type="cellIs" dxfId="529" priority="13" operator="greaterThan">
      <formula>0.99</formula>
    </cfRule>
  </conditionalFormatting>
  <conditionalFormatting sqref="X24:AB34 X17:Y23 AA17:AA23">
    <cfRule type="containsText" dxfId="528" priority="9" operator="containsText" text="N/A">
      <formula>NOT(ISERROR(SEARCH("N/A",X17)))</formula>
    </cfRule>
    <cfRule type="cellIs" dxfId="527" priority="12" operator="equal">
      <formula>0</formula>
    </cfRule>
  </conditionalFormatting>
  <conditionalFormatting sqref="X24:AB34 X17:Y23 AA17:AA23">
    <cfRule type="cellIs" dxfId="526" priority="11" operator="greaterThanOrEqual">
      <formula>1185</formula>
    </cfRule>
  </conditionalFormatting>
  <conditionalFormatting sqref="X24:AB34 X17:Y23 AA17:AA23">
    <cfRule type="cellIs" dxfId="525" priority="10" operator="between">
      <formula>0.1</formula>
      <formula>1184</formula>
    </cfRule>
  </conditionalFormatting>
  <conditionalFormatting sqref="AM16 AL17:AN34">
    <cfRule type="cellIs" dxfId="524" priority="8" operator="equal">
      <formula>0</formula>
    </cfRule>
  </conditionalFormatting>
  <conditionalFormatting sqref="AM16 AL17:AN34">
    <cfRule type="cellIs" dxfId="523" priority="7" operator="greaterThan">
      <formula>1179</formula>
    </cfRule>
  </conditionalFormatting>
  <conditionalFormatting sqref="AM16 AL17:AN34">
    <cfRule type="cellIs" dxfId="522" priority="6" operator="greaterThan">
      <formula>99</formula>
    </cfRule>
  </conditionalFormatting>
  <conditionalFormatting sqref="AM16 AL17:AN34">
    <cfRule type="cellIs" dxfId="521" priority="5" operator="greaterThan">
      <formula>0.99</formula>
    </cfRule>
  </conditionalFormatting>
  <conditionalFormatting sqref="AK16:AK34">
    <cfRule type="cellIs" dxfId="520" priority="4" operator="equal">
      <formula>0</formula>
    </cfRule>
  </conditionalFormatting>
  <conditionalFormatting sqref="AK16:AK34">
    <cfRule type="cellIs" dxfId="519" priority="3" operator="greaterThan">
      <formula>1179</formula>
    </cfRule>
  </conditionalFormatting>
  <conditionalFormatting sqref="AK16:AK34">
    <cfRule type="cellIs" dxfId="518" priority="2" operator="greaterThan">
      <formula>99</formula>
    </cfRule>
  </conditionalFormatting>
  <conditionalFormatting sqref="AK16:AK34">
    <cfRule type="cellIs" dxfId="51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workbookViewId="0">
      <selection activeCell="B50" sqref="B50:B58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323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/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42137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26104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16'!Q34</f>
        <v>36855801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16'!$AG$34</f>
        <v>37081276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16'!$AP$34</f>
        <v>8330324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 t="s">
        <v>323</v>
      </c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131</v>
      </c>
      <c r="P11" s="118">
        <v>97</v>
      </c>
      <c r="Q11" s="118">
        <v>36859841</v>
      </c>
      <c r="R11" s="45">
        <f>Q11-Q10</f>
        <v>4040</v>
      </c>
      <c r="S11" s="46">
        <f>R11*24/1000</f>
        <v>96.96</v>
      </c>
      <c r="T11" s="46">
        <f>R11/1000</f>
        <v>4.04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1115</v>
      </c>
      <c r="AA11" s="122">
        <v>0</v>
      </c>
      <c r="AB11" s="122">
        <v>1107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37082004</v>
      </c>
      <c r="AH11" s="48">
        <f>IF(ISBLANK(AG11),"-",AG11-AG10)</f>
        <v>728</v>
      </c>
      <c r="AI11" s="49">
        <f>AH11/T11</f>
        <v>180.19801980198019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8331695</v>
      </c>
      <c r="AQ11" s="122">
        <f>AP11-AP10</f>
        <v>1371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94</v>
      </c>
      <c r="Q12" s="118">
        <v>36863700</v>
      </c>
      <c r="R12" s="45">
        <f t="shared" ref="R12:R34" si="3">Q12-Q11</f>
        <v>3859</v>
      </c>
      <c r="S12" s="46">
        <f t="shared" ref="S12:S34" si="4">R12*24/1000</f>
        <v>92.616</v>
      </c>
      <c r="T12" s="46">
        <f t="shared" ref="T12:T34" si="5">R12/1000</f>
        <v>3.859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1013</v>
      </c>
      <c r="AA12" s="122">
        <v>0</v>
      </c>
      <c r="AB12" s="122">
        <v>1067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37082688</v>
      </c>
      <c r="AH12" s="48">
        <f>IF(ISBLANK(AG12),"-",AG12-AG11)</f>
        <v>684</v>
      </c>
      <c r="AI12" s="49">
        <f t="shared" ref="AI12:AI34" si="7">AH12/T12</f>
        <v>177.24799170769629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8333118</v>
      </c>
      <c r="AQ12" s="122">
        <f>AP12-AP11</f>
        <v>1423</v>
      </c>
      <c r="AR12" s="52">
        <v>0.92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129</v>
      </c>
      <c r="P13" s="118">
        <v>90</v>
      </c>
      <c r="Q13" s="118">
        <v>36867444</v>
      </c>
      <c r="R13" s="45">
        <f t="shared" si="3"/>
        <v>3744</v>
      </c>
      <c r="S13" s="46">
        <f t="shared" si="4"/>
        <v>89.855999999999995</v>
      </c>
      <c r="T13" s="46">
        <f t="shared" si="5"/>
        <v>3.7440000000000002</v>
      </c>
      <c r="U13" s="119">
        <v>8.1</v>
      </c>
      <c r="V13" s="119">
        <f t="shared" si="6"/>
        <v>8.1</v>
      </c>
      <c r="W13" s="120" t="s">
        <v>124</v>
      </c>
      <c r="X13" s="122">
        <v>0</v>
      </c>
      <c r="Y13" s="122">
        <v>0</v>
      </c>
      <c r="Z13" s="122">
        <v>1013</v>
      </c>
      <c r="AA13" s="122">
        <v>0</v>
      </c>
      <c r="AB13" s="122">
        <v>1067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37083308</v>
      </c>
      <c r="AH13" s="48">
        <f>IF(ISBLANK(AG13),"-",AG13-AG12)</f>
        <v>620</v>
      </c>
      <c r="AI13" s="49">
        <f t="shared" si="7"/>
        <v>165.59829059829059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8334715</v>
      </c>
      <c r="AQ13" s="122">
        <f>AP13-AP12</f>
        <v>1597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21</v>
      </c>
      <c r="E14" s="40">
        <f t="shared" si="0"/>
        <v>14.788732394366198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94</v>
      </c>
      <c r="P14" s="118">
        <v>94</v>
      </c>
      <c r="Q14" s="118">
        <v>36871022</v>
      </c>
      <c r="R14" s="45">
        <f t="shared" si="3"/>
        <v>3578</v>
      </c>
      <c r="S14" s="46">
        <f t="shared" si="4"/>
        <v>85.872</v>
      </c>
      <c r="T14" s="46">
        <f t="shared" si="5"/>
        <v>3.5779999999999998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953</v>
      </c>
      <c r="AA14" s="122">
        <v>0</v>
      </c>
      <c r="AB14" s="122">
        <v>1037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37083884</v>
      </c>
      <c r="AH14" s="48">
        <f t="shared" ref="AH14:AH34" si="8">IF(ISBLANK(AG14),"-",AG14-AG13)</f>
        <v>576</v>
      </c>
      <c r="AI14" s="49">
        <f t="shared" si="7"/>
        <v>160.98378982671883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8336135</v>
      </c>
      <c r="AQ14" s="122">
        <f>AP14-AP13</f>
        <v>1420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29</v>
      </c>
      <c r="E15" s="40">
        <f t="shared" si="0"/>
        <v>20.422535211267608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100</v>
      </c>
      <c r="P15" s="118">
        <v>99</v>
      </c>
      <c r="Q15" s="118">
        <v>36875034</v>
      </c>
      <c r="R15" s="45">
        <f t="shared" si="3"/>
        <v>4012</v>
      </c>
      <c r="S15" s="46">
        <f t="shared" si="4"/>
        <v>96.287999999999997</v>
      </c>
      <c r="T15" s="46">
        <f t="shared" si="5"/>
        <v>4.0119999999999996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923</v>
      </c>
      <c r="AA15" s="122">
        <v>0</v>
      </c>
      <c r="AB15" s="122">
        <v>1017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37084444</v>
      </c>
      <c r="AH15" s="48">
        <f t="shared" si="8"/>
        <v>560</v>
      </c>
      <c r="AI15" s="49">
        <f t="shared" si="7"/>
        <v>139.5812562313061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8336135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16</v>
      </c>
      <c r="E16" s="40">
        <f t="shared" si="0"/>
        <v>11.267605633802818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128</v>
      </c>
      <c r="Q16" s="118">
        <v>36879561</v>
      </c>
      <c r="R16" s="45">
        <f t="shared" si="3"/>
        <v>4527</v>
      </c>
      <c r="S16" s="46">
        <f t="shared" si="4"/>
        <v>108.648</v>
      </c>
      <c r="T16" s="46">
        <f t="shared" si="5"/>
        <v>4.5270000000000001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37085204</v>
      </c>
      <c r="AH16" s="48">
        <f t="shared" si="8"/>
        <v>760</v>
      </c>
      <c r="AI16" s="49">
        <f t="shared" si="7"/>
        <v>167.88159929313011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8336135</v>
      </c>
      <c r="AQ16" s="122">
        <f t="shared" ref="AQ16:AQ34" si="10">AP16-AP15</f>
        <v>0</v>
      </c>
      <c r="AR16" s="52">
        <v>0.89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17</v>
      </c>
      <c r="E17" s="40">
        <f t="shared" si="0"/>
        <v>11.971830985915494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145</v>
      </c>
      <c r="P17" s="118">
        <v>143</v>
      </c>
      <c r="Q17" s="118">
        <v>36885520</v>
      </c>
      <c r="R17" s="45">
        <f t="shared" si="3"/>
        <v>5959</v>
      </c>
      <c r="S17" s="46">
        <f t="shared" si="4"/>
        <v>143.01599999999999</v>
      </c>
      <c r="T17" s="46">
        <f t="shared" si="5"/>
        <v>5.9589999999999996</v>
      </c>
      <c r="U17" s="119">
        <v>9.5</v>
      </c>
      <c r="V17" s="119">
        <f t="shared" si="6"/>
        <v>9.5</v>
      </c>
      <c r="W17" s="120" t="s">
        <v>152</v>
      </c>
      <c r="X17" s="122">
        <v>0</v>
      </c>
      <c r="Y17" s="122">
        <v>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37086440</v>
      </c>
      <c r="AH17" s="48">
        <f t="shared" si="8"/>
        <v>1236</v>
      </c>
      <c r="AI17" s="49">
        <f t="shared" si="7"/>
        <v>207.41735190468199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8336135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11</v>
      </c>
      <c r="E18" s="40">
        <f t="shared" si="0"/>
        <v>7.746478873239437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157</v>
      </c>
      <c r="Q18" s="118">
        <v>36891765</v>
      </c>
      <c r="R18" s="45">
        <f t="shared" si="3"/>
        <v>6245</v>
      </c>
      <c r="S18" s="46">
        <f t="shared" si="4"/>
        <v>149.88</v>
      </c>
      <c r="T18" s="46">
        <f t="shared" si="5"/>
        <v>6.2450000000000001</v>
      </c>
      <c r="U18" s="119">
        <v>9.4</v>
      </c>
      <c r="V18" s="119">
        <f t="shared" si="6"/>
        <v>9.4</v>
      </c>
      <c r="W18" s="120" t="s">
        <v>135</v>
      </c>
      <c r="X18" s="122">
        <v>0</v>
      </c>
      <c r="Y18" s="122">
        <v>100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37087768</v>
      </c>
      <c r="AH18" s="48">
        <f t="shared" si="8"/>
        <v>1328</v>
      </c>
      <c r="AI18" s="49">
        <f t="shared" si="7"/>
        <v>212.65012009607685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8336135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139</v>
      </c>
      <c r="P19" s="118">
        <v>147</v>
      </c>
      <c r="Q19" s="118">
        <v>36897734</v>
      </c>
      <c r="R19" s="45">
        <f t="shared" si="3"/>
        <v>5969</v>
      </c>
      <c r="S19" s="46">
        <f t="shared" si="4"/>
        <v>143.256</v>
      </c>
      <c r="T19" s="46">
        <f t="shared" si="5"/>
        <v>5.9690000000000003</v>
      </c>
      <c r="U19" s="119">
        <v>9</v>
      </c>
      <c r="V19" s="119">
        <f t="shared" si="6"/>
        <v>9</v>
      </c>
      <c r="W19" s="120" t="s">
        <v>135</v>
      </c>
      <c r="X19" s="122">
        <v>0</v>
      </c>
      <c r="Y19" s="122">
        <v>1051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37089084</v>
      </c>
      <c r="AH19" s="48">
        <f t="shared" si="8"/>
        <v>1316</v>
      </c>
      <c r="AI19" s="49">
        <f t="shared" si="7"/>
        <v>220.47244094488187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8336135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139</v>
      </c>
      <c r="P20" s="118">
        <v>148</v>
      </c>
      <c r="Q20" s="118">
        <v>36904146</v>
      </c>
      <c r="R20" s="45">
        <f t="shared" si="3"/>
        <v>6412</v>
      </c>
      <c r="S20" s="46">
        <f t="shared" si="4"/>
        <v>153.88800000000001</v>
      </c>
      <c r="T20" s="46">
        <f t="shared" si="5"/>
        <v>6.4119999999999999</v>
      </c>
      <c r="U20" s="119">
        <v>8.3000000000000007</v>
      </c>
      <c r="V20" s="119">
        <f t="shared" si="6"/>
        <v>8.3000000000000007</v>
      </c>
      <c r="W20" s="120" t="s">
        <v>135</v>
      </c>
      <c r="X20" s="122">
        <v>0</v>
      </c>
      <c r="Y20" s="122">
        <v>1082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37090508</v>
      </c>
      <c r="AH20" s="48">
        <f>IF(ISBLANK(AG20),"-",AG20-AG19)</f>
        <v>1424</v>
      </c>
      <c r="AI20" s="49">
        <f t="shared" si="7"/>
        <v>222.08359326263258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8336135</v>
      </c>
      <c r="AQ20" s="122">
        <f t="shared" si="10"/>
        <v>0</v>
      </c>
      <c r="AR20" s="52">
        <v>0.78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10</v>
      </c>
      <c r="E21" s="40">
        <f t="shared" si="0"/>
        <v>7.042253521126761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152</v>
      </c>
      <c r="Q21" s="118">
        <v>36910346</v>
      </c>
      <c r="R21" s="45">
        <f>Q21-Q20</f>
        <v>6200</v>
      </c>
      <c r="S21" s="46">
        <f t="shared" si="4"/>
        <v>148.80000000000001</v>
      </c>
      <c r="T21" s="46">
        <f t="shared" si="5"/>
        <v>6.2</v>
      </c>
      <c r="U21" s="119">
        <v>7.6</v>
      </c>
      <c r="V21" s="119">
        <f t="shared" si="6"/>
        <v>7.6</v>
      </c>
      <c r="W21" s="120" t="s">
        <v>135</v>
      </c>
      <c r="X21" s="122">
        <v>0</v>
      </c>
      <c r="Y21" s="122">
        <v>1082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37091884</v>
      </c>
      <c r="AH21" s="48">
        <f t="shared" si="8"/>
        <v>1376</v>
      </c>
      <c r="AI21" s="49">
        <f t="shared" si="7"/>
        <v>221.93548387096774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8336135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149</v>
      </c>
      <c r="Q22" s="118">
        <v>36916568</v>
      </c>
      <c r="R22" s="45">
        <f t="shared" si="3"/>
        <v>6222</v>
      </c>
      <c r="S22" s="46">
        <f t="shared" si="4"/>
        <v>149.328</v>
      </c>
      <c r="T22" s="46">
        <f t="shared" si="5"/>
        <v>6.2220000000000004</v>
      </c>
      <c r="U22" s="119">
        <v>7</v>
      </c>
      <c r="V22" s="119">
        <f t="shared" si="6"/>
        <v>7</v>
      </c>
      <c r="W22" s="120" t="s">
        <v>135</v>
      </c>
      <c r="X22" s="122">
        <v>0</v>
      </c>
      <c r="Y22" s="122">
        <v>1030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37093284</v>
      </c>
      <c r="AH22" s="48">
        <f t="shared" si="8"/>
        <v>1400</v>
      </c>
      <c r="AI22" s="49">
        <f t="shared" si="7"/>
        <v>225.00803600128575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8336135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140</v>
      </c>
      <c r="Q23" s="118">
        <v>36922530</v>
      </c>
      <c r="R23" s="45">
        <f t="shared" si="3"/>
        <v>5962</v>
      </c>
      <c r="S23" s="46">
        <f t="shared" si="4"/>
        <v>143.08799999999999</v>
      </c>
      <c r="T23" s="46">
        <f t="shared" si="5"/>
        <v>5.9619999999999997</v>
      </c>
      <c r="U23" s="119">
        <v>6.6</v>
      </c>
      <c r="V23" s="119">
        <f t="shared" si="6"/>
        <v>6.6</v>
      </c>
      <c r="W23" s="120" t="s">
        <v>135</v>
      </c>
      <c r="X23" s="122">
        <v>0</v>
      </c>
      <c r="Y23" s="122">
        <v>1010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37094632</v>
      </c>
      <c r="AH23" s="48">
        <f t="shared" si="8"/>
        <v>1348</v>
      </c>
      <c r="AI23" s="49">
        <f t="shared" si="7"/>
        <v>226.09862462260986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8336135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7</v>
      </c>
      <c r="E24" s="40">
        <f t="shared" si="0"/>
        <v>4.9295774647887329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140</v>
      </c>
      <c r="Q24" s="118">
        <v>36928508</v>
      </c>
      <c r="R24" s="45">
        <f t="shared" si="3"/>
        <v>5978</v>
      </c>
      <c r="S24" s="46">
        <f t="shared" si="4"/>
        <v>143.47200000000001</v>
      </c>
      <c r="T24" s="46">
        <f t="shared" si="5"/>
        <v>5.9779999999999998</v>
      </c>
      <c r="U24" s="119">
        <v>6.1</v>
      </c>
      <c r="V24" s="119">
        <f t="shared" si="6"/>
        <v>6.1</v>
      </c>
      <c r="W24" s="120" t="s">
        <v>135</v>
      </c>
      <c r="X24" s="122">
        <v>0</v>
      </c>
      <c r="Y24" s="122">
        <v>1060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37095992</v>
      </c>
      <c r="AH24" s="48">
        <f t="shared" si="8"/>
        <v>1360</v>
      </c>
      <c r="AI24" s="49">
        <f t="shared" si="7"/>
        <v>227.50083640013384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8336135</v>
      </c>
      <c r="AQ24" s="122">
        <f t="shared" si="10"/>
        <v>0</v>
      </c>
      <c r="AR24" s="52">
        <v>1.1299999999999999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136</v>
      </c>
      <c r="Q25" s="118">
        <v>36934436</v>
      </c>
      <c r="R25" s="45">
        <f t="shared" si="3"/>
        <v>5928</v>
      </c>
      <c r="S25" s="46">
        <f t="shared" si="4"/>
        <v>142.27199999999999</v>
      </c>
      <c r="T25" s="46">
        <f t="shared" si="5"/>
        <v>5.9279999999999999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1020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37097376</v>
      </c>
      <c r="AH25" s="48">
        <f t="shared" si="8"/>
        <v>1384</v>
      </c>
      <c r="AI25" s="49">
        <f t="shared" si="7"/>
        <v>233.46828609986505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8336135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131</v>
      </c>
      <c r="P26" s="118">
        <v>135</v>
      </c>
      <c r="Q26" s="118">
        <v>36939877</v>
      </c>
      <c r="R26" s="45">
        <f t="shared" si="3"/>
        <v>5441</v>
      </c>
      <c r="S26" s="46">
        <f t="shared" si="4"/>
        <v>130.584</v>
      </c>
      <c r="T26" s="46">
        <f t="shared" si="5"/>
        <v>5.4409999999999998</v>
      </c>
      <c r="U26" s="119">
        <v>5.6</v>
      </c>
      <c r="V26" s="119">
        <f t="shared" si="6"/>
        <v>5.6</v>
      </c>
      <c r="W26" s="120" t="s">
        <v>135</v>
      </c>
      <c r="X26" s="122">
        <v>0</v>
      </c>
      <c r="Y26" s="122">
        <v>999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37098636</v>
      </c>
      <c r="AH26" s="48">
        <f t="shared" si="8"/>
        <v>1260</v>
      </c>
      <c r="AI26" s="49">
        <f t="shared" si="7"/>
        <v>231.57507811064144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8336135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127</v>
      </c>
      <c r="P27" s="118">
        <v>141</v>
      </c>
      <c r="Q27" s="118">
        <v>36945486</v>
      </c>
      <c r="R27" s="45">
        <f t="shared" si="3"/>
        <v>5609</v>
      </c>
      <c r="S27" s="46">
        <f t="shared" si="4"/>
        <v>134.61600000000001</v>
      </c>
      <c r="T27" s="46">
        <f t="shared" si="5"/>
        <v>5.609</v>
      </c>
      <c r="U27" s="119">
        <v>5.3</v>
      </c>
      <c r="V27" s="119">
        <f t="shared" si="6"/>
        <v>5.3</v>
      </c>
      <c r="W27" s="120" t="s">
        <v>135</v>
      </c>
      <c r="X27" s="122">
        <v>0</v>
      </c>
      <c r="Y27" s="122">
        <v>1060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37099948</v>
      </c>
      <c r="AH27" s="48">
        <f t="shared" si="8"/>
        <v>1312</v>
      </c>
      <c r="AI27" s="49">
        <f t="shared" si="7"/>
        <v>233.90978784096987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8336135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144</v>
      </c>
      <c r="Q28" s="118">
        <v>36951258</v>
      </c>
      <c r="R28" s="45">
        <f t="shared" si="3"/>
        <v>5772</v>
      </c>
      <c r="S28" s="46">
        <f t="shared" si="4"/>
        <v>138.52799999999999</v>
      </c>
      <c r="T28" s="46">
        <f t="shared" si="5"/>
        <v>5.7720000000000002</v>
      </c>
      <c r="U28" s="119">
        <v>5</v>
      </c>
      <c r="V28" s="119">
        <f t="shared" si="6"/>
        <v>5</v>
      </c>
      <c r="W28" s="120" t="s">
        <v>135</v>
      </c>
      <c r="X28" s="122">
        <v>0</v>
      </c>
      <c r="Y28" s="122">
        <v>1029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37101284</v>
      </c>
      <c r="AH28" s="48">
        <f t="shared" si="8"/>
        <v>1336</v>
      </c>
      <c r="AI28" s="49">
        <f t="shared" si="7"/>
        <v>231.46223146223144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8336135</v>
      </c>
      <c r="AQ28" s="122">
        <f t="shared" si="10"/>
        <v>0</v>
      </c>
      <c r="AR28" s="52">
        <v>0.86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137</v>
      </c>
      <c r="Q29" s="118">
        <v>36956995</v>
      </c>
      <c r="R29" s="45">
        <f t="shared" si="3"/>
        <v>5737</v>
      </c>
      <c r="S29" s="46">
        <f t="shared" si="4"/>
        <v>137.68799999999999</v>
      </c>
      <c r="T29" s="46">
        <f t="shared" si="5"/>
        <v>5.7370000000000001</v>
      </c>
      <c r="U29" s="119">
        <v>4.5999999999999996</v>
      </c>
      <c r="V29" s="119">
        <f t="shared" si="6"/>
        <v>4.5999999999999996</v>
      </c>
      <c r="W29" s="120" t="s">
        <v>135</v>
      </c>
      <c r="X29" s="122">
        <v>0</v>
      </c>
      <c r="Y29" s="122">
        <v>1018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37102596</v>
      </c>
      <c r="AH29" s="48">
        <f t="shared" si="8"/>
        <v>1312</v>
      </c>
      <c r="AI29" s="49">
        <f t="shared" si="7"/>
        <v>228.69095345999651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8336135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12</v>
      </c>
      <c r="E30" s="40">
        <f t="shared" si="0"/>
        <v>8.4507042253521139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113</v>
      </c>
      <c r="P30" s="118">
        <v>133</v>
      </c>
      <c r="Q30" s="118">
        <v>36962407</v>
      </c>
      <c r="R30" s="45">
        <f t="shared" si="3"/>
        <v>5412</v>
      </c>
      <c r="S30" s="46">
        <f t="shared" si="4"/>
        <v>129.88800000000001</v>
      </c>
      <c r="T30" s="46">
        <f t="shared" si="5"/>
        <v>5.4119999999999999</v>
      </c>
      <c r="U30" s="119">
        <v>3.7</v>
      </c>
      <c r="V30" s="119">
        <f t="shared" si="6"/>
        <v>3.7</v>
      </c>
      <c r="W30" s="120" t="s">
        <v>180</v>
      </c>
      <c r="X30" s="122">
        <v>0</v>
      </c>
      <c r="Y30" s="122">
        <v>1140</v>
      </c>
      <c r="Z30" s="122">
        <v>1195</v>
      </c>
      <c r="AA30" s="122">
        <v>0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37103680</v>
      </c>
      <c r="AH30" s="48">
        <f t="shared" si="8"/>
        <v>1084</v>
      </c>
      <c r="AI30" s="49">
        <f t="shared" si="7"/>
        <v>200.29563932002958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8336135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20</v>
      </c>
      <c r="E31" s="40">
        <f t="shared" si="0"/>
        <v>14.084507042253522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113</v>
      </c>
      <c r="P31" s="118">
        <v>132</v>
      </c>
      <c r="Q31" s="118">
        <v>36967797</v>
      </c>
      <c r="R31" s="45">
        <f t="shared" si="3"/>
        <v>5390</v>
      </c>
      <c r="S31" s="46">
        <f t="shared" si="4"/>
        <v>129.36000000000001</v>
      </c>
      <c r="T31" s="46">
        <f t="shared" si="5"/>
        <v>5.39</v>
      </c>
      <c r="U31" s="119">
        <v>3</v>
      </c>
      <c r="V31" s="119">
        <f t="shared" si="6"/>
        <v>3</v>
      </c>
      <c r="W31" s="120" t="s">
        <v>180</v>
      </c>
      <c r="X31" s="122">
        <v>0</v>
      </c>
      <c r="Y31" s="122">
        <v>1111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37104744</v>
      </c>
      <c r="AH31" s="48">
        <f t="shared" si="8"/>
        <v>1064</v>
      </c>
      <c r="AI31" s="49">
        <f t="shared" si="7"/>
        <v>197.40259740259742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8336135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18</v>
      </c>
      <c r="E32" s="40">
        <f t="shared" si="0"/>
        <v>12.67605633802817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112</v>
      </c>
      <c r="P32" s="118">
        <v>129</v>
      </c>
      <c r="Q32" s="118">
        <v>36973072</v>
      </c>
      <c r="R32" s="45">
        <f t="shared" si="3"/>
        <v>5275</v>
      </c>
      <c r="S32" s="46">
        <f t="shared" si="4"/>
        <v>126.6</v>
      </c>
      <c r="T32" s="46">
        <f t="shared" si="5"/>
        <v>5.2750000000000004</v>
      </c>
      <c r="U32" s="119">
        <v>2.4</v>
      </c>
      <c r="V32" s="119">
        <f t="shared" si="6"/>
        <v>2.4</v>
      </c>
      <c r="W32" s="120" t="s">
        <v>180</v>
      </c>
      <c r="X32" s="122">
        <v>0</v>
      </c>
      <c r="Y32" s="122">
        <v>1059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37105796</v>
      </c>
      <c r="AH32" s="48">
        <f t="shared" si="8"/>
        <v>1052</v>
      </c>
      <c r="AI32" s="49">
        <f t="shared" si="7"/>
        <v>199.43127962085308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8336135</v>
      </c>
      <c r="AQ32" s="122">
        <f t="shared" si="10"/>
        <v>0</v>
      </c>
      <c r="AR32" s="52">
        <v>0.85299999999999998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9</v>
      </c>
      <c r="E33" s="40">
        <f t="shared" si="0"/>
        <v>6.3380281690140849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123</v>
      </c>
      <c r="P33" s="118">
        <v>107</v>
      </c>
      <c r="Q33" s="118">
        <v>36977675</v>
      </c>
      <c r="R33" s="45">
        <f t="shared" si="3"/>
        <v>4603</v>
      </c>
      <c r="S33" s="46">
        <f t="shared" si="4"/>
        <v>110.47199999999999</v>
      </c>
      <c r="T33" s="46">
        <f t="shared" si="5"/>
        <v>4.6029999999999998</v>
      </c>
      <c r="U33" s="119">
        <v>2.9</v>
      </c>
      <c r="V33" s="119">
        <f t="shared" si="6"/>
        <v>2.9</v>
      </c>
      <c r="W33" s="120" t="s">
        <v>124</v>
      </c>
      <c r="X33" s="122">
        <v>0</v>
      </c>
      <c r="Y33" s="122">
        <v>0</v>
      </c>
      <c r="Z33" s="122">
        <v>1148</v>
      </c>
      <c r="AA33" s="122">
        <v>0</v>
      </c>
      <c r="AB33" s="122">
        <v>1128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37106620</v>
      </c>
      <c r="AH33" s="48">
        <f t="shared" si="8"/>
        <v>824</v>
      </c>
      <c r="AI33" s="49">
        <f t="shared" si="7"/>
        <v>179.01368672604823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0.25</v>
      </c>
      <c r="AP33" s="122">
        <v>8336705</v>
      </c>
      <c r="AQ33" s="122">
        <f t="shared" si="10"/>
        <v>570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12</v>
      </c>
      <c r="E34" s="40">
        <f t="shared" si="0"/>
        <v>8.4507042253521139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120</v>
      </c>
      <c r="P34" s="118">
        <v>99</v>
      </c>
      <c r="Q34" s="118">
        <v>36981960</v>
      </c>
      <c r="R34" s="45">
        <f t="shared" si="3"/>
        <v>4285</v>
      </c>
      <c r="S34" s="46">
        <f t="shared" si="4"/>
        <v>102.84</v>
      </c>
      <c r="T34" s="46">
        <f t="shared" si="5"/>
        <v>4.2850000000000001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1108</v>
      </c>
      <c r="AA34" s="122">
        <v>0</v>
      </c>
      <c r="AB34" s="122">
        <v>1086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37107380</v>
      </c>
      <c r="AH34" s="48">
        <f t="shared" si="8"/>
        <v>760</v>
      </c>
      <c r="AI34" s="49">
        <f t="shared" si="7"/>
        <v>177.36289381563594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0.25</v>
      </c>
      <c r="AP34" s="122">
        <v>8337380</v>
      </c>
      <c r="AQ34" s="122">
        <f t="shared" si="10"/>
        <v>675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127.95833333333333</v>
      </c>
      <c r="Q35" s="63">
        <f>Q34-Q10</f>
        <v>126159</v>
      </c>
      <c r="R35" s="64">
        <f>SUM(R11:R34)</f>
        <v>126159</v>
      </c>
      <c r="S35" s="123">
        <f>AVERAGE(S11:S34)</f>
        <v>126.15900000000001</v>
      </c>
      <c r="T35" s="123">
        <f>SUM(T11:T34)</f>
        <v>126.15899999999999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26104</v>
      </c>
      <c r="AH35" s="66">
        <f>SUM(AH11:AH34)</f>
        <v>26104</v>
      </c>
      <c r="AI35" s="67">
        <f>$AH$35/$T35</f>
        <v>206.91349804611642</v>
      </c>
      <c r="AJ35" s="92"/>
      <c r="AK35" s="93"/>
      <c r="AL35" s="93"/>
      <c r="AM35" s="93"/>
      <c r="AN35" s="94"/>
      <c r="AO35" s="68"/>
      <c r="AP35" s="69">
        <f>AP34-AP10</f>
        <v>7056</v>
      </c>
      <c r="AQ35" s="70">
        <f>SUM(AQ11:AQ34)</f>
        <v>7056</v>
      </c>
      <c r="AR35" s="145">
        <f>SUM(AR11:AR34)</f>
        <v>5.4329999999999998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311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320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270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245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321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322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324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164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165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325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8" t="s">
        <v>178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154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196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326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299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5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15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125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7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5 S87:T93 B87:B92 S83:T84 N88:R93 T75:T82 T59:T66 T47:T56" name="Range2_12_5_1_1"/>
    <protectedRange sqref="N10 L10 L6 D6 D8 AD8 AF8 O8:U8 AJ8:AR8 AF10 L24:N31 N12:N23 N32:N34 N11:P11 O12:P34 E11:E34 G11:G34 AC17:AF34 X11:AF16 R11:V34 Z17:Z31 AB17:AB31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3:B94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4:B86" name="Range2_12_5_1_1_2"/>
    <protectedRange sqref="B83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1:B82" name="Range2_12_5_1_1_2_1"/>
    <protectedRange sqref="B80" name="Range2_12_5_1_1_2_1_2_1"/>
    <protectedRange sqref="B79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7" name="Range2_12_5_1_1_2_1_4_1_1_1_2_1_1_1_1_1_1_1_1_1_2_1_1_1_1_1"/>
    <protectedRange sqref="B78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6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5" name="Range2_12_5_1_1_2_1_2_2_1_1_1_1_2_1_1_1"/>
    <protectedRange sqref="B74" name="Range2_12_5_1_1_2_1_2_2_1_1_1_1_2_1_1_1_2"/>
    <protectedRange sqref="B73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2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0" name="Range2_12_5_1_1_2_1_4_1_1_1_2_1_1_1_1_1_1_1_1_1_2_1_1_1_1_2_1_1_1_2_1_1_1_2_2_2_1"/>
    <protectedRange sqref="B71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6" name="Range2_12_5_1_1_2_1_4_1_1_1_2_1_1_1_1_1_1_1_1_1_2_1_1_1_1_2_1_1_1_2_1_1_1_2_2_2_1_1"/>
    <protectedRange sqref="B67" name="Range2_12_5_1_1_2_1_2_2_1_1_1_1_2_1_1_1_2_1_1_1_2_2_2_1_1"/>
    <protectedRange sqref="B63" name="Range2_12_5_1_1_2_1_4_1_1_1_2_1_1_1_1_1_1_1_1_1_2_1_1_1_1_2_1_1_1_2_1_1_1_2_2_2_1_1_1"/>
    <protectedRange sqref="B64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32:AB34 X17:Y31 AA17:AA31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0" name="Range2_12_5_1_1_2_1_2_2_1_1_1_1_2_1_1_1_2_1_1_1_2_2_2_1_1_1_1_1"/>
    <protectedRange sqref="AR11:AR34" name="Range1_16_3_1_1_5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:B47 B50:B51" name="Range2_12_5_1_1_1_2_2_1_1_1_1_1_1_1_1_1_1_1_2_1_1_1_1_1_1_1_1_1_3_1_3_1_1_1_1"/>
    <protectedRange sqref="B48" name="Range2_12_5_1_1_1_2_2_1_1_1_1_1_1_1_1_1_1_1_2_1_1_1_2_1_1_1_2_1_1_1_3_1"/>
    <protectedRange sqref="B49" name="Range2_12_5_1_1_1_2_2_1_1_1_1_1_1_1_1_1_1_1_2_1_1_1_2_1_2_1_1_1_1_3_1"/>
    <protectedRange sqref="B54" name="Range2_12_5_1_1_1_2_2_1_1_1_1_1_1_1_1_1_1_1_2_1_1_1_1_1_1_1_1_1_3_1_3_1_1_1_1_1"/>
    <protectedRange sqref="B52" name="Range2_12_5_1_1_1_2_2_1_1_1_1_1_1_1_1_1_1_1_2_1_1_1_2_1_2_1_1_1_1_3_1_1_2"/>
    <protectedRange sqref="B53" name="Range2_12_5_1_1_1_2_2_1_1_1_1_1_1_1_1_1_1_1_2_1_1_1_2_1_2_1_1_1_1_3_1_1_1_1"/>
    <protectedRange sqref="B55" name="Range2_12_5_1_1_1_2_2_1_1_1_1_1_1_1_1_1_1_1_2_1_1_1_2_2_1_1_1"/>
    <protectedRange sqref="B59" name="Range2_12_5_1_1_1_2_2_1_1_1_1_1_1_1_1_1_1_1_2_1_1_1_1_1_1_1_1_1_3_1_3_1_1_2_1_1"/>
    <protectedRange sqref="B57" name="Range2_12_5_1_1_1_2_2_1_1_1_1_1_1_1_1_1_1_1_2_1_1_1_2_2_1"/>
    <protectedRange sqref="B58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Z31 AB17:AB31">
    <cfRule type="containsText" dxfId="516" priority="17" operator="containsText" text="N/A">
      <formula>NOT(ISERROR(SEARCH("N/A",X11)))</formula>
    </cfRule>
    <cfRule type="cellIs" dxfId="515" priority="35" operator="equal">
      <formula>0</formula>
    </cfRule>
  </conditionalFormatting>
  <conditionalFormatting sqref="AC17:AE34 X11:AE16 Z17:Z31 AB17:AB31">
    <cfRule type="cellIs" dxfId="514" priority="34" operator="greaterThanOrEqual">
      <formula>1185</formula>
    </cfRule>
  </conditionalFormatting>
  <conditionalFormatting sqref="AC17:AE34 X11:AE16 Z17:Z31 AB17:AB31">
    <cfRule type="cellIs" dxfId="513" priority="33" operator="between">
      <formula>0.1</formula>
      <formula>1184</formula>
    </cfRule>
  </conditionalFormatting>
  <conditionalFormatting sqref="X8 AJ16:AJ34 AJ11:AO11 AJ12:AN15 AO12:AO34 AK16:AN16 AL17:AL34 AN17:AN34">
    <cfRule type="cellIs" dxfId="512" priority="32" operator="equal">
      <formula>0</formula>
    </cfRule>
  </conditionalFormatting>
  <conditionalFormatting sqref="X8 AJ16:AJ34 AJ11:AO11 AJ12:AN15 AO12:AO34 AK16:AN16 AL17:AL34 AN17:AN34">
    <cfRule type="cellIs" dxfId="511" priority="31" operator="greaterThan">
      <formula>1179</formula>
    </cfRule>
  </conditionalFormatting>
  <conditionalFormatting sqref="X8 AJ16:AJ34 AJ11:AO11 AJ12:AN15 AO12:AO34 AK16:AN16 AL17:AL34 AN17:AN34">
    <cfRule type="cellIs" dxfId="510" priority="30" operator="greaterThan">
      <formula>99</formula>
    </cfRule>
  </conditionalFormatting>
  <conditionalFormatting sqref="X8 AJ16:AJ34 AJ11:AO11 AJ12:AN15 AO12:AO34 AK16:AN16 AL17:AL34 AN17:AN34">
    <cfRule type="cellIs" dxfId="509" priority="29" operator="greaterThan">
      <formula>0.99</formula>
    </cfRule>
  </conditionalFormatting>
  <conditionalFormatting sqref="AB8">
    <cfRule type="cellIs" dxfId="508" priority="28" operator="equal">
      <formula>0</formula>
    </cfRule>
  </conditionalFormatting>
  <conditionalFormatting sqref="AB8">
    <cfRule type="cellIs" dxfId="507" priority="27" operator="greaterThan">
      <formula>1179</formula>
    </cfRule>
  </conditionalFormatting>
  <conditionalFormatting sqref="AB8">
    <cfRule type="cellIs" dxfId="506" priority="26" operator="greaterThan">
      <formula>99</formula>
    </cfRule>
  </conditionalFormatting>
  <conditionalFormatting sqref="AB8">
    <cfRule type="cellIs" dxfId="505" priority="25" operator="greaterThan">
      <formula>0.99</formula>
    </cfRule>
  </conditionalFormatting>
  <conditionalFormatting sqref="AQ11:AQ34">
    <cfRule type="cellIs" dxfId="504" priority="24" operator="equal">
      <formula>0</formula>
    </cfRule>
  </conditionalFormatting>
  <conditionalFormatting sqref="AQ11:AQ34">
    <cfRule type="cellIs" dxfId="503" priority="23" operator="greaterThan">
      <formula>1179</formula>
    </cfRule>
  </conditionalFormatting>
  <conditionalFormatting sqref="AQ11:AQ34">
    <cfRule type="cellIs" dxfId="502" priority="22" operator="greaterThan">
      <formula>99</formula>
    </cfRule>
  </conditionalFormatting>
  <conditionalFormatting sqref="AQ11:AQ34">
    <cfRule type="cellIs" dxfId="501" priority="21" operator="greaterThan">
      <formula>0.99</formula>
    </cfRule>
  </conditionalFormatting>
  <conditionalFormatting sqref="AI11:AI34">
    <cfRule type="cellIs" dxfId="500" priority="20" operator="greaterThan">
      <formula>$AI$8</formula>
    </cfRule>
  </conditionalFormatting>
  <conditionalFormatting sqref="AH11:AH34">
    <cfRule type="cellIs" dxfId="499" priority="18" operator="greaterThan">
      <formula>$AH$8</formula>
    </cfRule>
    <cfRule type="cellIs" dxfId="498" priority="19" operator="greaterThan">
      <formula>$AH$8</formula>
    </cfRule>
  </conditionalFormatting>
  <conditionalFormatting sqref="AP11:AP34">
    <cfRule type="cellIs" dxfId="497" priority="16" operator="equal">
      <formula>0</formula>
    </cfRule>
  </conditionalFormatting>
  <conditionalFormatting sqref="AP11:AP34">
    <cfRule type="cellIs" dxfId="496" priority="15" operator="greaterThan">
      <formula>1179</formula>
    </cfRule>
  </conditionalFormatting>
  <conditionalFormatting sqref="AP11:AP34">
    <cfRule type="cellIs" dxfId="495" priority="14" operator="greaterThan">
      <formula>99</formula>
    </cfRule>
  </conditionalFormatting>
  <conditionalFormatting sqref="AP11:AP34">
    <cfRule type="cellIs" dxfId="494" priority="13" operator="greaterThan">
      <formula>0.99</formula>
    </cfRule>
  </conditionalFormatting>
  <conditionalFormatting sqref="X32:AB34 X17:Y31 AA17:AA31">
    <cfRule type="containsText" dxfId="493" priority="9" operator="containsText" text="N/A">
      <formula>NOT(ISERROR(SEARCH("N/A",X17)))</formula>
    </cfRule>
    <cfRule type="cellIs" dxfId="492" priority="12" operator="equal">
      <formula>0</formula>
    </cfRule>
  </conditionalFormatting>
  <conditionalFormatting sqref="X32:AB34 X17:Y31 AA17:AA31">
    <cfRule type="cellIs" dxfId="491" priority="11" operator="greaterThanOrEqual">
      <formula>1185</formula>
    </cfRule>
  </conditionalFormatting>
  <conditionalFormatting sqref="X32:AB34 X17:Y31 AA17:AA31">
    <cfRule type="cellIs" dxfId="490" priority="10" operator="between">
      <formula>0.1</formula>
      <formula>1184</formula>
    </cfRule>
  </conditionalFormatting>
  <conditionalFormatting sqref="AM17:AM34">
    <cfRule type="cellIs" dxfId="489" priority="8" operator="equal">
      <formula>0</formula>
    </cfRule>
  </conditionalFormatting>
  <conditionalFormatting sqref="AM17:AM34">
    <cfRule type="cellIs" dxfId="488" priority="7" operator="greaterThan">
      <formula>1179</formula>
    </cfRule>
  </conditionalFormatting>
  <conditionalFormatting sqref="AM17:AM34">
    <cfRule type="cellIs" dxfId="487" priority="6" operator="greaterThan">
      <formula>99</formula>
    </cfRule>
  </conditionalFormatting>
  <conditionalFormatting sqref="AM17:AM34">
    <cfRule type="cellIs" dxfId="486" priority="5" operator="greaterThan">
      <formula>0.99</formula>
    </cfRule>
  </conditionalFormatting>
  <conditionalFormatting sqref="AK17:AK34">
    <cfRule type="cellIs" dxfId="485" priority="4" operator="equal">
      <formula>0</formula>
    </cfRule>
  </conditionalFormatting>
  <conditionalFormatting sqref="AK17:AK34">
    <cfRule type="cellIs" dxfId="484" priority="3" operator="greaterThan">
      <formula>1179</formula>
    </cfRule>
  </conditionalFormatting>
  <conditionalFormatting sqref="AK17:AK34">
    <cfRule type="cellIs" dxfId="483" priority="2" operator="greaterThan">
      <formula>99</formula>
    </cfRule>
  </conditionalFormatting>
  <conditionalFormatting sqref="AK17:AK34">
    <cfRule type="cellIs" dxfId="48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34" workbookViewId="0">
      <selection activeCell="B56" sqref="B56:J5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344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323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146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6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80" t="s">
        <v>10</v>
      </c>
      <c r="I7" s="179" t="s">
        <v>11</v>
      </c>
      <c r="J7" s="179" t="s">
        <v>12</v>
      </c>
      <c r="K7" s="179" t="s">
        <v>13</v>
      </c>
      <c r="L7" s="11"/>
      <c r="M7" s="11"/>
      <c r="N7" s="11"/>
      <c r="O7" s="180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9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9" t="s">
        <v>22</v>
      </c>
      <c r="AG7" s="179" t="s">
        <v>23</v>
      </c>
      <c r="AH7" s="179" t="s">
        <v>24</v>
      </c>
      <c r="AI7" s="179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42142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27056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9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7" t="s">
        <v>51</v>
      </c>
      <c r="V9" s="177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5" t="s">
        <v>55</v>
      </c>
      <c r="AG9" s="175" t="s">
        <v>56</v>
      </c>
      <c r="AH9" s="217" t="s">
        <v>57</v>
      </c>
      <c r="AI9" s="232" t="s">
        <v>58</v>
      </c>
      <c r="AJ9" s="177" t="s">
        <v>59</v>
      </c>
      <c r="AK9" s="177" t="s">
        <v>60</v>
      </c>
      <c r="AL9" s="177" t="s">
        <v>61</v>
      </c>
      <c r="AM9" s="177" t="s">
        <v>62</v>
      </c>
      <c r="AN9" s="177" t="s">
        <v>63</v>
      </c>
      <c r="AO9" s="177" t="s">
        <v>64</v>
      </c>
      <c r="AP9" s="177" t="s">
        <v>65</v>
      </c>
      <c r="AQ9" s="234" t="s">
        <v>66</v>
      </c>
      <c r="AR9" s="177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7" t="s">
        <v>72</v>
      </c>
      <c r="C10" s="177" t="s">
        <v>73</v>
      </c>
      <c r="D10" s="177" t="s">
        <v>74</v>
      </c>
      <c r="E10" s="177" t="s">
        <v>75</v>
      </c>
      <c r="F10" s="177" t="s">
        <v>74</v>
      </c>
      <c r="G10" s="177" t="s">
        <v>75</v>
      </c>
      <c r="H10" s="243"/>
      <c r="I10" s="177" t="s">
        <v>75</v>
      </c>
      <c r="J10" s="177" t="s">
        <v>75</v>
      </c>
      <c r="K10" s="177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17'!Q34</f>
        <v>36981960</v>
      </c>
      <c r="R10" s="225"/>
      <c r="S10" s="226"/>
      <c r="T10" s="227"/>
      <c r="U10" s="177" t="s">
        <v>75</v>
      </c>
      <c r="V10" s="177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17'!$AG$34</f>
        <v>37107380</v>
      </c>
      <c r="AH10" s="217"/>
      <c r="AI10" s="233"/>
      <c r="AJ10" s="177" t="s">
        <v>84</v>
      </c>
      <c r="AK10" s="177" t="s">
        <v>84</v>
      </c>
      <c r="AL10" s="177" t="s">
        <v>84</v>
      </c>
      <c r="AM10" s="177" t="s">
        <v>84</v>
      </c>
      <c r="AN10" s="177" t="s">
        <v>84</v>
      </c>
      <c r="AO10" s="177" t="s">
        <v>84</v>
      </c>
      <c r="AP10" s="144">
        <f>'MAY 17'!$AP$34</f>
        <v>8337380</v>
      </c>
      <c r="AQ10" s="235"/>
      <c r="AR10" s="178" t="s">
        <v>85</v>
      </c>
      <c r="AS10" s="217"/>
      <c r="AV10" s="38" t="s">
        <v>86</v>
      </c>
      <c r="AW10" s="38" t="s">
        <v>87</v>
      </c>
      <c r="AY10" s="79" t="s">
        <v>323</v>
      </c>
    </row>
    <row r="11" spans="2:51" x14ac:dyDescent="0.25">
      <c r="B11" s="39">
        <v>2</v>
      </c>
      <c r="C11" s="39">
        <v>4.1666666666666664E-2</v>
      </c>
      <c r="D11" s="117">
        <v>12</v>
      </c>
      <c r="E11" s="40">
        <f>D11/1.42</f>
        <v>8.4507042253521139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125</v>
      </c>
      <c r="P11" s="118">
        <v>90</v>
      </c>
      <c r="Q11" s="118">
        <v>36985929</v>
      </c>
      <c r="R11" s="45">
        <f>Q11-Q10</f>
        <v>3969</v>
      </c>
      <c r="S11" s="46">
        <f>R11*24/1000</f>
        <v>95.256</v>
      </c>
      <c r="T11" s="46">
        <f>R11/1000</f>
        <v>3.9689999999999999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1096</v>
      </c>
      <c r="AA11" s="122">
        <v>0</v>
      </c>
      <c r="AB11" s="122">
        <v>1100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37108068</v>
      </c>
      <c r="AH11" s="48">
        <f>IF(ISBLANK(AG11),"-",AG11-AG10)</f>
        <v>688</v>
      </c>
      <c r="AI11" s="49">
        <f>AH11/T11</f>
        <v>173.34341143864955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0.38</v>
      </c>
      <c r="AP11" s="122">
        <v>8338535</v>
      </c>
      <c r="AQ11" s="122">
        <f>AP11-AP10</f>
        <v>1155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14</v>
      </c>
      <c r="E12" s="40">
        <f t="shared" ref="E12:E34" si="0">D12/1.42</f>
        <v>9.8591549295774659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129</v>
      </c>
      <c r="P12" s="118">
        <v>88</v>
      </c>
      <c r="Q12" s="118">
        <v>36989784</v>
      </c>
      <c r="R12" s="45">
        <f t="shared" ref="R12:R34" si="3">Q12-Q11</f>
        <v>3855</v>
      </c>
      <c r="S12" s="46">
        <f t="shared" ref="S12:S34" si="4">R12*24/1000</f>
        <v>92.52</v>
      </c>
      <c r="T12" s="46">
        <f t="shared" ref="T12:T34" si="5">R12/1000</f>
        <v>3.855</v>
      </c>
      <c r="U12" s="119">
        <v>6.2</v>
      </c>
      <c r="V12" s="119">
        <f t="shared" ref="V12:V34" si="6">U12</f>
        <v>6.2</v>
      </c>
      <c r="W12" s="120" t="s">
        <v>124</v>
      </c>
      <c r="X12" s="122">
        <v>0</v>
      </c>
      <c r="Y12" s="122">
        <v>0</v>
      </c>
      <c r="Z12" s="122">
        <v>1067</v>
      </c>
      <c r="AA12" s="122">
        <v>0</v>
      </c>
      <c r="AB12" s="122">
        <v>1066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37108712</v>
      </c>
      <c r="AH12" s="48">
        <f>IF(ISBLANK(AG12),"-",AG12-AG11)</f>
        <v>644</v>
      </c>
      <c r="AI12" s="49">
        <f t="shared" ref="AI12:AI34" si="7">AH12/T12</f>
        <v>167.05577172503243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0.38</v>
      </c>
      <c r="AP12" s="122">
        <v>8339805</v>
      </c>
      <c r="AQ12" s="122">
        <f>AP12-AP11</f>
        <v>1270</v>
      </c>
      <c r="AR12" s="52">
        <v>0.98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15</v>
      </c>
      <c r="E13" s="40">
        <f t="shared" si="0"/>
        <v>10.563380281690142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121</v>
      </c>
      <c r="P13" s="118">
        <v>90</v>
      </c>
      <c r="Q13" s="118">
        <v>36993478</v>
      </c>
      <c r="R13" s="45">
        <f t="shared" si="3"/>
        <v>3694</v>
      </c>
      <c r="S13" s="46">
        <f t="shared" si="4"/>
        <v>88.656000000000006</v>
      </c>
      <c r="T13" s="46">
        <f t="shared" si="5"/>
        <v>3.694</v>
      </c>
      <c r="U13" s="119">
        <v>7.7</v>
      </c>
      <c r="V13" s="119">
        <f t="shared" si="6"/>
        <v>7.7</v>
      </c>
      <c r="W13" s="120" t="s">
        <v>124</v>
      </c>
      <c r="X13" s="122">
        <v>0</v>
      </c>
      <c r="Y13" s="122">
        <v>0</v>
      </c>
      <c r="Z13" s="122">
        <v>1016</v>
      </c>
      <c r="AA13" s="122">
        <v>0</v>
      </c>
      <c r="AB13" s="122">
        <v>1047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37109340</v>
      </c>
      <c r="AH13" s="48">
        <f>IF(ISBLANK(AG13),"-",AG13-AG12)</f>
        <v>628</v>
      </c>
      <c r="AI13" s="49">
        <f t="shared" si="7"/>
        <v>170.00541418516514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0.38</v>
      </c>
      <c r="AP13" s="122">
        <v>8341130</v>
      </c>
      <c r="AQ13" s="122">
        <f>AP13-AP12</f>
        <v>1325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15</v>
      </c>
      <c r="E14" s="40">
        <f t="shared" si="0"/>
        <v>10.563380281690142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120</v>
      </c>
      <c r="P14" s="118">
        <v>91</v>
      </c>
      <c r="Q14" s="118">
        <v>36997219</v>
      </c>
      <c r="R14" s="45">
        <f t="shared" si="3"/>
        <v>3741</v>
      </c>
      <c r="S14" s="46">
        <f t="shared" si="4"/>
        <v>89.784000000000006</v>
      </c>
      <c r="T14" s="46">
        <f t="shared" si="5"/>
        <v>3.7410000000000001</v>
      </c>
      <c r="U14" s="119">
        <v>9.1</v>
      </c>
      <c r="V14" s="119">
        <f t="shared" si="6"/>
        <v>9.1</v>
      </c>
      <c r="W14" s="120" t="s">
        <v>124</v>
      </c>
      <c r="X14" s="122">
        <v>0</v>
      </c>
      <c r="Y14" s="122">
        <v>0</v>
      </c>
      <c r="Z14" s="122">
        <v>1017</v>
      </c>
      <c r="AA14" s="122">
        <v>0</v>
      </c>
      <c r="AB14" s="122">
        <v>1046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37109916</v>
      </c>
      <c r="AH14" s="48">
        <f t="shared" ref="AH14:AH34" si="8">IF(ISBLANK(AG14),"-",AG14-AG13)</f>
        <v>576</v>
      </c>
      <c r="AI14" s="49">
        <f t="shared" si="7"/>
        <v>153.96952686447474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0.38</v>
      </c>
      <c r="AP14" s="122">
        <v>8342396</v>
      </c>
      <c r="AQ14" s="122">
        <f>AP14-AP13</f>
        <v>1266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26</v>
      </c>
      <c r="E15" s="40">
        <f t="shared" si="0"/>
        <v>18.30985915492958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100</v>
      </c>
      <c r="P15" s="118">
        <v>98</v>
      </c>
      <c r="Q15" s="118">
        <v>37001190</v>
      </c>
      <c r="R15" s="45">
        <f t="shared" si="3"/>
        <v>3971</v>
      </c>
      <c r="S15" s="46">
        <f t="shared" si="4"/>
        <v>95.304000000000002</v>
      </c>
      <c r="T15" s="46">
        <f t="shared" si="5"/>
        <v>3.9710000000000001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956</v>
      </c>
      <c r="AA15" s="122">
        <v>0</v>
      </c>
      <c r="AB15" s="122">
        <v>1006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37110444</v>
      </c>
      <c r="AH15" s="48">
        <f t="shared" si="8"/>
        <v>528</v>
      </c>
      <c r="AI15" s="49">
        <f t="shared" si="7"/>
        <v>132.9639889196676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0.38</v>
      </c>
      <c r="AP15" s="122">
        <v>8342832</v>
      </c>
      <c r="AQ15" s="122">
        <f>AP15-AP14</f>
        <v>436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137</v>
      </c>
      <c r="P16" s="118">
        <v>136</v>
      </c>
      <c r="Q16" s="118">
        <v>37006198</v>
      </c>
      <c r="R16" s="45">
        <f t="shared" si="3"/>
        <v>5008</v>
      </c>
      <c r="S16" s="46">
        <f t="shared" si="4"/>
        <v>120.19199999999999</v>
      </c>
      <c r="T16" s="46">
        <f t="shared" si="5"/>
        <v>5.008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1097</v>
      </c>
      <c r="AA16" s="122">
        <v>1185</v>
      </c>
      <c r="AB16" s="122">
        <v>1137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37111356</v>
      </c>
      <c r="AH16" s="48">
        <f t="shared" si="8"/>
        <v>912</v>
      </c>
      <c r="AI16" s="49">
        <f t="shared" si="7"/>
        <v>182.10862619808307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8342832</v>
      </c>
      <c r="AQ16" s="122">
        <f t="shared" ref="AQ16:AQ34" si="10">AP16-AP15</f>
        <v>0</v>
      </c>
      <c r="AR16" s="52">
        <v>1.19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141</v>
      </c>
      <c r="P17" s="118">
        <v>150</v>
      </c>
      <c r="Q17" s="118">
        <v>37012367</v>
      </c>
      <c r="R17" s="45">
        <f t="shared" si="3"/>
        <v>6169</v>
      </c>
      <c r="S17" s="46">
        <f t="shared" si="4"/>
        <v>148.05600000000001</v>
      </c>
      <c r="T17" s="46">
        <f t="shared" si="5"/>
        <v>6.1689999999999996</v>
      </c>
      <c r="U17" s="119">
        <v>8.89</v>
      </c>
      <c r="V17" s="119">
        <f t="shared" si="6"/>
        <v>8.89</v>
      </c>
      <c r="W17" s="120" t="s">
        <v>152</v>
      </c>
      <c r="X17" s="122">
        <v>0</v>
      </c>
      <c r="Y17" s="122">
        <v>1050</v>
      </c>
      <c r="Z17" s="122">
        <v>1198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37112704</v>
      </c>
      <c r="AH17" s="48">
        <f t="shared" si="8"/>
        <v>1348</v>
      </c>
      <c r="AI17" s="49">
        <f t="shared" si="7"/>
        <v>218.5119144107635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8342832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79" t="s">
        <v>344</v>
      </c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137</v>
      </c>
      <c r="P18" s="118">
        <v>153</v>
      </c>
      <c r="Q18" s="118">
        <v>37018720</v>
      </c>
      <c r="R18" s="45">
        <f t="shared" si="3"/>
        <v>6353</v>
      </c>
      <c r="S18" s="46">
        <f t="shared" si="4"/>
        <v>152.47200000000001</v>
      </c>
      <c r="T18" s="46">
        <f t="shared" si="5"/>
        <v>6.3529999999999998</v>
      </c>
      <c r="U18" s="119">
        <v>8.4</v>
      </c>
      <c r="V18" s="119">
        <f t="shared" si="6"/>
        <v>8.4</v>
      </c>
      <c r="W18" s="120" t="s">
        <v>135</v>
      </c>
      <c r="X18" s="122">
        <v>0</v>
      </c>
      <c r="Y18" s="122">
        <v>1101</v>
      </c>
      <c r="Z18" s="122">
        <v>1198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37114092</v>
      </c>
      <c r="AH18" s="48">
        <f t="shared" si="8"/>
        <v>1388</v>
      </c>
      <c r="AI18" s="49">
        <f t="shared" si="7"/>
        <v>218.4794585235322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8342832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148</v>
      </c>
      <c r="Q19" s="118">
        <v>37025009</v>
      </c>
      <c r="R19" s="45">
        <f t="shared" si="3"/>
        <v>6289</v>
      </c>
      <c r="S19" s="46">
        <f t="shared" si="4"/>
        <v>150.93600000000001</v>
      </c>
      <c r="T19" s="46">
        <f t="shared" si="5"/>
        <v>6.2889999999999997</v>
      </c>
      <c r="U19" s="119">
        <v>7.8</v>
      </c>
      <c r="V19" s="119">
        <f t="shared" si="6"/>
        <v>7.8</v>
      </c>
      <c r="W19" s="120" t="s">
        <v>135</v>
      </c>
      <c r="X19" s="122">
        <v>0</v>
      </c>
      <c r="Y19" s="122">
        <v>1131</v>
      </c>
      <c r="Z19" s="122">
        <v>1198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37115468</v>
      </c>
      <c r="AH19" s="48">
        <f t="shared" si="8"/>
        <v>1376</v>
      </c>
      <c r="AI19" s="49">
        <f t="shared" si="7"/>
        <v>218.79472094132615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8342832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154</v>
      </c>
      <c r="Q20" s="118">
        <v>37030201</v>
      </c>
      <c r="R20" s="45">
        <f t="shared" si="3"/>
        <v>5192</v>
      </c>
      <c r="S20" s="46">
        <f t="shared" si="4"/>
        <v>124.608</v>
      </c>
      <c r="T20" s="46">
        <f t="shared" si="5"/>
        <v>5.1920000000000002</v>
      </c>
      <c r="U20" s="119">
        <v>7.3</v>
      </c>
      <c r="V20" s="119">
        <f t="shared" si="6"/>
        <v>7.3</v>
      </c>
      <c r="W20" s="120" t="s">
        <v>135</v>
      </c>
      <c r="X20" s="122">
        <v>0</v>
      </c>
      <c r="Y20" s="122">
        <v>1131</v>
      </c>
      <c r="Z20" s="122">
        <v>1198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37116840</v>
      </c>
      <c r="AH20" s="48">
        <f>IF(ISBLANK(AG20),"-",AG20-AG19)</f>
        <v>1372</v>
      </c>
      <c r="AI20" s="49">
        <f t="shared" si="7"/>
        <v>264.25269645608626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8342832</v>
      </c>
      <c r="AQ20" s="122">
        <f t="shared" si="10"/>
        <v>0</v>
      </c>
      <c r="AR20" s="52">
        <v>1.1200000000000001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134</v>
      </c>
      <c r="P21" s="118">
        <v>150</v>
      </c>
      <c r="Q21" s="118">
        <v>37035599</v>
      </c>
      <c r="R21" s="45">
        <f>Q21-Q20</f>
        <v>5398</v>
      </c>
      <c r="S21" s="46">
        <f t="shared" si="4"/>
        <v>129.55199999999999</v>
      </c>
      <c r="T21" s="46">
        <f t="shared" si="5"/>
        <v>5.3979999999999997</v>
      </c>
      <c r="U21" s="119">
        <v>6.8</v>
      </c>
      <c r="V21" s="119">
        <f t="shared" si="6"/>
        <v>6.8</v>
      </c>
      <c r="W21" s="120" t="s">
        <v>135</v>
      </c>
      <c r="X21" s="122">
        <v>0</v>
      </c>
      <c r="Y21" s="122">
        <v>1130</v>
      </c>
      <c r="Z21" s="122">
        <v>1198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37118228</v>
      </c>
      <c r="AH21" s="48">
        <f t="shared" si="8"/>
        <v>1388</v>
      </c>
      <c r="AI21" s="49">
        <f t="shared" si="7"/>
        <v>257.13227121155984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8342832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138</v>
      </c>
      <c r="P22" s="118">
        <v>147</v>
      </c>
      <c r="Q22" s="118">
        <v>37040849</v>
      </c>
      <c r="R22" s="45">
        <f t="shared" si="3"/>
        <v>5250</v>
      </c>
      <c r="S22" s="46">
        <f t="shared" si="4"/>
        <v>126</v>
      </c>
      <c r="T22" s="46">
        <f t="shared" si="5"/>
        <v>5.25</v>
      </c>
      <c r="U22" s="119">
        <v>6.5</v>
      </c>
      <c r="V22" s="119">
        <f t="shared" si="6"/>
        <v>6.5</v>
      </c>
      <c r="W22" s="120" t="s">
        <v>135</v>
      </c>
      <c r="X22" s="122">
        <v>0</v>
      </c>
      <c r="Y22" s="122">
        <v>1130</v>
      </c>
      <c r="Z22" s="122">
        <v>1198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37119528</v>
      </c>
      <c r="AH22" s="48">
        <f t="shared" si="8"/>
        <v>1300</v>
      </c>
      <c r="AI22" s="49">
        <f t="shared" si="7"/>
        <v>247.61904761904762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8342832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86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135</v>
      </c>
      <c r="P23" s="118">
        <v>145</v>
      </c>
      <c r="Q23" s="118">
        <v>37046189</v>
      </c>
      <c r="R23" s="45">
        <f t="shared" si="3"/>
        <v>5340</v>
      </c>
      <c r="S23" s="46">
        <f t="shared" si="4"/>
        <v>128.16</v>
      </c>
      <c r="T23" s="46">
        <f t="shared" si="5"/>
        <v>5.34</v>
      </c>
      <c r="U23" s="119">
        <v>6.2</v>
      </c>
      <c r="V23" s="119">
        <f t="shared" si="6"/>
        <v>6.2</v>
      </c>
      <c r="W23" s="120" t="s">
        <v>135</v>
      </c>
      <c r="X23" s="122">
        <v>0</v>
      </c>
      <c r="Y23" s="122">
        <v>1123</v>
      </c>
      <c r="Z23" s="122">
        <v>1198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37120850</v>
      </c>
      <c r="AH23" s="48">
        <f t="shared" si="8"/>
        <v>1322</v>
      </c>
      <c r="AI23" s="49">
        <f t="shared" si="7"/>
        <v>247.56554307116104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8342832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86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140</v>
      </c>
      <c r="Q24" s="118">
        <v>37051649</v>
      </c>
      <c r="R24" s="45">
        <f t="shared" si="3"/>
        <v>5460</v>
      </c>
      <c r="S24" s="46">
        <f t="shared" si="4"/>
        <v>131.04</v>
      </c>
      <c r="T24" s="46">
        <f t="shared" si="5"/>
        <v>5.46</v>
      </c>
      <c r="U24" s="119">
        <v>6</v>
      </c>
      <c r="V24" s="119">
        <f t="shared" si="6"/>
        <v>6</v>
      </c>
      <c r="W24" s="120" t="s">
        <v>135</v>
      </c>
      <c r="X24" s="122">
        <v>0</v>
      </c>
      <c r="Y24" s="122">
        <v>1020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37122276</v>
      </c>
      <c r="AH24" s="48">
        <f t="shared" si="8"/>
        <v>1426</v>
      </c>
      <c r="AI24" s="49">
        <f t="shared" si="7"/>
        <v>261.17216117216117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8342832</v>
      </c>
      <c r="AQ24" s="122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86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139</v>
      </c>
      <c r="Q25" s="118">
        <v>37056779</v>
      </c>
      <c r="R25" s="45">
        <f t="shared" si="3"/>
        <v>5130</v>
      </c>
      <c r="S25" s="46">
        <f t="shared" si="4"/>
        <v>123.12</v>
      </c>
      <c r="T25" s="46">
        <f t="shared" si="5"/>
        <v>5.13</v>
      </c>
      <c r="U25" s="119">
        <v>5.2</v>
      </c>
      <c r="V25" s="119">
        <f t="shared" si="6"/>
        <v>5.2</v>
      </c>
      <c r="W25" s="120" t="s">
        <v>135</v>
      </c>
      <c r="X25" s="122">
        <v>0</v>
      </c>
      <c r="Y25" s="122">
        <v>1072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37123612</v>
      </c>
      <c r="AH25" s="48">
        <f t="shared" si="8"/>
        <v>1336</v>
      </c>
      <c r="AI25" s="49">
        <f t="shared" si="7"/>
        <v>260.42884990253413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8342832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0"/>
        <v>2.8169014084507045</v>
      </c>
      <c r="F26" s="86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129</v>
      </c>
      <c r="P26" s="118">
        <v>135</v>
      </c>
      <c r="Q26" s="118">
        <v>37062080</v>
      </c>
      <c r="R26" s="45">
        <f t="shared" si="3"/>
        <v>5301</v>
      </c>
      <c r="S26" s="46">
        <f t="shared" si="4"/>
        <v>127.224</v>
      </c>
      <c r="T26" s="46">
        <f t="shared" si="5"/>
        <v>5.3010000000000002</v>
      </c>
      <c r="U26" s="119">
        <v>4.7</v>
      </c>
      <c r="V26" s="119">
        <f t="shared" si="6"/>
        <v>4.7</v>
      </c>
      <c r="W26" s="120" t="s">
        <v>135</v>
      </c>
      <c r="X26" s="122">
        <v>0</v>
      </c>
      <c r="Y26" s="122">
        <v>1048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37124988</v>
      </c>
      <c r="AH26" s="48">
        <f t="shared" si="8"/>
        <v>1376</v>
      </c>
      <c r="AI26" s="49">
        <f t="shared" si="7"/>
        <v>259.57366534616108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8342832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86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130</v>
      </c>
      <c r="P27" s="118">
        <v>141</v>
      </c>
      <c r="Q27" s="118">
        <v>37068062</v>
      </c>
      <c r="R27" s="45">
        <f t="shared" si="3"/>
        <v>5982</v>
      </c>
      <c r="S27" s="46">
        <f t="shared" si="4"/>
        <v>143.56800000000001</v>
      </c>
      <c r="T27" s="46">
        <f t="shared" si="5"/>
        <v>5.9820000000000002</v>
      </c>
      <c r="U27" s="119">
        <v>3.8</v>
      </c>
      <c r="V27" s="119">
        <f t="shared" si="6"/>
        <v>3.8</v>
      </c>
      <c r="W27" s="120" t="s">
        <v>135</v>
      </c>
      <c r="X27" s="122">
        <v>0</v>
      </c>
      <c r="Y27" s="122">
        <v>1109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37126368</v>
      </c>
      <c r="AH27" s="48">
        <f t="shared" si="8"/>
        <v>1380</v>
      </c>
      <c r="AI27" s="49">
        <f t="shared" si="7"/>
        <v>230.69207622868606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8342832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86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143</v>
      </c>
      <c r="Q28" s="118">
        <v>37073944</v>
      </c>
      <c r="R28" s="45">
        <f t="shared" si="3"/>
        <v>5882</v>
      </c>
      <c r="S28" s="46">
        <f t="shared" si="4"/>
        <v>141.16800000000001</v>
      </c>
      <c r="T28" s="46">
        <f t="shared" si="5"/>
        <v>5.8819999999999997</v>
      </c>
      <c r="U28" s="119">
        <v>3.4</v>
      </c>
      <c r="V28" s="119">
        <f t="shared" si="6"/>
        <v>3.4</v>
      </c>
      <c r="W28" s="120" t="s">
        <v>135</v>
      </c>
      <c r="X28" s="122">
        <v>0</v>
      </c>
      <c r="Y28" s="122">
        <v>1042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37127708</v>
      </c>
      <c r="AH28" s="48">
        <f t="shared" si="8"/>
        <v>1340</v>
      </c>
      <c r="AI28" s="49">
        <f t="shared" si="7"/>
        <v>227.81366882012921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8342832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A29" s="188"/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86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148</v>
      </c>
      <c r="Q29" s="118">
        <v>37079735</v>
      </c>
      <c r="R29" s="45">
        <f t="shared" si="3"/>
        <v>5791</v>
      </c>
      <c r="S29" s="46">
        <f t="shared" si="4"/>
        <v>138.98400000000001</v>
      </c>
      <c r="T29" s="46">
        <f t="shared" si="5"/>
        <v>5.7910000000000004</v>
      </c>
      <c r="U29" s="119">
        <v>3.2</v>
      </c>
      <c r="V29" s="119">
        <f t="shared" si="6"/>
        <v>3.2</v>
      </c>
      <c r="W29" s="120" t="s">
        <v>135</v>
      </c>
      <c r="X29" s="122">
        <v>0</v>
      </c>
      <c r="Y29" s="122">
        <v>1045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37129028</v>
      </c>
      <c r="AH29" s="48">
        <f t="shared" si="8"/>
        <v>1320</v>
      </c>
      <c r="AI29" s="49">
        <f t="shared" si="7"/>
        <v>227.93990675185631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8342832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86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135</v>
      </c>
      <c r="P30" s="118">
        <v>137</v>
      </c>
      <c r="Q30" s="118">
        <v>37085449</v>
      </c>
      <c r="R30" s="45">
        <f t="shared" si="3"/>
        <v>5714</v>
      </c>
      <c r="S30" s="46">
        <f t="shared" si="4"/>
        <v>137.136</v>
      </c>
      <c r="T30" s="46">
        <f t="shared" si="5"/>
        <v>5.7140000000000004</v>
      </c>
      <c r="U30" s="119">
        <v>2.9</v>
      </c>
      <c r="V30" s="119">
        <f t="shared" si="6"/>
        <v>2.9</v>
      </c>
      <c r="W30" s="120" t="s">
        <v>135</v>
      </c>
      <c r="X30" s="122">
        <v>0</v>
      </c>
      <c r="Y30" s="122">
        <v>1009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37130332</v>
      </c>
      <c r="AH30" s="48">
        <f t="shared" si="8"/>
        <v>1304</v>
      </c>
      <c r="AI30" s="49">
        <f t="shared" si="7"/>
        <v>228.2114105705285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8342832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86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136</v>
      </c>
      <c r="P31" s="118">
        <v>129</v>
      </c>
      <c r="Q31" s="118">
        <v>37091250</v>
      </c>
      <c r="R31" s="45">
        <f t="shared" si="3"/>
        <v>5801</v>
      </c>
      <c r="S31" s="46">
        <f t="shared" si="4"/>
        <v>139.22399999999999</v>
      </c>
      <c r="T31" s="46">
        <f t="shared" si="5"/>
        <v>5.8010000000000002</v>
      </c>
      <c r="U31" s="119">
        <v>2.7</v>
      </c>
      <c r="V31" s="119">
        <f t="shared" si="6"/>
        <v>2.7</v>
      </c>
      <c r="W31" s="120" t="s">
        <v>135</v>
      </c>
      <c r="X31" s="122">
        <v>0</v>
      </c>
      <c r="Y31" s="122">
        <v>1008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37131668</v>
      </c>
      <c r="AH31" s="48">
        <f t="shared" si="8"/>
        <v>1336</v>
      </c>
      <c r="AI31" s="49">
        <f t="shared" si="7"/>
        <v>230.30511980692984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8342832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86">
        <v>66</v>
      </c>
      <c r="G32" s="40">
        <f t="shared" si="1"/>
        <v>46.478873239436624</v>
      </c>
      <c r="H32" s="41" t="s">
        <v>88</v>
      </c>
      <c r="I32" s="41">
        <f t="shared" si="2"/>
        <v>42.95774647887324</v>
      </c>
      <c r="J32" s="42">
        <f t="shared" si="13"/>
        <v>44.366197183098592</v>
      </c>
      <c r="K32" s="41">
        <f t="shared" si="12"/>
        <v>48.591549295774648</v>
      </c>
      <c r="L32" s="43">
        <v>14</v>
      </c>
      <c r="M32" s="44" t="s">
        <v>118</v>
      </c>
      <c r="N32" s="44">
        <v>12.6</v>
      </c>
      <c r="O32" s="118">
        <v>109</v>
      </c>
      <c r="P32" s="118">
        <v>122</v>
      </c>
      <c r="Q32" s="118">
        <v>37096617</v>
      </c>
      <c r="R32" s="45">
        <f t="shared" si="3"/>
        <v>5367</v>
      </c>
      <c r="S32" s="46">
        <f t="shared" si="4"/>
        <v>128.80799999999999</v>
      </c>
      <c r="T32" s="46">
        <f t="shared" si="5"/>
        <v>5.367</v>
      </c>
      <c r="U32" s="119">
        <v>1.9</v>
      </c>
      <c r="V32" s="119">
        <f t="shared" si="6"/>
        <v>1.9</v>
      </c>
      <c r="W32" s="120" t="s">
        <v>180</v>
      </c>
      <c r="X32" s="122">
        <v>0</v>
      </c>
      <c r="Y32" s="122">
        <v>1131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37132764</v>
      </c>
      <c r="AH32" s="48">
        <f t="shared" si="8"/>
        <v>1096</v>
      </c>
      <c r="AI32" s="49">
        <f t="shared" si="7"/>
        <v>204.21091857648594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8342832</v>
      </c>
      <c r="AQ32" s="122">
        <f t="shared" si="10"/>
        <v>0</v>
      </c>
      <c r="AR32" s="52">
        <v>1.1299999999999999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86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112</v>
      </c>
      <c r="Q33" s="118">
        <v>37101332</v>
      </c>
      <c r="R33" s="45">
        <f t="shared" si="3"/>
        <v>4715</v>
      </c>
      <c r="S33" s="46">
        <f t="shared" si="4"/>
        <v>113.16</v>
      </c>
      <c r="T33" s="46">
        <f t="shared" si="5"/>
        <v>4.7149999999999999</v>
      </c>
      <c r="U33" s="119">
        <v>2.7</v>
      </c>
      <c r="V33" s="119">
        <f t="shared" si="6"/>
        <v>2.7</v>
      </c>
      <c r="W33" s="120" t="s">
        <v>124</v>
      </c>
      <c r="X33" s="122">
        <v>0</v>
      </c>
      <c r="Y33" s="122">
        <v>0</v>
      </c>
      <c r="Z33" s="122">
        <v>1159</v>
      </c>
      <c r="AA33" s="122">
        <v>0</v>
      </c>
      <c r="AB33" s="122">
        <v>1148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37133656</v>
      </c>
      <c r="AH33" s="48">
        <f t="shared" si="8"/>
        <v>892</v>
      </c>
      <c r="AI33" s="49">
        <f t="shared" si="7"/>
        <v>189.18345705196182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0.39</v>
      </c>
      <c r="AP33" s="122">
        <v>8343725</v>
      </c>
      <c r="AQ33" s="122">
        <f t="shared" si="10"/>
        <v>893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86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135</v>
      </c>
      <c r="P34" s="118">
        <v>98</v>
      </c>
      <c r="Q34" s="118">
        <v>37105545</v>
      </c>
      <c r="R34" s="45">
        <f t="shared" si="3"/>
        <v>4213</v>
      </c>
      <c r="S34" s="46">
        <f t="shared" si="4"/>
        <v>101.11199999999999</v>
      </c>
      <c r="T34" s="46">
        <f t="shared" si="5"/>
        <v>4.2130000000000001</v>
      </c>
      <c r="U34" s="119">
        <v>3.8</v>
      </c>
      <c r="V34" s="119">
        <f t="shared" si="6"/>
        <v>3.8</v>
      </c>
      <c r="W34" s="120" t="s">
        <v>124</v>
      </c>
      <c r="X34" s="122">
        <v>0</v>
      </c>
      <c r="Y34" s="122">
        <v>0</v>
      </c>
      <c r="Z34" s="122">
        <v>1150</v>
      </c>
      <c r="AA34" s="122">
        <v>0</v>
      </c>
      <c r="AB34" s="122">
        <v>1148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37134436</v>
      </c>
      <c r="AH34" s="48">
        <f t="shared" si="8"/>
        <v>780</v>
      </c>
      <c r="AI34" s="49">
        <f t="shared" si="7"/>
        <v>185.14122952765251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0.39</v>
      </c>
      <c r="AP34" s="122">
        <v>8344769</v>
      </c>
      <c r="AQ34" s="122">
        <f t="shared" si="10"/>
        <v>1044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128.5</v>
      </c>
      <c r="Q35" s="63">
        <f>Q34-Q10</f>
        <v>123585</v>
      </c>
      <c r="R35" s="64">
        <f>SUM(R11:R34)</f>
        <v>123585</v>
      </c>
      <c r="S35" s="123">
        <f>AVERAGE(S11:S34)</f>
        <v>123.58499999999999</v>
      </c>
      <c r="T35" s="123">
        <f>SUM(T11:T34)</f>
        <v>123.58499999999999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27056</v>
      </c>
      <c r="AH35" s="66">
        <f>SUM(AH11:AH34)</f>
        <v>27056</v>
      </c>
      <c r="AI35" s="67">
        <f>$AH$35/$T35</f>
        <v>218.92624509446941</v>
      </c>
      <c r="AJ35" s="92"/>
      <c r="AK35" s="93"/>
      <c r="AL35" s="93"/>
      <c r="AM35" s="93"/>
      <c r="AN35" s="94"/>
      <c r="AO35" s="68"/>
      <c r="AP35" s="69">
        <f>AP34-AP10</f>
        <v>7389</v>
      </c>
      <c r="AQ35" s="70">
        <f>SUM(AQ11:AQ34)</f>
        <v>7389</v>
      </c>
      <c r="AR35" s="145">
        <f>SUM(AR11:AR34)</f>
        <v>6.2799999999999994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327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328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08" t="s">
        <v>332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132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329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330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87" t="s">
        <v>331</v>
      </c>
      <c r="C47" s="182"/>
      <c r="D47" s="182"/>
      <c r="E47" s="183"/>
      <c r="F47" s="183"/>
      <c r="G47" s="183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08" t="s">
        <v>270</v>
      </c>
      <c r="C48" s="159"/>
      <c r="D48" s="159"/>
      <c r="E48" s="159"/>
      <c r="F48" s="159"/>
      <c r="G48" s="159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53" t="s">
        <v>333</v>
      </c>
      <c r="C49" s="154"/>
      <c r="D49" s="154"/>
      <c r="E49" s="156"/>
      <c r="F49" s="156"/>
      <c r="G49" s="156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334</v>
      </c>
      <c r="C50" s="109"/>
      <c r="D50" s="109"/>
      <c r="E50" s="114"/>
      <c r="F50" s="114"/>
      <c r="G50" s="11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53" t="s">
        <v>335</v>
      </c>
      <c r="C51" s="154"/>
      <c r="D51" s="154"/>
      <c r="E51" s="154"/>
      <c r="F51" s="154"/>
      <c r="G51" s="154"/>
      <c r="H51" s="154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53" t="s">
        <v>336</v>
      </c>
      <c r="C52" s="154"/>
      <c r="D52" s="154"/>
      <c r="E52" s="154"/>
      <c r="F52" s="154"/>
      <c r="G52" s="154"/>
      <c r="H52" s="154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161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337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138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89" t="s">
        <v>338</v>
      </c>
      <c r="C56" s="154"/>
      <c r="D56" s="154"/>
      <c r="E56" s="154"/>
      <c r="F56" s="154"/>
      <c r="G56" s="154"/>
      <c r="H56" s="190"/>
      <c r="I56" s="191"/>
      <c r="J56" s="192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322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 t="s">
        <v>339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164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 t="s">
        <v>165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340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58" t="s">
        <v>341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5" t="s">
        <v>154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58" t="s">
        <v>196</v>
      </c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 t="s">
        <v>343</v>
      </c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108" t="s">
        <v>342</v>
      </c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125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7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7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6 S88:T94 B88:B93 S84:T85 N89:R94 T76:T83 T60:T67 T48:T57" name="Range2_12_5_1_1"/>
    <protectedRange sqref="N10 L10 L6 D6 D8 AD8 AF8 O8:U8 AJ8:AR8 AF10 L24:N31 N12:N23 N32:N34 N11:P11 O12:P34 E11:E34 G11:G34 AC17:AF34 X11:AF16 R11:V34 Z17:Z31 AB17:AB31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4:B95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26:J34 J11:J15" name="Range1_1_2_1_10_1_1_1_1"/>
    <protectedRange sqref="R101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5:B87" name="Range2_12_5_1_1_2"/>
    <protectedRange sqref="B84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2:B83" name="Range2_12_5_1_1_2_1"/>
    <protectedRange sqref="B81" name="Range2_12_5_1_1_2_1_2_1"/>
    <protectedRange sqref="B80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8" name="Range2_12_5_1_1_2_1_4_1_1_1_2_1_1_1_1_1_1_1_1_1_2_1_1_1_1_1"/>
    <protectedRange sqref="B79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7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2:H55" name="Range2_2_12_1_3_1_1_1_1_1_4_1_1_2"/>
    <protectedRange sqref="E52:F55" name="Range2_2_12_1_7_1_1_3_1_1_2"/>
    <protectedRange sqref="S60:S67 S52:S57" name="Range2_12_5_1_1_2_3_1_1"/>
    <protectedRange sqref="Q52:R57" name="Range2_12_1_6_1_1_1_1_2_1_2"/>
    <protectedRange sqref="N52:P57" name="Range2_12_1_2_3_1_1_1_1_2_1_2"/>
    <protectedRange sqref="L56:M57 I52:M55" name="Range2_2_12_1_4_3_1_1_1_1_2_1_2"/>
    <protectedRange sqref="D52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3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1" name="Range2_12_4_1_1_1_4_2_2_1_1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4" name="Range2_1_2_1_1_1_1_1_1_2"/>
    <protectedRange sqref="Q11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Y31 AA17:AA31 X32:AB34" name="Range1_16_3_1_1_6"/>
    <protectedRange sqref="B43" name="Range2_12_5_1_1_1_1_1_2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AR11:AR34" name="Range1_16_3_1_1_5"/>
    <protectedRange sqref="H44" name="Range2_12_5_1_1_1_2_1_1_1_1_1_1_1_1_1_1_1_1"/>
    <protectedRange sqref="B52" name="Range2_12_5_1_1_1_2_2_1_1_1_1_1_1_1_1_1_1_1_2_1_1_1_1_1_1_1_1_1_3_1_3_1_1_1_1"/>
    <protectedRange sqref="B49" name="Range2_12_5_1_1_1_2_2_1_1_1_1_1_1_1_1_1_1_1_2_1_1_1_2_1_1_1_2_1_1_1_3_1"/>
    <protectedRange sqref="B56" name="Range2_12_5_1_1_1_2_2_1_1_1_1_1_1_1_1_1_1_1_2_1_1_1_2_2_1_1_1"/>
    <protectedRange sqref="B44" name="Range2_12_5_1_1_1_2_1_1_1_1_1_1_1_1_1_1_1_2_1"/>
    <protectedRange sqref="B45" name="Range2_12_5_1_1_1_2_2_1_1_1_1_1_1_1_1_1_1"/>
    <protectedRange sqref="B46" name="Range2_12_5_1_1_1_2_2_1_1_1_1_1_1_1_1_1_1_1_2_1_1_1_1_1_1_1_1_1_1_1_1_1"/>
    <protectedRange sqref="B47:B48 B42 B50 B53 B57:B58" name="Range2_12_5_1_1_1_2_2_1_1_1_1_1_1_1_1_1_1_1_2_1_1_1_1_1_1_1_1_1_3_1_3_1_1_1_1_2"/>
    <protectedRange sqref="B51" name="Range2_12_5_1_1_1_2_2_1_1_1_1_1_1_1_1_1_1_1_2_1_1_1_1_1_1_1"/>
    <protectedRange sqref="B54" name="Range2_12_5_1_1_1_2_2_1_1_1_1_1_1_1_1_1_1_1_2_1_1_1_2_1_1_1_2_1_1_1_3_1_1"/>
    <protectedRange sqref="B55" name="Range2_12_5_1_1_1_2_2_1_1_1_1_1_1_1_1_1_1_1_2_1_1_1_2_1_2_1_1_1_1_3_1_1"/>
    <protectedRange sqref="B61" name="Range2_12_5_1_1_1_2_2_1_1_1_1_1_1_1_1_1_1_1_2_1_1_1_1_1_1_1_1_1_3_1_3_1_1_1_1_1_1"/>
    <protectedRange sqref="B59" name="Range2_12_5_1_1_1_2_2_1_1_1_1_1_1_1_1_1_1_1_2_1_1_1_2_1_2_1_1_1_1_3_1_1_2_1"/>
    <protectedRange sqref="B60" name="Range2_12_5_1_1_1_2_2_1_1_1_1_1_1_1_1_1_1_1_2_1_1_1_2_1_2_1_1_1_1_3_1_1_1_1_1"/>
    <protectedRange sqref="B62" name="Range2_12_5_1_1_1_2_2_1_1_1_1_1_1_1_1_1_1_1_2_1_1_1_2_2_1_1_1_1"/>
    <protectedRange sqref="B66" name="Range2_12_5_1_1_1_2_2_1_1_1_1_1_1_1_1_1_1_1_2_1_1_1_1_1_1_1_1_1_3_1_3_1_1_2_1_1"/>
    <protectedRange sqref="B64" name="Range2_12_5_1_1_1_2_2_1_1_1_1_1_1_1_1_1_1_1_2_1_1_1_2_2_1"/>
    <protectedRange sqref="B65" name="Range2_12_5_1_1_2_1_4_1_1_1_2_1_1_1_1_1_1_1_1_1_2_1_1_1_1_2_1_1_1_2_1_1_1_2_2_2_1_1_1_1_1_1_1_1_1_1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 Z17:Z31 AB17:AB31">
    <cfRule type="containsText" dxfId="481" priority="17" operator="containsText" text="N/A">
      <formula>NOT(ISERROR(SEARCH("N/A",X11)))</formula>
    </cfRule>
    <cfRule type="cellIs" dxfId="480" priority="35" operator="equal">
      <formula>0</formula>
    </cfRule>
  </conditionalFormatting>
  <conditionalFormatting sqref="AC17:AE34 X11:AE16 Z17:Z31 AB17:AB31">
    <cfRule type="cellIs" dxfId="479" priority="34" operator="greaterThanOrEqual">
      <formula>1185</formula>
    </cfRule>
  </conditionalFormatting>
  <conditionalFormatting sqref="AC17:AE34 X11:AE16 Z17:Z31 AB17:AB31">
    <cfRule type="cellIs" dxfId="478" priority="33" operator="between">
      <formula>0.1</formula>
      <formula>1184</formula>
    </cfRule>
  </conditionalFormatting>
  <conditionalFormatting sqref="X8 AJ16:AJ34 AJ11:AO11 AJ12:AN15 AK16:AN16 AM17:AN22 AM23:AM31 AL17:AL34 AN23:AN34 AO12:AO34">
    <cfRule type="cellIs" dxfId="477" priority="32" operator="equal">
      <formula>0</formula>
    </cfRule>
  </conditionalFormatting>
  <conditionalFormatting sqref="X8 AJ16:AJ34 AJ11:AO11 AJ12:AN15 AK16:AN16 AM17:AN22 AM23:AM31 AL17:AL34 AN23:AN34 AO12:AO34">
    <cfRule type="cellIs" dxfId="476" priority="31" operator="greaterThan">
      <formula>1179</formula>
    </cfRule>
  </conditionalFormatting>
  <conditionalFormatting sqref="X8 AJ16:AJ34 AJ11:AO11 AJ12:AN15 AK16:AN16 AM17:AN22 AM23:AM31 AL17:AL34 AN23:AN34 AO12:AO34">
    <cfRule type="cellIs" dxfId="475" priority="30" operator="greaterThan">
      <formula>99</formula>
    </cfRule>
  </conditionalFormatting>
  <conditionalFormatting sqref="X8 AJ16:AJ34 AJ11:AO11 AJ12:AN15 AK16:AN16 AM17:AN22 AM23:AM31 AL17:AL34 AN23:AN34 AO12:AO34">
    <cfRule type="cellIs" dxfId="474" priority="29" operator="greaterThan">
      <formula>0.99</formula>
    </cfRule>
  </conditionalFormatting>
  <conditionalFormatting sqref="AB8">
    <cfRule type="cellIs" dxfId="473" priority="28" operator="equal">
      <formula>0</formula>
    </cfRule>
  </conditionalFormatting>
  <conditionalFormatting sqref="AB8">
    <cfRule type="cellIs" dxfId="472" priority="27" operator="greaterThan">
      <formula>1179</formula>
    </cfRule>
  </conditionalFormatting>
  <conditionalFormatting sqref="AB8">
    <cfRule type="cellIs" dxfId="471" priority="26" operator="greaterThan">
      <formula>99</formula>
    </cfRule>
  </conditionalFormatting>
  <conditionalFormatting sqref="AB8">
    <cfRule type="cellIs" dxfId="470" priority="25" operator="greaterThan">
      <formula>0.99</formula>
    </cfRule>
  </conditionalFormatting>
  <conditionalFormatting sqref="AQ11:AQ34">
    <cfRule type="cellIs" dxfId="469" priority="24" operator="equal">
      <formula>0</formula>
    </cfRule>
  </conditionalFormatting>
  <conditionalFormatting sqref="AQ11:AQ34">
    <cfRule type="cellIs" dxfId="468" priority="23" operator="greaterThan">
      <formula>1179</formula>
    </cfRule>
  </conditionalFormatting>
  <conditionalFormatting sqref="AQ11:AQ34">
    <cfRule type="cellIs" dxfId="467" priority="22" operator="greaterThan">
      <formula>99</formula>
    </cfRule>
  </conditionalFormatting>
  <conditionalFormatting sqref="AQ11:AQ34">
    <cfRule type="cellIs" dxfId="466" priority="21" operator="greaterThan">
      <formula>0.99</formula>
    </cfRule>
  </conditionalFormatting>
  <conditionalFormatting sqref="AI11:AI34">
    <cfRule type="cellIs" dxfId="465" priority="20" operator="greaterThan">
      <formula>$AI$8</formula>
    </cfRule>
  </conditionalFormatting>
  <conditionalFormatting sqref="AH11:AH34">
    <cfRule type="cellIs" dxfId="464" priority="18" operator="greaterThan">
      <formula>$AH$8</formula>
    </cfRule>
    <cfRule type="cellIs" dxfId="463" priority="19" operator="greaterThan">
      <formula>$AH$8</formula>
    </cfRule>
  </conditionalFormatting>
  <conditionalFormatting sqref="AP11:AP34">
    <cfRule type="cellIs" dxfId="462" priority="16" operator="equal">
      <formula>0</formula>
    </cfRule>
  </conditionalFormatting>
  <conditionalFormatting sqref="AP11:AP34">
    <cfRule type="cellIs" dxfId="461" priority="15" operator="greaterThan">
      <formula>1179</formula>
    </cfRule>
  </conditionalFormatting>
  <conditionalFormatting sqref="AP11:AP34">
    <cfRule type="cellIs" dxfId="460" priority="14" operator="greaterThan">
      <formula>99</formula>
    </cfRule>
  </conditionalFormatting>
  <conditionalFormatting sqref="AP11:AP34">
    <cfRule type="cellIs" dxfId="459" priority="13" operator="greaterThan">
      <formula>0.99</formula>
    </cfRule>
  </conditionalFormatting>
  <conditionalFormatting sqref="X17:Y31 AA17:AA31 X32:AB34">
    <cfRule type="containsText" dxfId="458" priority="9" operator="containsText" text="N/A">
      <formula>NOT(ISERROR(SEARCH("N/A",X17)))</formula>
    </cfRule>
    <cfRule type="cellIs" dxfId="457" priority="12" operator="equal">
      <formula>0</formula>
    </cfRule>
  </conditionalFormatting>
  <conditionalFormatting sqref="X17:Y31 AA17:AA31 X32:AB34">
    <cfRule type="cellIs" dxfId="456" priority="11" operator="greaterThanOrEqual">
      <formula>1185</formula>
    </cfRule>
  </conditionalFormatting>
  <conditionalFormatting sqref="X17:Y31 AA17:AA31 X32:AB34">
    <cfRule type="cellIs" dxfId="455" priority="10" operator="between">
      <formula>0.1</formula>
      <formula>1184</formula>
    </cfRule>
  </conditionalFormatting>
  <conditionalFormatting sqref="AM32:AM34">
    <cfRule type="cellIs" dxfId="454" priority="8" operator="equal">
      <formula>0</formula>
    </cfRule>
  </conditionalFormatting>
  <conditionalFormatting sqref="AM32:AM34">
    <cfRule type="cellIs" dxfId="453" priority="7" operator="greaterThan">
      <formula>1179</formula>
    </cfRule>
  </conditionalFormatting>
  <conditionalFormatting sqref="AM32:AM34">
    <cfRule type="cellIs" dxfId="452" priority="6" operator="greaterThan">
      <formula>99</formula>
    </cfRule>
  </conditionalFormatting>
  <conditionalFormatting sqref="AM32:AM34">
    <cfRule type="cellIs" dxfId="451" priority="5" operator="greaterThan">
      <formula>0.99</formula>
    </cfRule>
  </conditionalFormatting>
  <conditionalFormatting sqref="AK17:AK34">
    <cfRule type="cellIs" dxfId="450" priority="4" operator="equal">
      <formula>0</formula>
    </cfRule>
  </conditionalFormatting>
  <conditionalFormatting sqref="AK17:AK34">
    <cfRule type="cellIs" dxfId="449" priority="3" operator="greaterThan">
      <formula>1179</formula>
    </cfRule>
  </conditionalFormatting>
  <conditionalFormatting sqref="AK17:AK34">
    <cfRule type="cellIs" dxfId="448" priority="2" operator="greaterThan">
      <formula>99</formula>
    </cfRule>
  </conditionalFormatting>
  <conditionalFormatting sqref="AK17:AK34">
    <cfRule type="cellIs" dxfId="447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34" workbookViewId="0">
      <selection activeCell="B49" sqref="B49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/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42143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27376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18'!Q34</f>
        <v>37105545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18'!$AG$34</f>
        <v>37134436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18'!$AP$34</f>
        <v>8344769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93</v>
      </c>
      <c r="Q11" s="118">
        <v>37109584</v>
      </c>
      <c r="R11" s="45">
        <f>Q11-Q10</f>
        <v>4039</v>
      </c>
      <c r="S11" s="46">
        <f>R11*24/1000</f>
        <v>96.936000000000007</v>
      </c>
      <c r="T11" s="46">
        <f>R11/1000</f>
        <v>4.0389999999999997</v>
      </c>
      <c r="U11" s="119">
        <v>5.3</v>
      </c>
      <c r="V11" s="119">
        <f>U11</f>
        <v>5.3</v>
      </c>
      <c r="W11" s="120" t="s">
        <v>124</v>
      </c>
      <c r="X11" s="122">
        <v>0</v>
      </c>
      <c r="Y11" s="122">
        <v>0</v>
      </c>
      <c r="Z11" s="122">
        <v>1128</v>
      </c>
      <c r="AA11" s="122">
        <v>0</v>
      </c>
      <c r="AB11" s="122">
        <v>1108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37135172</v>
      </c>
      <c r="AH11" s="48">
        <f>IF(ISBLANK(AG11),"-",AG11-AG10)</f>
        <v>736</v>
      </c>
      <c r="AI11" s="49">
        <f>AH11/T11</f>
        <v>182.2233226046051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8346017</v>
      </c>
      <c r="AQ11" s="122">
        <f>AP11-AP10</f>
        <v>1248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89</v>
      </c>
      <c r="Q12" s="118">
        <v>37113537</v>
      </c>
      <c r="R12" s="45">
        <f t="shared" ref="R12:R34" si="3">Q12-Q11</f>
        <v>3953</v>
      </c>
      <c r="S12" s="46">
        <f t="shared" ref="S12:S34" si="4">R12*24/1000</f>
        <v>94.872</v>
      </c>
      <c r="T12" s="46">
        <f t="shared" ref="T12:T34" si="5">R12/1000</f>
        <v>3.9529999999999998</v>
      </c>
      <c r="U12" s="119">
        <v>6.8</v>
      </c>
      <c r="V12" s="119">
        <f t="shared" ref="V12:V34" si="6">U12</f>
        <v>6.8</v>
      </c>
      <c r="W12" s="120" t="s">
        <v>124</v>
      </c>
      <c r="X12" s="122">
        <v>0</v>
      </c>
      <c r="Y12" s="122">
        <v>0</v>
      </c>
      <c r="Z12" s="122">
        <v>1069</v>
      </c>
      <c r="AA12" s="122">
        <v>0</v>
      </c>
      <c r="AB12" s="122">
        <v>1096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37135862</v>
      </c>
      <c r="AH12" s="48">
        <f>IF(ISBLANK(AG12),"-",AG12-AG11)</f>
        <v>690</v>
      </c>
      <c r="AI12" s="49">
        <f t="shared" ref="AI12:AI34" si="7">AH12/T12</f>
        <v>174.55097394384012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8347441</v>
      </c>
      <c r="AQ12" s="122">
        <f>AP12-AP11</f>
        <v>1424</v>
      </c>
      <c r="AR12" s="52">
        <v>0.92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127</v>
      </c>
      <c r="P13" s="118">
        <v>96</v>
      </c>
      <c r="Q13" s="118">
        <v>37117490</v>
      </c>
      <c r="R13" s="45">
        <f t="shared" si="3"/>
        <v>3953</v>
      </c>
      <c r="S13" s="46">
        <f t="shared" si="4"/>
        <v>94.872</v>
      </c>
      <c r="T13" s="46">
        <f t="shared" si="5"/>
        <v>3.9529999999999998</v>
      </c>
      <c r="U13" s="119">
        <v>8.4</v>
      </c>
      <c r="V13" s="119">
        <f t="shared" si="6"/>
        <v>8.4</v>
      </c>
      <c r="W13" s="120" t="s">
        <v>124</v>
      </c>
      <c r="X13" s="122">
        <v>0</v>
      </c>
      <c r="Y13" s="122">
        <v>0</v>
      </c>
      <c r="Z13" s="122">
        <v>1057</v>
      </c>
      <c r="AA13" s="122">
        <v>0</v>
      </c>
      <c r="AB13" s="122">
        <v>1056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37136552</v>
      </c>
      <c r="AH13" s="48">
        <f>IF(ISBLANK(AG13),"-",AG13-AG12)</f>
        <v>690</v>
      </c>
      <c r="AI13" s="49">
        <f t="shared" si="7"/>
        <v>174.55097394384012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8348866</v>
      </c>
      <c r="AQ13" s="122">
        <f>AP13-AP12</f>
        <v>1425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17</v>
      </c>
      <c r="E14" s="40">
        <f t="shared" si="0"/>
        <v>11.971830985915494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100</v>
      </c>
      <c r="P14" s="118">
        <v>90</v>
      </c>
      <c r="Q14" s="118">
        <v>37120829</v>
      </c>
      <c r="R14" s="45">
        <f t="shared" si="3"/>
        <v>3339</v>
      </c>
      <c r="S14" s="46">
        <f t="shared" si="4"/>
        <v>80.135999999999996</v>
      </c>
      <c r="T14" s="46">
        <f t="shared" si="5"/>
        <v>3.339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1057</v>
      </c>
      <c r="AA14" s="122">
        <v>0</v>
      </c>
      <c r="AB14" s="122">
        <v>1056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37137124</v>
      </c>
      <c r="AH14" s="48">
        <f t="shared" ref="AH14:AH34" si="8">IF(ISBLANK(AG14),"-",AG14-AG13)</f>
        <v>572</v>
      </c>
      <c r="AI14" s="49">
        <f t="shared" si="7"/>
        <v>171.30877508236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8350014</v>
      </c>
      <c r="AQ14" s="122">
        <f>AP14-AP13</f>
        <v>1148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21</v>
      </c>
      <c r="E15" s="40">
        <f t="shared" si="0"/>
        <v>14.788732394366198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98</v>
      </c>
      <c r="Q15" s="118">
        <v>37125249</v>
      </c>
      <c r="R15" s="45">
        <f t="shared" si="3"/>
        <v>4420</v>
      </c>
      <c r="S15" s="46">
        <f t="shared" si="4"/>
        <v>106.08</v>
      </c>
      <c r="T15" s="46">
        <f t="shared" si="5"/>
        <v>4.42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1016</v>
      </c>
      <c r="AA15" s="122">
        <v>0</v>
      </c>
      <c r="AB15" s="122">
        <v>1017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37137740</v>
      </c>
      <c r="AH15" s="48">
        <f t="shared" si="8"/>
        <v>616</v>
      </c>
      <c r="AI15" s="49">
        <f t="shared" si="7"/>
        <v>139.36651583710406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8350014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140</v>
      </c>
      <c r="P16" s="118">
        <v>138</v>
      </c>
      <c r="Q16" s="118">
        <v>37130588</v>
      </c>
      <c r="R16" s="45">
        <f t="shared" si="3"/>
        <v>5339</v>
      </c>
      <c r="S16" s="46">
        <f t="shared" si="4"/>
        <v>128.136</v>
      </c>
      <c r="T16" s="46">
        <f t="shared" si="5"/>
        <v>5.3390000000000004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1107</v>
      </c>
      <c r="AA16" s="122">
        <v>1185</v>
      </c>
      <c r="AB16" s="122">
        <v>1117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37138740</v>
      </c>
      <c r="AH16" s="48">
        <f t="shared" si="8"/>
        <v>1000</v>
      </c>
      <c r="AI16" s="49">
        <f t="shared" si="7"/>
        <v>187.30099269526127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8350014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137</v>
      </c>
      <c r="P17" s="118">
        <v>149</v>
      </c>
      <c r="Q17" s="118">
        <v>37136740</v>
      </c>
      <c r="R17" s="45">
        <f t="shared" si="3"/>
        <v>6152</v>
      </c>
      <c r="S17" s="46">
        <f t="shared" si="4"/>
        <v>147.648</v>
      </c>
      <c r="T17" s="46">
        <f t="shared" si="5"/>
        <v>6.1520000000000001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1120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37140100</v>
      </c>
      <c r="AH17" s="48">
        <f t="shared" si="8"/>
        <v>1360</v>
      </c>
      <c r="AI17" s="49">
        <f t="shared" si="7"/>
        <v>221.06631989596877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8350014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136</v>
      </c>
      <c r="P18" s="118">
        <v>152</v>
      </c>
      <c r="Q18" s="118">
        <v>37143208</v>
      </c>
      <c r="R18" s="45">
        <f t="shared" si="3"/>
        <v>6468</v>
      </c>
      <c r="S18" s="46">
        <f t="shared" si="4"/>
        <v>155.232</v>
      </c>
      <c r="T18" s="46">
        <f t="shared" si="5"/>
        <v>6.468</v>
      </c>
      <c r="U18" s="119">
        <v>7.9</v>
      </c>
      <c r="V18" s="119">
        <f t="shared" si="6"/>
        <v>7.9</v>
      </c>
      <c r="W18" s="120" t="s">
        <v>135</v>
      </c>
      <c r="X18" s="122">
        <v>0</v>
      </c>
      <c r="Y18" s="122">
        <v>1120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37141544</v>
      </c>
      <c r="AH18" s="48">
        <f t="shared" si="8"/>
        <v>1444</v>
      </c>
      <c r="AI18" s="49">
        <f t="shared" si="7"/>
        <v>223.25293753865182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8350014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148</v>
      </c>
      <c r="Q19" s="118">
        <v>37149633</v>
      </c>
      <c r="R19" s="45">
        <f t="shared" si="3"/>
        <v>6425</v>
      </c>
      <c r="S19" s="46">
        <f t="shared" si="4"/>
        <v>154.19999999999999</v>
      </c>
      <c r="T19" s="46">
        <f t="shared" si="5"/>
        <v>6.4249999999999998</v>
      </c>
      <c r="U19" s="119">
        <v>7.2</v>
      </c>
      <c r="V19" s="119">
        <f t="shared" si="6"/>
        <v>7.2</v>
      </c>
      <c r="W19" s="120" t="s">
        <v>135</v>
      </c>
      <c r="X19" s="122">
        <v>0</v>
      </c>
      <c r="Y19" s="122">
        <v>1121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37142972</v>
      </c>
      <c r="AH19" s="48">
        <f t="shared" si="8"/>
        <v>1428</v>
      </c>
      <c r="AI19" s="49">
        <f t="shared" si="7"/>
        <v>222.25680933852141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8350014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146</v>
      </c>
      <c r="Q20" s="118">
        <v>37155961</v>
      </c>
      <c r="R20" s="45">
        <f t="shared" si="3"/>
        <v>6328</v>
      </c>
      <c r="S20" s="46">
        <f t="shared" si="4"/>
        <v>151.87200000000001</v>
      </c>
      <c r="T20" s="46">
        <f t="shared" si="5"/>
        <v>6.3280000000000003</v>
      </c>
      <c r="U20" s="119">
        <v>6.3</v>
      </c>
      <c r="V20" s="119">
        <f t="shared" si="6"/>
        <v>6.3</v>
      </c>
      <c r="W20" s="120" t="s">
        <v>135</v>
      </c>
      <c r="X20" s="122">
        <v>0</v>
      </c>
      <c r="Y20" s="122">
        <v>1121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37144396</v>
      </c>
      <c r="AH20" s="48">
        <f>IF(ISBLANK(AG20),"-",AG20-AG19)</f>
        <v>1424</v>
      </c>
      <c r="AI20" s="49">
        <f t="shared" si="7"/>
        <v>225.03160556257902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8350014</v>
      </c>
      <c r="AQ20" s="122">
        <f t="shared" si="10"/>
        <v>0</v>
      </c>
      <c r="AR20" s="52">
        <v>0.96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137</v>
      </c>
      <c r="P21" s="118">
        <v>150</v>
      </c>
      <c r="Q21" s="118">
        <v>37162153</v>
      </c>
      <c r="R21" s="45">
        <f>Q21-Q20</f>
        <v>6192</v>
      </c>
      <c r="S21" s="46">
        <f t="shared" si="4"/>
        <v>148.608</v>
      </c>
      <c r="T21" s="46">
        <f t="shared" si="5"/>
        <v>6.1920000000000002</v>
      </c>
      <c r="U21" s="119">
        <v>5.6</v>
      </c>
      <c r="V21" s="119">
        <f t="shared" si="6"/>
        <v>5.6</v>
      </c>
      <c r="W21" s="120" t="s">
        <v>135</v>
      </c>
      <c r="X21" s="122">
        <v>0</v>
      </c>
      <c r="Y21" s="122">
        <v>1119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37145784</v>
      </c>
      <c r="AH21" s="48">
        <f t="shared" si="8"/>
        <v>1388</v>
      </c>
      <c r="AI21" s="49">
        <f t="shared" si="7"/>
        <v>224.16020671834625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8350014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148</v>
      </c>
      <c r="Q22" s="118">
        <v>37168492</v>
      </c>
      <c r="R22" s="45">
        <f t="shared" si="3"/>
        <v>6339</v>
      </c>
      <c r="S22" s="46">
        <f t="shared" si="4"/>
        <v>152.136</v>
      </c>
      <c r="T22" s="46">
        <f t="shared" si="5"/>
        <v>6.3390000000000004</v>
      </c>
      <c r="U22" s="119">
        <v>4.8</v>
      </c>
      <c r="V22" s="119">
        <f t="shared" si="6"/>
        <v>4.8</v>
      </c>
      <c r="W22" s="120" t="s">
        <v>135</v>
      </c>
      <c r="X22" s="122">
        <v>0</v>
      </c>
      <c r="Y22" s="122">
        <v>1068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37147208</v>
      </c>
      <c r="AH22" s="48">
        <f t="shared" si="8"/>
        <v>1424</v>
      </c>
      <c r="AI22" s="49">
        <f t="shared" si="7"/>
        <v>224.64111058526581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8350014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145</v>
      </c>
      <c r="Q23" s="118">
        <v>37174428</v>
      </c>
      <c r="R23" s="45">
        <f t="shared" si="3"/>
        <v>5936</v>
      </c>
      <c r="S23" s="46">
        <f t="shared" si="4"/>
        <v>142.464</v>
      </c>
      <c r="T23" s="46">
        <f t="shared" si="5"/>
        <v>5.9359999999999999</v>
      </c>
      <c r="U23" s="119">
        <v>4.4000000000000004</v>
      </c>
      <c r="V23" s="119">
        <f t="shared" si="6"/>
        <v>4.4000000000000004</v>
      </c>
      <c r="W23" s="120" t="s">
        <v>135</v>
      </c>
      <c r="X23" s="122">
        <v>0</v>
      </c>
      <c r="Y23" s="122">
        <v>1048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37148556</v>
      </c>
      <c r="AH23" s="48">
        <f t="shared" si="8"/>
        <v>1348</v>
      </c>
      <c r="AI23" s="49">
        <f t="shared" si="7"/>
        <v>227.08894878706201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8350014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138</v>
      </c>
      <c r="Q24" s="118">
        <v>37180367</v>
      </c>
      <c r="R24" s="45">
        <f t="shared" si="3"/>
        <v>5939</v>
      </c>
      <c r="S24" s="46">
        <f t="shared" si="4"/>
        <v>142.536</v>
      </c>
      <c r="T24" s="46">
        <f t="shared" si="5"/>
        <v>5.9390000000000001</v>
      </c>
      <c r="U24" s="119">
        <v>3.9</v>
      </c>
      <c r="V24" s="119">
        <f t="shared" si="6"/>
        <v>3.9</v>
      </c>
      <c r="W24" s="120" t="s">
        <v>135</v>
      </c>
      <c r="X24" s="122">
        <v>0</v>
      </c>
      <c r="Y24" s="122">
        <v>1048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37149928</v>
      </c>
      <c r="AH24" s="48">
        <f t="shared" si="8"/>
        <v>1372</v>
      </c>
      <c r="AI24" s="49">
        <f t="shared" si="7"/>
        <v>231.01532244485603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8350014</v>
      </c>
      <c r="AQ24" s="122">
        <f t="shared" si="10"/>
        <v>0</v>
      </c>
      <c r="AR24" s="52">
        <v>1.1100000000000001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139</v>
      </c>
      <c r="Q25" s="118">
        <v>37185920</v>
      </c>
      <c r="R25" s="45">
        <f t="shared" si="3"/>
        <v>5553</v>
      </c>
      <c r="S25" s="46">
        <f t="shared" si="4"/>
        <v>133.27199999999999</v>
      </c>
      <c r="T25" s="46">
        <f t="shared" si="5"/>
        <v>5.5529999999999999</v>
      </c>
      <c r="U25" s="119">
        <v>3.7</v>
      </c>
      <c r="V25" s="119">
        <f t="shared" si="6"/>
        <v>3.7</v>
      </c>
      <c r="W25" s="120" t="s">
        <v>135</v>
      </c>
      <c r="X25" s="122">
        <v>0</v>
      </c>
      <c r="Y25" s="122">
        <v>1022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37151228</v>
      </c>
      <c r="AH25" s="48">
        <f t="shared" si="8"/>
        <v>1300</v>
      </c>
      <c r="AI25" s="49">
        <f t="shared" si="7"/>
        <v>234.1076895371871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8350014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127</v>
      </c>
      <c r="P26" s="118">
        <v>135</v>
      </c>
      <c r="Q26" s="118">
        <v>37191547</v>
      </c>
      <c r="R26" s="45">
        <f t="shared" si="3"/>
        <v>5627</v>
      </c>
      <c r="S26" s="46">
        <f t="shared" si="4"/>
        <v>135.048</v>
      </c>
      <c r="T26" s="46">
        <f t="shared" si="5"/>
        <v>5.6269999999999998</v>
      </c>
      <c r="U26" s="119">
        <v>3.6</v>
      </c>
      <c r="V26" s="119">
        <f t="shared" si="6"/>
        <v>3.6</v>
      </c>
      <c r="W26" s="120" t="s">
        <v>135</v>
      </c>
      <c r="X26" s="122">
        <v>0</v>
      </c>
      <c r="Y26" s="122">
        <v>1025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37152536</v>
      </c>
      <c r="AH26" s="48">
        <f t="shared" si="8"/>
        <v>1308</v>
      </c>
      <c r="AI26" s="49">
        <f t="shared" si="7"/>
        <v>232.45068420117292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8350014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124</v>
      </c>
      <c r="P27" s="118">
        <v>140</v>
      </c>
      <c r="Q27" s="118">
        <v>37197136</v>
      </c>
      <c r="R27" s="45">
        <f t="shared" si="3"/>
        <v>5589</v>
      </c>
      <c r="S27" s="46">
        <f t="shared" si="4"/>
        <v>134.136</v>
      </c>
      <c r="T27" s="46">
        <f t="shared" si="5"/>
        <v>5.5890000000000004</v>
      </c>
      <c r="U27" s="119">
        <v>3.2</v>
      </c>
      <c r="V27" s="119">
        <f t="shared" si="6"/>
        <v>3.2</v>
      </c>
      <c r="W27" s="120" t="s">
        <v>135</v>
      </c>
      <c r="X27" s="122">
        <v>0</v>
      </c>
      <c r="Y27" s="122">
        <v>1020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37153840</v>
      </c>
      <c r="AH27" s="48">
        <f t="shared" si="8"/>
        <v>1304</v>
      </c>
      <c r="AI27" s="49">
        <f t="shared" si="7"/>
        <v>233.31544104490962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8350014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144</v>
      </c>
      <c r="Q28" s="118">
        <v>37203112</v>
      </c>
      <c r="R28" s="45">
        <f t="shared" si="3"/>
        <v>5976</v>
      </c>
      <c r="S28" s="46">
        <f t="shared" si="4"/>
        <v>143.42400000000001</v>
      </c>
      <c r="T28" s="46">
        <f t="shared" si="5"/>
        <v>5.976</v>
      </c>
      <c r="U28" s="119">
        <v>2.9</v>
      </c>
      <c r="V28" s="119">
        <f t="shared" si="6"/>
        <v>2.9</v>
      </c>
      <c r="W28" s="120" t="s">
        <v>135</v>
      </c>
      <c r="X28" s="122">
        <v>0</v>
      </c>
      <c r="Y28" s="122">
        <v>1037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37155220</v>
      </c>
      <c r="AH28" s="48">
        <f t="shared" si="8"/>
        <v>1380</v>
      </c>
      <c r="AI28" s="49">
        <f t="shared" si="7"/>
        <v>230.92369477911646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8350014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130</v>
      </c>
      <c r="P29" s="118">
        <v>136</v>
      </c>
      <c r="Q29" s="118">
        <v>37208817</v>
      </c>
      <c r="R29" s="45">
        <f t="shared" si="3"/>
        <v>5705</v>
      </c>
      <c r="S29" s="46">
        <f t="shared" si="4"/>
        <v>136.91999999999999</v>
      </c>
      <c r="T29" s="46">
        <f t="shared" si="5"/>
        <v>5.7050000000000001</v>
      </c>
      <c r="U29" s="119">
        <v>2.5</v>
      </c>
      <c r="V29" s="119">
        <f t="shared" si="6"/>
        <v>2.5</v>
      </c>
      <c r="W29" s="120" t="s">
        <v>135</v>
      </c>
      <c r="X29" s="122">
        <v>0</v>
      </c>
      <c r="Y29" s="122">
        <v>1083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37156540</v>
      </c>
      <c r="AH29" s="48">
        <f t="shared" si="8"/>
        <v>1320</v>
      </c>
      <c r="AI29" s="49">
        <f t="shared" si="7"/>
        <v>231.37598597721296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8350014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130</v>
      </c>
      <c r="P30" s="118">
        <v>133</v>
      </c>
      <c r="Q30" s="118">
        <v>37214459</v>
      </c>
      <c r="R30" s="45">
        <f t="shared" si="3"/>
        <v>5642</v>
      </c>
      <c r="S30" s="46">
        <f t="shared" si="4"/>
        <v>135.40799999999999</v>
      </c>
      <c r="T30" s="46">
        <f t="shared" si="5"/>
        <v>5.6420000000000003</v>
      </c>
      <c r="U30" s="119">
        <v>2.2000000000000002</v>
      </c>
      <c r="V30" s="119">
        <f t="shared" si="6"/>
        <v>2.2000000000000002</v>
      </c>
      <c r="W30" s="120" t="s">
        <v>135</v>
      </c>
      <c r="X30" s="122">
        <v>0</v>
      </c>
      <c r="Y30" s="122">
        <v>1036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37157852</v>
      </c>
      <c r="AH30" s="48">
        <f t="shared" si="8"/>
        <v>1312</v>
      </c>
      <c r="AI30" s="49">
        <f t="shared" si="7"/>
        <v>232.54165189649058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8350014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135</v>
      </c>
      <c r="P31" s="118">
        <v>132</v>
      </c>
      <c r="Q31" s="118">
        <v>37220012</v>
      </c>
      <c r="R31" s="45">
        <f t="shared" si="3"/>
        <v>5553</v>
      </c>
      <c r="S31" s="46">
        <f t="shared" si="4"/>
        <v>133.27199999999999</v>
      </c>
      <c r="T31" s="46">
        <f t="shared" si="5"/>
        <v>5.5529999999999999</v>
      </c>
      <c r="U31" s="119">
        <v>2.1</v>
      </c>
      <c r="V31" s="119">
        <f t="shared" si="6"/>
        <v>2.1</v>
      </c>
      <c r="W31" s="120" t="s">
        <v>180</v>
      </c>
      <c r="X31" s="122">
        <v>0</v>
      </c>
      <c r="Y31" s="122">
        <v>1055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37159146</v>
      </c>
      <c r="AH31" s="48">
        <f t="shared" si="8"/>
        <v>1294</v>
      </c>
      <c r="AI31" s="49">
        <f t="shared" si="7"/>
        <v>233.02719250855392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8350014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134</v>
      </c>
      <c r="P32" s="118">
        <v>123</v>
      </c>
      <c r="Q32" s="118">
        <v>37225145</v>
      </c>
      <c r="R32" s="45">
        <f t="shared" si="3"/>
        <v>5133</v>
      </c>
      <c r="S32" s="46">
        <f t="shared" si="4"/>
        <v>123.19199999999999</v>
      </c>
      <c r="T32" s="46">
        <f t="shared" si="5"/>
        <v>5.133</v>
      </c>
      <c r="U32" s="119">
        <v>1.5</v>
      </c>
      <c r="V32" s="119">
        <f t="shared" si="6"/>
        <v>1.5</v>
      </c>
      <c r="W32" s="120" t="s">
        <v>180</v>
      </c>
      <c r="X32" s="122">
        <v>0</v>
      </c>
      <c r="Y32" s="122">
        <v>1058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37160212</v>
      </c>
      <c r="AH32" s="48">
        <f t="shared" si="8"/>
        <v>1066</v>
      </c>
      <c r="AI32" s="49">
        <f t="shared" si="7"/>
        <v>207.67582310539646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8350014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124</v>
      </c>
      <c r="P33" s="118">
        <v>101</v>
      </c>
      <c r="Q33" s="118">
        <v>37229540</v>
      </c>
      <c r="R33" s="45">
        <f t="shared" si="3"/>
        <v>4395</v>
      </c>
      <c r="S33" s="46">
        <f t="shared" si="4"/>
        <v>105.48</v>
      </c>
      <c r="T33" s="46">
        <f t="shared" si="5"/>
        <v>4.3949999999999996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1136</v>
      </c>
      <c r="AA33" s="122">
        <v>0</v>
      </c>
      <c r="AB33" s="122">
        <v>1138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37161028</v>
      </c>
      <c r="AH33" s="48">
        <f t="shared" si="8"/>
        <v>816</v>
      </c>
      <c r="AI33" s="49">
        <f t="shared" si="7"/>
        <v>185.66552901023891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8350907</v>
      </c>
      <c r="AQ33" s="122">
        <f t="shared" si="10"/>
        <v>893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123</v>
      </c>
      <c r="P34" s="118">
        <v>99</v>
      </c>
      <c r="Q34" s="118">
        <v>37233672</v>
      </c>
      <c r="R34" s="45">
        <f t="shared" si="3"/>
        <v>4132</v>
      </c>
      <c r="S34" s="46">
        <f t="shared" si="4"/>
        <v>99.168000000000006</v>
      </c>
      <c r="T34" s="46">
        <f t="shared" si="5"/>
        <v>4.1319999999999997</v>
      </c>
      <c r="U34" s="119">
        <v>3.5</v>
      </c>
      <c r="V34" s="119">
        <f t="shared" si="6"/>
        <v>3.5</v>
      </c>
      <c r="W34" s="120" t="s">
        <v>124</v>
      </c>
      <c r="X34" s="122">
        <v>0</v>
      </c>
      <c r="Y34" s="122">
        <v>0</v>
      </c>
      <c r="Z34" s="122">
        <v>1118</v>
      </c>
      <c r="AA34" s="122">
        <v>0</v>
      </c>
      <c r="AB34" s="122">
        <v>1108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37161812</v>
      </c>
      <c r="AH34" s="48">
        <f t="shared" si="8"/>
        <v>784</v>
      </c>
      <c r="AI34" s="49">
        <f t="shared" si="7"/>
        <v>189.73862536302033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8351869</v>
      </c>
      <c r="AQ34" s="122">
        <f t="shared" si="10"/>
        <v>962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127.58333333333333</v>
      </c>
      <c r="Q35" s="63">
        <f>Q34-Q10</f>
        <v>128127</v>
      </c>
      <c r="R35" s="64">
        <f>SUM(R11:R34)</f>
        <v>128127</v>
      </c>
      <c r="S35" s="123">
        <f>AVERAGE(S11:S34)</f>
        <v>128.12699999999998</v>
      </c>
      <c r="T35" s="123">
        <f>SUM(T11:T34)</f>
        <v>128.12699999999998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27376</v>
      </c>
      <c r="AH35" s="66">
        <f>SUM(AH11:AH34)</f>
        <v>27376</v>
      </c>
      <c r="AI35" s="67">
        <f>$AH$35/$T35</f>
        <v>213.66300623600026</v>
      </c>
      <c r="AJ35" s="92"/>
      <c r="AK35" s="93"/>
      <c r="AL35" s="93"/>
      <c r="AM35" s="93"/>
      <c r="AN35" s="94"/>
      <c r="AO35" s="68"/>
      <c r="AP35" s="69">
        <f>AP34-AP10</f>
        <v>7100</v>
      </c>
      <c r="AQ35" s="70">
        <f>SUM(AQ11:AQ34)</f>
        <v>7100</v>
      </c>
      <c r="AR35" s="145">
        <f>SUM(AR11:AR34)</f>
        <v>5.92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345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08" t="s">
        <v>347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132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346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15" t="s">
        <v>147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348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237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53" t="s">
        <v>350</v>
      </c>
      <c r="C49" s="154"/>
      <c r="D49" s="154"/>
      <c r="E49" s="156"/>
      <c r="F49" s="156"/>
      <c r="G49" s="156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349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138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93" t="s">
        <v>351</v>
      </c>
      <c r="C52" s="194"/>
      <c r="D52" s="194"/>
      <c r="E52" s="195"/>
      <c r="F52" s="195"/>
      <c r="G52" s="195"/>
      <c r="H52" s="182"/>
      <c r="I52" s="196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97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352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353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341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154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196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157</v>
      </c>
      <c r="C60" s="108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354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115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115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4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88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8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5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5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12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12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7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78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B100" s="128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100 S88:T94 B92:B97 S84:T85 N89:R94 T76:T83 T60:T67 T47:T57" name="Range2_12_5_1_1"/>
    <protectedRange sqref="N10 L10 L6 D6 D8 AD8 AF8 O8:U8 AJ8:AR8 AF10 L24:N31 N12:N23 N32:N34 N11:P11 O12:P34 E11:E34 G11:G34 AC17:AF34 X11:AF16 R11:V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8:B99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26:J34 J11:J15" name="Range1_1_2_1_10_1_1_1_1"/>
    <protectedRange sqref="R101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9:B91" name="Range2_12_5_1_1_2"/>
    <protectedRange sqref="B88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6:B87" name="Range2_12_5_1_1_2_1"/>
    <protectedRange sqref="B85" name="Range2_12_5_1_1_2_1_2_1"/>
    <protectedRange sqref="B84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82" name="Range2_12_5_1_1_2_1_4_1_1_1_2_1_1_1_1_1_1_1_1_1_2_1_1_1_1_1"/>
    <protectedRange sqref="B83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81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80" name="Range2_12_5_1_1_2_1_2_2_1_1_1_1_2_1_1_1"/>
    <protectedRange sqref="B79" name="Range2_12_5_1_1_2_1_2_2_1_1_1_1_2_1_1_1_2"/>
    <protectedRange sqref="B78" name="Range2_12_5_1_1_2_1_2_2_1_1_1_1_2_1_1_1_2_1_1"/>
    <protectedRange sqref="B41" name="Range2_12_5_1_1_1_1_1_2"/>
    <protectedRange sqref="G51:H55" name="Range2_2_12_1_3_1_1_1_1_1_4_1_1_2"/>
    <protectedRange sqref="E51:F55" name="Range2_2_12_1_7_1_1_3_1_1_2"/>
    <protectedRange sqref="S60:S67 S51:S57" name="Range2_12_5_1_1_2_3_1_1"/>
    <protectedRange sqref="Q51:R57" name="Range2_12_1_6_1_1_1_1_2_1_2"/>
    <protectedRange sqref="N51:P57" name="Range2_12_1_2_3_1_1_1_1_2_1_2"/>
    <protectedRange sqref="L56:M57 I51:M55" name="Range2_2_12_1_4_3_1_1_1_1_2_1_2"/>
    <protectedRange sqref="D51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7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5" name="Range2_12_5_1_1_2_1_4_1_1_1_2_1_1_1_1_1_1_1_1_1_2_1_1_1_1_2_1_1_1_2_1_1_1_2_2_2_1"/>
    <protectedRange sqref="B76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71" name="Range2_12_5_1_1_2_1_4_1_1_1_2_1_1_1_1_1_1_1_1_1_2_1_1_1_1_2_1_1_1_2_1_1_1_2_2_2_1_1"/>
    <protectedRange sqref="B72" name="Range2_12_5_1_1_2_1_2_2_1_1_1_1_2_1_1_1_2_1_1_1_2_2_2_1_1"/>
    <protectedRange sqref="B68" name="Range2_12_5_1_1_2_1_4_1_1_1_2_1_1_1_1_1_1_1_1_1_2_1_1_1_1_2_1_1_1_2_1_1_1_2_2_2_1_1_1"/>
    <protectedRange sqref="B69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3" name="Range2_12_5_1_1_1_1_1_2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B64" name="Range2_12_5_1_1_2_1_4_1_1_1_2_1_1_1_1_1_1_1_1_1_2_1_1_1_1_2_1_1_1_2_1_1_1_2_2_2_1_1_1_1_1"/>
    <protectedRange sqref="B65" name="Range2_12_5_1_1_2_1_2_2_1_1_1_1_2_1_1_1_2_1_1_1_2_2_2_1_1_1_1_1"/>
    <protectedRange sqref="AR11:AR34" name="Range1_16_3_1_1_5"/>
    <protectedRange sqref="B62" name="Range2_12_5_1_1_2_1_4_1_1_1_2_1_1_1_1_1_1_1_1_1_2_1_1_1_1_2_1_1_1_2_1_1_1_2_2_2_1_1_1_1_1_1_1_1_1"/>
    <protectedRange sqref="B63" name="Range2_12_5_1_1_2_1_2_2_1_1_1_1_2_1_1_1_2_1_1_1_2_2_2_1_1_1_1_1_1_1_1_2"/>
    <protectedRange sqref="B52" name="Range2_12_5_1_1_1_2_2_1_1_1_1_1_1_1_1_1_1_1_2_1_1_1_2_1_1_1_2_1_1_1_3"/>
    <protectedRange sqref="H43" name="Range2_12_5_1_1_1_2_1_1_1_1_1_1_1_1_1_1_1_1"/>
    <protectedRange sqref="B44" name="Range2_12_5_1_1_1_2_2_1_1_1_1_1_1_1_1_1_1"/>
    <protectedRange sqref="B46" name="Range2_12_5_1_1_1_2_2_1_1_1_1_1_1_1_1_1_1_1_2_1_1_1_1_1_1_1_1_1_1_1_1_1"/>
    <protectedRange sqref="B47 B42" name="Range2_12_5_1_1_1_2_2_1_1_1_1_1_1_1_1_1_1_1_2_1_1_1_1_1_1_1_1_1_3_1_3_1_1_1_1_2"/>
    <protectedRange sqref="B45" name="Range2_12_5_1_1_1_2_1_1_1_1_1_1_1_1_1_1_1_2_1"/>
    <protectedRange sqref="B48" name="Range2_12_5_1_1_1_2_2_1_1_1_1_1_1_1_1_1_1_1_2_1_1_1_1_1_1_1_1_1_3_1_3_1_1_1_1_2_1"/>
    <protectedRange sqref="B50" name="Range2_12_5_1_1_1_2_2_1_1_1_1_1_1_1_1_1_1_1_2_1_1_1_2_1_1_1_2_1_1_1_3_1_1"/>
    <protectedRange sqref="B51" name="Range2_12_5_1_1_1_2_2_1_1_1_1_1_1_1_1_1_1_1_2_1_1_1_2_1_2_1_1_1_1_3_1_1"/>
    <protectedRange sqref="B49" name="Range2_12_5_1_1_1_2_2_1_1_1_1_1_1_1_1_1_1_1_2_1_1_1_1_1_1_1_1_1_3_1_3_1_1_1_1"/>
    <protectedRange sqref="B55:B56 C60" name="Range2_12_5_1_1_1_2_2_1_1_1_1_1_1_1_1_1_1_1_2_1_1_1_1_1_1_1_1_1_3_1_3_1_1_1_1_1_1"/>
    <protectedRange sqref="B53" name="Range2_12_5_1_1_1_2_2_1_1_1_1_1_1_1_1_1_1_1_2_1_1_1_2_1_2_1_1_1_1_3_1_1_2_1"/>
    <protectedRange sqref="B54" name="Range2_12_5_1_1_1_2_2_1_1_1_1_1_1_1_1_1_1_1_2_1_1_1_2_1_2_1_1_1_1_3_1_1_1_1_1"/>
    <protectedRange sqref="B57" name="Range2_12_5_1_1_1_2_2_1_1_1_1_1_1_1_1_1_1_1_2_1_1_1_2_2_1_1_1_1"/>
    <protectedRange sqref="B61" name="Range2_12_5_1_1_1_2_2_1_1_1_1_1_1_1_1_1_1_1_2_1_1_1_1_1_1_1_1_1_3_1_3_1_1_2_1_1"/>
    <protectedRange sqref="B59" name="Range2_12_5_1_1_1_2_2_1_1_1_1_1_1_1_1_1_1_1_2_1_1_1_2_2_1"/>
    <protectedRange sqref="B60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446" priority="17" operator="containsText" text="N/A">
      <formula>NOT(ISERROR(SEARCH("N/A",X11)))</formula>
    </cfRule>
    <cfRule type="cellIs" dxfId="445" priority="35" operator="equal">
      <formula>0</formula>
    </cfRule>
  </conditionalFormatting>
  <conditionalFormatting sqref="AC17:AE34 X11:AE16">
    <cfRule type="cellIs" dxfId="444" priority="34" operator="greaterThanOrEqual">
      <formula>1185</formula>
    </cfRule>
  </conditionalFormatting>
  <conditionalFormatting sqref="AC17:AE34 X11:AE16">
    <cfRule type="cellIs" dxfId="443" priority="33" operator="between">
      <formula>0.1</formula>
      <formula>1184</formula>
    </cfRule>
  </conditionalFormatting>
  <conditionalFormatting sqref="X8 AJ16:AJ34 AO16:AO34 AL16 AN16 AJ11:AO15">
    <cfRule type="cellIs" dxfId="442" priority="32" operator="equal">
      <formula>0</formula>
    </cfRule>
  </conditionalFormatting>
  <conditionalFormatting sqref="X8 AJ16:AJ34 AO16:AO34 AL16 AN16 AJ11:AO15">
    <cfRule type="cellIs" dxfId="441" priority="31" operator="greaterThan">
      <formula>1179</formula>
    </cfRule>
  </conditionalFormatting>
  <conditionalFormatting sqref="X8 AJ16:AJ34 AO16:AO34 AL16 AN16 AJ11:AO15">
    <cfRule type="cellIs" dxfId="440" priority="30" operator="greaterThan">
      <formula>99</formula>
    </cfRule>
  </conditionalFormatting>
  <conditionalFormatting sqref="X8 AJ16:AJ34 AO16:AO34 AL16 AN16 AJ11:AO15">
    <cfRule type="cellIs" dxfId="439" priority="29" operator="greaterThan">
      <formula>0.99</formula>
    </cfRule>
  </conditionalFormatting>
  <conditionalFormatting sqref="AB8">
    <cfRule type="cellIs" dxfId="438" priority="28" operator="equal">
      <formula>0</formula>
    </cfRule>
  </conditionalFormatting>
  <conditionalFormatting sqref="AB8">
    <cfRule type="cellIs" dxfId="437" priority="27" operator="greaterThan">
      <formula>1179</formula>
    </cfRule>
  </conditionalFormatting>
  <conditionalFormatting sqref="AB8">
    <cfRule type="cellIs" dxfId="436" priority="26" operator="greaterThan">
      <formula>99</formula>
    </cfRule>
  </conditionalFormatting>
  <conditionalFormatting sqref="AB8">
    <cfRule type="cellIs" dxfId="435" priority="25" operator="greaterThan">
      <formula>0.99</formula>
    </cfRule>
  </conditionalFormatting>
  <conditionalFormatting sqref="AQ11:AQ34">
    <cfRule type="cellIs" dxfId="434" priority="24" operator="equal">
      <formula>0</formula>
    </cfRule>
  </conditionalFormatting>
  <conditionalFormatting sqref="AQ11:AQ34">
    <cfRule type="cellIs" dxfId="433" priority="23" operator="greaterThan">
      <formula>1179</formula>
    </cfRule>
  </conditionalFormatting>
  <conditionalFormatting sqref="AQ11:AQ34">
    <cfRule type="cellIs" dxfId="432" priority="22" operator="greaterThan">
      <formula>99</formula>
    </cfRule>
  </conditionalFormatting>
  <conditionalFormatting sqref="AQ11:AQ34">
    <cfRule type="cellIs" dxfId="431" priority="21" operator="greaterThan">
      <formula>0.99</formula>
    </cfRule>
  </conditionalFormatting>
  <conditionalFormatting sqref="AI11:AI34">
    <cfRule type="cellIs" dxfId="430" priority="20" operator="greaterThan">
      <formula>$AI$8</formula>
    </cfRule>
  </conditionalFormatting>
  <conditionalFormatting sqref="AH11:AH34">
    <cfRule type="cellIs" dxfId="429" priority="18" operator="greaterThan">
      <formula>$AH$8</formula>
    </cfRule>
    <cfRule type="cellIs" dxfId="428" priority="19" operator="greaterThan">
      <formula>$AH$8</formula>
    </cfRule>
  </conditionalFormatting>
  <conditionalFormatting sqref="AP11:AP34">
    <cfRule type="cellIs" dxfId="427" priority="16" operator="equal">
      <formula>0</formula>
    </cfRule>
  </conditionalFormatting>
  <conditionalFormatting sqref="AP11:AP34">
    <cfRule type="cellIs" dxfId="426" priority="15" operator="greaterThan">
      <formula>1179</formula>
    </cfRule>
  </conditionalFormatting>
  <conditionalFormatting sqref="AP11:AP34">
    <cfRule type="cellIs" dxfId="425" priority="14" operator="greaterThan">
      <formula>99</formula>
    </cfRule>
  </conditionalFormatting>
  <conditionalFormatting sqref="AP11:AP34">
    <cfRule type="cellIs" dxfId="424" priority="13" operator="greaterThan">
      <formula>0.99</formula>
    </cfRule>
  </conditionalFormatting>
  <conditionalFormatting sqref="X17:AB34">
    <cfRule type="containsText" dxfId="423" priority="9" operator="containsText" text="N/A">
      <formula>NOT(ISERROR(SEARCH("N/A",X17)))</formula>
    </cfRule>
    <cfRule type="cellIs" dxfId="422" priority="12" operator="equal">
      <formula>0</formula>
    </cfRule>
  </conditionalFormatting>
  <conditionalFormatting sqref="X17:AB34">
    <cfRule type="cellIs" dxfId="421" priority="11" operator="greaterThanOrEqual">
      <formula>1185</formula>
    </cfRule>
  </conditionalFormatting>
  <conditionalFormatting sqref="X17:AB34">
    <cfRule type="cellIs" dxfId="420" priority="10" operator="between">
      <formula>0.1</formula>
      <formula>1184</formula>
    </cfRule>
  </conditionalFormatting>
  <conditionalFormatting sqref="AM16 AM32:AM34">
    <cfRule type="cellIs" dxfId="419" priority="8" operator="equal">
      <formula>0</formula>
    </cfRule>
  </conditionalFormatting>
  <conditionalFormatting sqref="AM16 AM32:AM34">
    <cfRule type="cellIs" dxfId="418" priority="7" operator="greaterThan">
      <formula>1179</formula>
    </cfRule>
  </conditionalFormatting>
  <conditionalFormatting sqref="AM16 AM32:AM34">
    <cfRule type="cellIs" dxfId="417" priority="6" operator="greaterThan">
      <formula>99</formula>
    </cfRule>
  </conditionalFormatting>
  <conditionalFormatting sqref="AM16 AM32:AM34">
    <cfRule type="cellIs" dxfId="416" priority="5" operator="greaterThan">
      <formula>0.99</formula>
    </cfRule>
  </conditionalFormatting>
  <conditionalFormatting sqref="AL17:AN23 AK16:AK34 AN24:AN34 AL24:AL34 AM24:AM31">
    <cfRule type="cellIs" dxfId="415" priority="4" operator="equal">
      <formula>0</formula>
    </cfRule>
  </conditionalFormatting>
  <conditionalFormatting sqref="AL17:AN23 AK16:AK34 AN24:AN34 AL24:AL34 AM24:AM31">
    <cfRule type="cellIs" dxfId="414" priority="3" operator="greaterThan">
      <formula>1179</formula>
    </cfRule>
  </conditionalFormatting>
  <conditionalFormatting sqref="AL17:AN23 AK16:AK34 AN24:AN34 AL24:AL34 AM24:AM31">
    <cfRule type="cellIs" dxfId="413" priority="2" operator="greaterThan">
      <formula>99</formula>
    </cfRule>
  </conditionalFormatting>
  <conditionalFormatting sqref="AL17:AN23 AK16:AK34 AN24:AN34 AL24:AL34 AM24:AM31">
    <cfRule type="cellIs" dxfId="412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3"/>
  <sheetViews>
    <sheetView showGridLines="0" topLeftCell="A40" zoomScaleNormal="100" workbookViewId="0">
      <selection activeCell="AO10" sqref="AO1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42126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27840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1'!Q34</f>
        <v>34934808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1'!$AG$34</f>
        <v>36678716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1'!$AP$34</f>
        <v>8220900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134</v>
      </c>
      <c r="P11" s="118">
        <v>105</v>
      </c>
      <c r="Q11" s="118">
        <v>34939320</v>
      </c>
      <c r="R11" s="45">
        <f>Q11-Q10</f>
        <v>4512</v>
      </c>
      <c r="S11" s="46">
        <f>R11*24/1000</f>
        <v>108.288</v>
      </c>
      <c r="T11" s="46">
        <f>R11/1000</f>
        <v>4.5119999999999996</v>
      </c>
      <c r="U11" s="119">
        <v>4.4000000000000004</v>
      </c>
      <c r="V11" s="119">
        <f>U11</f>
        <v>4.4000000000000004</v>
      </c>
      <c r="W11" s="120" t="s">
        <v>124</v>
      </c>
      <c r="X11" s="122">
        <v>0</v>
      </c>
      <c r="Y11" s="122">
        <v>0</v>
      </c>
      <c r="Z11" s="122">
        <v>1162</v>
      </c>
      <c r="AA11" s="122">
        <v>0</v>
      </c>
      <c r="AB11" s="122">
        <v>1139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36679564</v>
      </c>
      <c r="AH11" s="48">
        <f>IF(ISBLANK(AG11),"-",AG11-AG10)</f>
        <v>848</v>
      </c>
      <c r="AI11" s="49">
        <f>AH11/T11</f>
        <v>187.94326241134755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8221939</v>
      </c>
      <c r="AQ11" s="122">
        <f>AP11-AP10</f>
        <v>1039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136</v>
      </c>
      <c r="P12" s="118">
        <v>104</v>
      </c>
      <c r="Q12" s="118">
        <v>34943737</v>
      </c>
      <c r="R12" s="45">
        <f t="shared" ref="R12:R34" si="3">Q12-Q11</f>
        <v>4417</v>
      </c>
      <c r="S12" s="46">
        <f t="shared" ref="S12:S34" si="4">R12*24/1000</f>
        <v>106.008</v>
      </c>
      <c r="T12" s="46">
        <f t="shared" ref="T12:T34" si="5">R12/1000</f>
        <v>4.4169999999999998</v>
      </c>
      <c r="U12" s="119">
        <v>5.6</v>
      </c>
      <c r="V12" s="119">
        <f t="shared" ref="V12:V34" si="6">U12</f>
        <v>5.6</v>
      </c>
      <c r="W12" s="120" t="s">
        <v>124</v>
      </c>
      <c r="X12" s="122">
        <v>0</v>
      </c>
      <c r="Y12" s="122">
        <v>0</v>
      </c>
      <c r="Z12" s="122">
        <v>1120</v>
      </c>
      <c r="AA12" s="122">
        <v>0</v>
      </c>
      <c r="AB12" s="122">
        <v>1139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36680360</v>
      </c>
      <c r="AH12" s="48">
        <f>IF(ISBLANK(AG12),"-",AG12-AG11)</f>
        <v>796</v>
      </c>
      <c r="AI12" s="49">
        <f t="shared" ref="AI12:AI34" si="7">AH12/T12</f>
        <v>180.21281412723567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8223101</v>
      </c>
      <c r="AQ12" s="122">
        <f>AP12-AP11</f>
        <v>1162</v>
      </c>
      <c r="AR12" s="52">
        <v>0.95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136</v>
      </c>
      <c r="P13" s="118">
        <v>1010</v>
      </c>
      <c r="Q13" s="118">
        <v>34948081</v>
      </c>
      <c r="R13" s="45">
        <f t="shared" si="3"/>
        <v>4344</v>
      </c>
      <c r="S13" s="46">
        <f t="shared" si="4"/>
        <v>104.256</v>
      </c>
      <c r="T13" s="46">
        <f t="shared" si="5"/>
        <v>4.3440000000000003</v>
      </c>
      <c r="U13" s="119">
        <v>6.8</v>
      </c>
      <c r="V13" s="119">
        <f t="shared" si="6"/>
        <v>6.8</v>
      </c>
      <c r="W13" s="120" t="s">
        <v>124</v>
      </c>
      <c r="X13" s="122">
        <v>0</v>
      </c>
      <c r="Y13" s="122">
        <v>0</v>
      </c>
      <c r="Z13" s="122">
        <v>1100</v>
      </c>
      <c r="AA13" s="122">
        <v>0</v>
      </c>
      <c r="AB13" s="122">
        <v>1139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36681124</v>
      </c>
      <c r="AH13" s="48">
        <f>IF(ISBLANK(AG13),"-",AG13-AG12)</f>
        <v>764</v>
      </c>
      <c r="AI13" s="49">
        <f t="shared" si="7"/>
        <v>175.87476979742172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8224250</v>
      </c>
      <c r="AQ13" s="122">
        <f>AP13-AP12</f>
        <v>1149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134</v>
      </c>
      <c r="P14" s="118">
        <v>103</v>
      </c>
      <c r="Q14" s="118">
        <v>34952295</v>
      </c>
      <c r="R14" s="45">
        <f t="shared" si="3"/>
        <v>4214</v>
      </c>
      <c r="S14" s="46">
        <f t="shared" si="4"/>
        <v>101.136</v>
      </c>
      <c r="T14" s="46">
        <f t="shared" si="5"/>
        <v>4.2140000000000004</v>
      </c>
      <c r="U14" s="119">
        <v>8.1</v>
      </c>
      <c r="V14" s="119">
        <f t="shared" si="6"/>
        <v>8.1</v>
      </c>
      <c r="W14" s="120" t="s">
        <v>124</v>
      </c>
      <c r="X14" s="122">
        <v>0</v>
      </c>
      <c r="Y14" s="122">
        <v>0</v>
      </c>
      <c r="Z14" s="122">
        <v>1055</v>
      </c>
      <c r="AA14" s="122">
        <v>0</v>
      </c>
      <c r="AB14" s="122">
        <v>1110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36681828</v>
      </c>
      <c r="AH14" s="48">
        <f t="shared" ref="AH14:AH34" si="8">IF(ISBLANK(AG14),"-",AG14-AG13)</f>
        <v>704</v>
      </c>
      <c r="AI14" s="49">
        <f t="shared" si="7"/>
        <v>167.06217370669196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8225497</v>
      </c>
      <c r="AQ14" s="122">
        <f>AP14-AP13</f>
        <v>1247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24</v>
      </c>
      <c r="E15" s="40">
        <f t="shared" si="0"/>
        <v>16.901408450704228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112</v>
      </c>
      <c r="P15" s="118">
        <v>108</v>
      </c>
      <c r="Q15" s="118">
        <v>34956565</v>
      </c>
      <c r="R15" s="45">
        <f t="shared" si="3"/>
        <v>4270</v>
      </c>
      <c r="S15" s="46">
        <f t="shared" si="4"/>
        <v>102.48</v>
      </c>
      <c r="T15" s="46">
        <f t="shared" si="5"/>
        <v>4.2699999999999996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1032</v>
      </c>
      <c r="AA15" s="122">
        <v>0</v>
      </c>
      <c r="AB15" s="122">
        <v>1049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36682512</v>
      </c>
      <c r="AH15" s="48">
        <f t="shared" si="8"/>
        <v>684</v>
      </c>
      <c r="AI15" s="49">
        <f t="shared" si="7"/>
        <v>160.1873536299766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8226771</v>
      </c>
      <c r="AQ15" s="122">
        <f>AP15-AP14</f>
        <v>1274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139</v>
      </c>
      <c r="P16" s="118">
        <v>134</v>
      </c>
      <c r="Q16" s="118">
        <v>34961843</v>
      </c>
      <c r="R16" s="45">
        <f t="shared" si="3"/>
        <v>5278</v>
      </c>
      <c r="S16" s="46">
        <f t="shared" si="4"/>
        <v>126.672</v>
      </c>
      <c r="T16" s="46">
        <f t="shared" si="5"/>
        <v>5.2779999999999996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1106</v>
      </c>
      <c r="AA16" s="122">
        <v>1185</v>
      </c>
      <c r="AB16" s="122">
        <v>1109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36683480</v>
      </c>
      <c r="AH16" s="48">
        <f t="shared" si="8"/>
        <v>968</v>
      </c>
      <c r="AI16" s="49">
        <f t="shared" si="7"/>
        <v>183.40280409245929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8226771</v>
      </c>
      <c r="AQ16" s="122">
        <f t="shared" ref="AQ16:AQ34" si="10">AP16-AP15</f>
        <v>0</v>
      </c>
      <c r="AR16" s="52">
        <v>1.1200000000000001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14</v>
      </c>
      <c r="E17" s="40">
        <f t="shared" si="0"/>
        <v>9.8591549295774659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141</v>
      </c>
      <c r="P17" s="118">
        <v>151</v>
      </c>
      <c r="Q17" s="118">
        <v>34968047</v>
      </c>
      <c r="R17" s="45">
        <f t="shared" si="3"/>
        <v>6204</v>
      </c>
      <c r="S17" s="46">
        <f t="shared" si="4"/>
        <v>148.89599999999999</v>
      </c>
      <c r="T17" s="46">
        <f t="shared" si="5"/>
        <v>6.2039999999999997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1040</v>
      </c>
      <c r="Z17" s="122">
        <v>1170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36684836</v>
      </c>
      <c r="AH17" s="48">
        <f t="shared" si="8"/>
        <v>1356</v>
      </c>
      <c r="AI17" s="49">
        <f t="shared" si="7"/>
        <v>218.56866537717602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8226771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152</v>
      </c>
      <c r="Q18" s="118">
        <v>34974417</v>
      </c>
      <c r="R18" s="45">
        <f t="shared" si="3"/>
        <v>6370</v>
      </c>
      <c r="S18" s="46">
        <f t="shared" si="4"/>
        <v>152.88</v>
      </c>
      <c r="T18" s="46">
        <f t="shared" si="5"/>
        <v>6.37</v>
      </c>
      <c r="U18" s="119">
        <v>8.5</v>
      </c>
      <c r="V18" s="119">
        <f t="shared" si="6"/>
        <v>8.5</v>
      </c>
      <c r="W18" s="120" t="s">
        <v>135</v>
      </c>
      <c r="X18" s="122">
        <v>0</v>
      </c>
      <c r="Y18" s="122">
        <v>1040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36686220</v>
      </c>
      <c r="AH18" s="48">
        <f t="shared" si="8"/>
        <v>1384</v>
      </c>
      <c r="AI18" s="49">
        <f t="shared" si="7"/>
        <v>217.2684458398744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8226771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138</v>
      </c>
      <c r="P19" s="118">
        <v>155</v>
      </c>
      <c r="Q19" s="118">
        <v>34980901</v>
      </c>
      <c r="R19" s="45">
        <f t="shared" si="3"/>
        <v>6484</v>
      </c>
      <c r="S19" s="46">
        <f t="shared" si="4"/>
        <v>155.61600000000001</v>
      </c>
      <c r="T19" s="46">
        <f t="shared" si="5"/>
        <v>6.484</v>
      </c>
      <c r="U19" s="119">
        <v>7.9</v>
      </c>
      <c r="V19" s="119">
        <f t="shared" si="6"/>
        <v>7.9</v>
      </c>
      <c r="W19" s="120" t="s">
        <v>135</v>
      </c>
      <c r="X19" s="122">
        <v>0</v>
      </c>
      <c r="Y19" s="122">
        <v>1102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36687644</v>
      </c>
      <c r="AH19" s="48">
        <f t="shared" si="8"/>
        <v>1424</v>
      </c>
      <c r="AI19" s="49">
        <f t="shared" si="7"/>
        <v>219.61752004935227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8226771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137</v>
      </c>
      <c r="P20" s="118">
        <v>160</v>
      </c>
      <c r="Q20" s="118">
        <v>34987320</v>
      </c>
      <c r="R20" s="45">
        <f t="shared" si="3"/>
        <v>6419</v>
      </c>
      <c r="S20" s="46">
        <f t="shared" si="4"/>
        <v>154.05600000000001</v>
      </c>
      <c r="T20" s="46">
        <f t="shared" si="5"/>
        <v>6.4189999999999996</v>
      </c>
      <c r="U20" s="119">
        <v>7</v>
      </c>
      <c r="V20" s="119">
        <f t="shared" si="6"/>
        <v>7</v>
      </c>
      <c r="W20" s="120" t="s">
        <v>135</v>
      </c>
      <c r="X20" s="122">
        <v>0</v>
      </c>
      <c r="Y20" s="122">
        <v>1142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36689068</v>
      </c>
      <c r="AH20" s="48">
        <f>IF(ISBLANK(AG20),"-",AG20-AG19)</f>
        <v>1424</v>
      </c>
      <c r="AI20" s="49">
        <f t="shared" si="7"/>
        <v>221.84140831905282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8226771</v>
      </c>
      <c r="AQ20" s="122">
        <f t="shared" si="10"/>
        <v>0</v>
      </c>
      <c r="AR20" s="52">
        <v>1.1000000000000001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10</v>
      </c>
      <c r="E21" s="40">
        <f t="shared" si="0"/>
        <v>7.042253521126761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140</v>
      </c>
      <c r="P21" s="118">
        <v>157</v>
      </c>
      <c r="Q21" s="118">
        <v>34993727</v>
      </c>
      <c r="R21" s="45">
        <f>Q21-Q20</f>
        <v>6407</v>
      </c>
      <c r="S21" s="46">
        <f t="shared" si="4"/>
        <v>153.768</v>
      </c>
      <c r="T21" s="46">
        <f t="shared" si="5"/>
        <v>6.407</v>
      </c>
      <c r="U21" s="119">
        <v>6</v>
      </c>
      <c r="V21" s="119">
        <f t="shared" si="6"/>
        <v>6</v>
      </c>
      <c r="W21" s="120" t="s">
        <v>135</v>
      </c>
      <c r="X21" s="122">
        <v>0</v>
      </c>
      <c r="Y21" s="122">
        <v>1142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36690468</v>
      </c>
      <c r="AH21" s="48">
        <f t="shared" si="8"/>
        <v>1400</v>
      </c>
      <c r="AI21" s="49">
        <f t="shared" si="7"/>
        <v>218.51100358982362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8226771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13</v>
      </c>
      <c r="E22" s="40">
        <f t="shared" si="0"/>
        <v>9.1549295774647899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152</v>
      </c>
      <c r="P22" s="118">
        <v>150</v>
      </c>
      <c r="Q22" s="118">
        <v>35000134</v>
      </c>
      <c r="R22" s="45">
        <f t="shared" si="3"/>
        <v>6407</v>
      </c>
      <c r="S22" s="46">
        <f t="shared" si="4"/>
        <v>153.768</v>
      </c>
      <c r="T22" s="46">
        <f t="shared" si="5"/>
        <v>6.407</v>
      </c>
      <c r="U22" s="119">
        <v>5.5</v>
      </c>
      <c r="V22" s="119">
        <f t="shared" si="6"/>
        <v>5.5</v>
      </c>
      <c r="W22" s="120" t="s">
        <v>135</v>
      </c>
      <c r="X22" s="122">
        <v>0</v>
      </c>
      <c r="Y22" s="122">
        <v>1030</v>
      </c>
      <c r="Z22" s="122">
        <v>1191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36691868</v>
      </c>
      <c r="AH22" s="48">
        <f t="shared" si="8"/>
        <v>1400</v>
      </c>
      <c r="AI22" s="49">
        <f t="shared" si="7"/>
        <v>218.51100358982362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8226771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10</v>
      </c>
      <c r="E23" s="40">
        <f t="shared" si="0"/>
        <v>7.042253521126761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143</v>
      </c>
      <c r="P23" s="118">
        <v>131</v>
      </c>
      <c r="Q23" s="118">
        <v>35006318</v>
      </c>
      <c r="R23" s="45">
        <f t="shared" si="3"/>
        <v>6184</v>
      </c>
      <c r="S23" s="46">
        <f t="shared" si="4"/>
        <v>148.416</v>
      </c>
      <c r="T23" s="46">
        <f t="shared" si="5"/>
        <v>6.1840000000000002</v>
      </c>
      <c r="U23" s="119">
        <v>5.3</v>
      </c>
      <c r="V23" s="119">
        <f t="shared" si="6"/>
        <v>5.3</v>
      </c>
      <c r="W23" s="120" t="s">
        <v>135</v>
      </c>
      <c r="X23" s="122">
        <v>0</v>
      </c>
      <c r="Y23" s="122">
        <v>1030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36693212</v>
      </c>
      <c r="AH23" s="48">
        <f t="shared" si="8"/>
        <v>1344</v>
      </c>
      <c r="AI23" s="49">
        <f t="shared" si="7"/>
        <v>217.33505821474773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8226771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9</v>
      </c>
      <c r="E24" s="40">
        <f t="shared" si="0"/>
        <v>6.3380281690140849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143</v>
      </c>
      <c r="Q24" s="118">
        <v>35012502</v>
      </c>
      <c r="R24" s="45">
        <f t="shared" si="3"/>
        <v>6184</v>
      </c>
      <c r="S24" s="46">
        <f t="shared" si="4"/>
        <v>148.416</v>
      </c>
      <c r="T24" s="46">
        <f t="shared" si="5"/>
        <v>6.1840000000000002</v>
      </c>
      <c r="U24" s="119">
        <v>4.9000000000000004</v>
      </c>
      <c r="V24" s="119">
        <f t="shared" si="6"/>
        <v>4.9000000000000004</v>
      </c>
      <c r="W24" s="120" t="s">
        <v>135</v>
      </c>
      <c r="X24" s="122">
        <v>0</v>
      </c>
      <c r="Y24" s="122">
        <v>1038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36694556</v>
      </c>
      <c r="AH24" s="48">
        <f t="shared" si="8"/>
        <v>1344</v>
      </c>
      <c r="AI24" s="49">
        <f t="shared" si="7"/>
        <v>217.33505821474773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8226771</v>
      </c>
      <c r="AQ24" s="122">
        <f t="shared" si="10"/>
        <v>0</v>
      </c>
      <c r="AR24" s="52">
        <v>1.2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9</v>
      </c>
      <c r="E25" s="40">
        <f t="shared" si="0"/>
        <v>6.3380281690140849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142</v>
      </c>
      <c r="P25" s="118">
        <v>144</v>
      </c>
      <c r="Q25" s="118">
        <v>35018532</v>
      </c>
      <c r="R25" s="45">
        <f t="shared" si="3"/>
        <v>6030</v>
      </c>
      <c r="S25" s="46">
        <f t="shared" si="4"/>
        <v>144.72</v>
      </c>
      <c r="T25" s="46">
        <f t="shared" si="5"/>
        <v>6.03</v>
      </c>
      <c r="U25" s="119">
        <v>4.5</v>
      </c>
      <c r="V25" s="119">
        <f t="shared" si="6"/>
        <v>4.5</v>
      </c>
      <c r="W25" s="120" t="s">
        <v>135</v>
      </c>
      <c r="X25" s="122">
        <v>0</v>
      </c>
      <c r="Y25" s="122">
        <v>1025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36695912</v>
      </c>
      <c r="AH25" s="48">
        <f t="shared" si="8"/>
        <v>1356</v>
      </c>
      <c r="AI25" s="49">
        <f t="shared" si="7"/>
        <v>224.87562189054725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8226771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149</v>
      </c>
      <c r="Q26" s="118">
        <v>35024400</v>
      </c>
      <c r="R26" s="45">
        <f t="shared" si="3"/>
        <v>5868</v>
      </c>
      <c r="S26" s="46">
        <f t="shared" si="4"/>
        <v>140.83199999999999</v>
      </c>
      <c r="T26" s="46">
        <f t="shared" si="5"/>
        <v>5.8680000000000003</v>
      </c>
      <c r="U26" s="119">
        <v>4.2</v>
      </c>
      <c r="V26" s="119">
        <f t="shared" si="6"/>
        <v>4.2</v>
      </c>
      <c r="W26" s="120" t="s">
        <v>135</v>
      </c>
      <c r="X26" s="122">
        <v>0</v>
      </c>
      <c r="Y26" s="122">
        <v>1059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36697236</v>
      </c>
      <c r="AH26" s="48">
        <f t="shared" si="8"/>
        <v>1324</v>
      </c>
      <c r="AI26" s="49">
        <f t="shared" si="7"/>
        <v>225.63053851397407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8226771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144</v>
      </c>
      <c r="Q27" s="118">
        <v>35030490</v>
      </c>
      <c r="R27" s="45">
        <f t="shared" si="3"/>
        <v>6090</v>
      </c>
      <c r="S27" s="46">
        <f t="shared" si="4"/>
        <v>146.16</v>
      </c>
      <c r="T27" s="46">
        <f t="shared" si="5"/>
        <v>6.09</v>
      </c>
      <c r="U27" s="119">
        <v>3.3</v>
      </c>
      <c r="V27" s="119">
        <f t="shared" si="6"/>
        <v>3.3</v>
      </c>
      <c r="W27" s="120" t="s">
        <v>135</v>
      </c>
      <c r="X27" s="122">
        <v>0</v>
      </c>
      <c r="Y27" s="122">
        <v>1100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36698650</v>
      </c>
      <c r="AH27" s="48">
        <f t="shared" si="8"/>
        <v>1414</v>
      </c>
      <c r="AI27" s="49">
        <f t="shared" si="7"/>
        <v>232.18390804597701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8226771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140</v>
      </c>
      <c r="Q28" s="118">
        <v>35036570</v>
      </c>
      <c r="R28" s="45">
        <f t="shared" si="3"/>
        <v>6080</v>
      </c>
      <c r="S28" s="46">
        <f t="shared" si="4"/>
        <v>145.91999999999999</v>
      </c>
      <c r="T28" s="46">
        <f t="shared" si="5"/>
        <v>6.08</v>
      </c>
      <c r="U28" s="119">
        <v>2.8</v>
      </c>
      <c r="V28" s="119">
        <f t="shared" si="6"/>
        <v>2.8</v>
      </c>
      <c r="W28" s="120" t="s">
        <v>135</v>
      </c>
      <c r="X28" s="122">
        <v>0</v>
      </c>
      <c r="Y28" s="122">
        <v>1047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36700044</v>
      </c>
      <c r="AH28" s="48">
        <f t="shared" si="8"/>
        <v>1394</v>
      </c>
      <c r="AI28" s="49">
        <f t="shared" si="7"/>
        <v>229.27631578947367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8226771</v>
      </c>
      <c r="AQ28" s="122">
        <f t="shared" si="10"/>
        <v>0</v>
      </c>
      <c r="AR28" s="52">
        <v>0.98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136</v>
      </c>
      <c r="Q29" s="118">
        <v>35042312</v>
      </c>
      <c r="R29" s="45">
        <f t="shared" si="3"/>
        <v>5742</v>
      </c>
      <c r="S29" s="46">
        <f t="shared" si="4"/>
        <v>137.80799999999999</v>
      </c>
      <c r="T29" s="46">
        <f t="shared" si="5"/>
        <v>5.742</v>
      </c>
      <c r="U29" s="119">
        <v>2.4</v>
      </c>
      <c r="V29" s="119">
        <f t="shared" si="6"/>
        <v>2.4</v>
      </c>
      <c r="W29" s="120" t="s">
        <v>135</v>
      </c>
      <c r="X29" s="122">
        <v>0</v>
      </c>
      <c r="Y29" s="122">
        <v>1044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36701356</v>
      </c>
      <c r="AH29" s="48">
        <f t="shared" si="8"/>
        <v>1312</v>
      </c>
      <c r="AI29" s="49">
        <f t="shared" si="7"/>
        <v>228.49181469871124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8226771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133</v>
      </c>
      <c r="P30" s="118">
        <v>137</v>
      </c>
      <c r="Q30" s="118">
        <v>35047982</v>
      </c>
      <c r="R30" s="45">
        <f t="shared" si="3"/>
        <v>5670</v>
      </c>
      <c r="S30" s="46">
        <f t="shared" si="4"/>
        <v>136.08000000000001</v>
      </c>
      <c r="T30" s="46">
        <f t="shared" si="5"/>
        <v>5.67</v>
      </c>
      <c r="U30" s="119">
        <v>1.8</v>
      </c>
      <c r="V30" s="119">
        <f t="shared" si="6"/>
        <v>1.8</v>
      </c>
      <c r="W30" s="120" t="s">
        <v>135</v>
      </c>
      <c r="X30" s="122">
        <v>0</v>
      </c>
      <c r="Y30" s="122">
        <v>1025</v>
      </c>
      <c r="Z30" s="122">
        <v>1165</v>
      </c>
      <c r="AA30" s="122">
        <v>1185</v>
      </c>
      <c r="AB30" s="122">
        <v>1169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36702580</v>
      </c>
      <c r="AH30" s="48">
        <f t="shared" si="8"/>
        <v>1224</v>
      </c>
      <c r="AI30" s="49">
        <f t="shared" si="7"/>
        <v>215.87301587301587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8226771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136</v>
      </c>
      <c r="P31" s="118">
        <v>133</v>
      </c>
      <c r="Q31" s="118">
        <v>35053411</v>
      </c>
      <c r="R31" s="45">
        <f t="shared" si="3"/>
        <v>5429</v>
      </c>
      <c r="S31" s="46">
        <f t="shared" si="4"/>
        <v>130.29599999999999</v>
      </c>
      <c r="T31" s="46">
        <f t="shared" si="5"/>
        <v>5.4290000000000003</v>
      </c>
      <c r="U31" s="119">
        <v>1.5</v>
      </c>
      <c r="V31" s="119">
        <f t="shared" si="6"/>
        <v>1.5</v>
      </c>
      <c r="W31" s="120" t="s">
        <v>152</v>
      </c>
      <c r="X31" s="122">
        <v>0</v>
      </c>
      <c r="Y31" s="122">
        <v>0</v>
      </c>
      <c r="Z31" s="122">
        <v>1158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36703720</v>
      </c>
      <c r="AH31" s="48">
        <f t="shared" si="8"/>
        <v>1140</v>
      </c>
      <c r="AI31" s="49">
        <f t="shared" si="7"/>
        <v>209.98342236139251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8226771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130</v>
      </c>
      <c r="P32" s="118">
        <v>129</v>
      </c>
      <c r="Q32" s="118">
        <v>35058991</v>
      </c>
      <c r="R32" s="45">
        <f t="shared" si="3"/>
        <v>5580</v>
      </c>
      <c r="S32" s="46">
        <f t="shared" si="4"/>
        <v>133.91999999999999</v>
      </c>
      <c r="T32" s="46">
        <f t="shared" si="5"/>
        <v>5.58</v>
      </c>
      <c r="U32" s="119">
        <v>1.5</v>
      </c>
      <c r="V32" s="119">
        <f t="shared" si="6"/>
        <v>1.5</v>
      </c>
      <c r="W32" s="120" t="s">
        <v>152</v>
      </c>
      <c r="X32" s="122">
        <v>0</v>
      </c>
      <c r="Y32" s="122">
        <v>0</v>
      </c>
      <c r="Z32" s="122">
        <v>1162</v>
      </c>
      <c r="AA32" s="122">
        <v>1185</v>
      </c>
      <c r="AB32" s="122">
        <v>1138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36704920</v>
      </c>
      <c r="AH32" s="48">
        <f t="shared" si="8"/>
        <v>1200</v>
      </c>
      <c r="AI32" s="49">
        <f t="shared" si="7"/>
        <v>215.05376344086022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8226771</v>
      </c>
      <c r="AQ32" s="122">
        <f t="shared" si="10"/>
        <v>0</v>
      </c>
      <c r="AR32" s="52">
        <v>0.89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62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135</v>
      </c>
      <c r="P33" s="118">
        <v>103</v>
      </c>
      <c r="Q33" s="118">
        <v>35063487</v>
      </c>
      <c r="R33" s="45">
        <f t="shared" si="3"/>
        <v>4496</v>
      </c>
      <c r="S33" s="46">
        <f t="shared" si="4"/>
        <v>107.904</v>
      </c>
      <c r="T33" s="46">
        <f t="shared" si="5"/>
        <v>4.4960000000000004</v>
      </c>
      <c r="U33" s="119">
        <v>2.5</v>
      </c>
      <c r="V33" s="119">
        <f t="shared" si="6"/>
        <v>2.5</v>
      </c>
      <c r="W33" s="120" t="s">
        <v>124</v>
      </c>
      <c r="X33" s="122">
        <v>0</v>
      </c>
      <c r="Y33" s="122">
        <v>0</v>
      </c>
      <c r="Z33" s="122">
        <v>1137</v>
      </c>
      <c r="AA33" s="122">
        <v>0</v>
      </c>
      <c r="AB33" s="122">
        <v>1140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36705756</v>
      </c>
      <c r="AH33" s="48">
        <f t="shared" si="8"/>
        <v>836</v>
      </c>
      <c r="AI33" s="49">
        <f t="shared" si="7"/>
        <v>185.94306049822063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8227686</v>
      </c>
      <c r="AQ33" s="122">
        <f t="shared" si="10"/>
        <v>915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125</v>
      </c>
      <c r="P34" s="118">
        <v>101</v>
      </c>
      <c r="Q34" s="118">
        <v>35067822</v>
      </c>
      <c r="R34" s="45">
        <f t="shared" si="3"/>
        <v>4335</v>
      </c>
      <c r="S34" s="46">
        <f t="shared" si="4"/>
        <v>104.04</v>
      </c>
      <c r="T34" s="46">
        <f t="shared" si="5"/>
        <v>4.335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1149</v>
      </c>
      <c r="AA34" s="122">
        <v>0</v>
      </c>
      <c r="AB34" s="122">
        <v>1129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36706556</v>
      </c>
      <c r="AH34" s="48">
        <f t="shared" si="8"/>
        <v>800</v>
      </c>
      <c r="AI34" s="49">
        <f t="shared" si="7"/>
        <v>184.54440599769319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8228853</v>
      </c>
      <c r="AQ34" s="122">
        <f t="shared" si="10"/>
        <v>1167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169.95833333333334</v>
      </c>
      <c r="Q35" s="63">
        <f>Q34-Q10</f>
        <v>133014</v>
      </c>
      <c r="R35" s="64">
        <f>SUM(R11:R34)</f>
        <v>133014</v>
      </c>
      <c r="S35" s="123">
        <f>AVERAGE(S11:S34)</f>
        <v>133.01399999999998</v>
      </c>
      <c r="T35" s="123">
        <f>SUM(T11:T34)</f>
        <v>133.01400000000001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27840</v>
      </c>
      <c r="AH35" s="66">
        <f>SUM(AH11:AH34)</f>
        <v>27840</v>
      </c>
      <c r="AI35" s="67">
        <f>$AH$35/$T35</f>
        <v>209.30127655735484</v>
      </c>
      <c r="AJ35" s="92"/>
      <c r="AK35" s="93"/>
      <c r="AL35" s="93"/>
      <c r="AM35" s="93"/>
      <c r="AN35" s="94"/>
      <c r="AO35" s="68"/>
      <c r="AP35" s="69">
        <f>AP34-AP10</f>
        <v>7953</v>
      </c>
      <c r="AQ35" s="70">
        <f>SUM(AQ11:AQ34)</f>
        <v>7953</v>
      </c>
      <c r="AR35" s="145">
        <f>SUM(AR11:AR34)</f>
        <v>6.2399999999999993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159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160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161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162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163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164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166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165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58" t="s">
        <v>167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8" t="s">
        <v>168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1" t="s">
        <v>169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1" t="s">
        <v>155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171</v>
      </c>
      <c r="C58" s="109"/>
      <c r="D58" s="109"/>
      <c r="E58" s="109"/>
      <c r="F58" s="109"/>
      <c r="G58" s="109"/>
      <c r="H58" s="109"/>
      <c r="I58" s="124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170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15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11"/>
      <c r="D66" s="109"/>
      <c r="E66" s="87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11"/>
      <c r="D69" s="109"/>
      <c r="E69" s="109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115"/>
      <c r="C72" s="109"/>
      <c r="D72" s="109"/>
      <c r="E72" s="109"/>
      <c r="F72" s="109"/>
      <c r="G72" s="87"/>
      <c r="H72" s="87"/>
      <c r="I72" s="116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4"/>
      <c r="C73" s="115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109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24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16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8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88"/>
      <c r="C87" s="108"/>
      <c r="D87" s="87"/>
      <c r="E87" s="109"/>
      <c r="F87" s="109"/>
      <c r="G87" s="109"/>
      <c r="H87" s="109"/>
      <c r="I87" s="87"/>
      <c r="J87" s="110"/>
      <c r="K87" s="110"/>
      <c r="L87" s="110"/>
      <c r="M87" s="110"/>
      <c r="N87" s="110"/>
      <c r="O87" s="110"/>
      <c r="P87" s="110"/>
      <c r="Q87" s="110"/>
      <c r="R87" s="110"/>
      <c r="S87" s="85"/>
      <c r="T87" s="85"/>
      <c r="U87" s="85"/>
      <c r="V87" s="85"/>
      <c r="W87" s="85"/>
      <c r="X87" s="85"/>
      <c r="Y87" s="85"/>
      <c r="Z87" s="78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104"/>
      <c r="AW87" s="100"/>
      <c r="AX87" s="100"/>
      <c r="AY87" s="100"/>
    </row>
    <row r="88" spans="1:51" x14ac:dyDescent="0.25">
      <c r="B88" s="88"/>
      <c r="C88" s="115"/>
      <c r="D88" s="87"/>
      <c r="E88" s="109"/>
      <c r="F88" s="109"/>
      <c r="G88" s="109"/>
      <c r="H88" s="109"/>
      <c r="I88" s="87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78"/>
      <c r="X88" s="78"/>
      <c r="Y88" s="78"/>
      <c r="Z88" s="105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104"/>
      <c r="AW88" s="100"/>
      <c r="AX88" s="100"/>
      <c r="AY88" s="100"/>
    </row>
    <row r="89" spans="1:51" x14ac:dyDescent="0.25">
      <c r="B89" s="88"/>
      <c r="C89" s="115"/>
      <c r="D89" s="109"/>
      <c r="E89" s="87"/>
      <c r="F89" s="109"/>
      <c r="G89" s="109"/>
      <c r="H89" s="109"/>
      <c r="I89" s="109"/>
      <c r="J89" s="85"/>
      <c r="K89" s="85"/>
      <c r="L89" s="85"/>
      <c r="M89" s="85"/>
      <c r="N89" s="85"/>
      <c r="O89" s="85"/>
      <c r="P89" s="85"/>
      <c r="Q89" s="85"/>
      <c r="R89" s="85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111"/>
      <c r="D90" s="109"/>
      <c r="E90" s="87"/>
      <c r="F90" s="87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1"/>
      <c r="D91" s="109"/>
      <c r="E91" s="109"/>
      <c r="F91" s="87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5"/>
      <c r="C92" s="85"/>
      <c r="D92" s="109"/>
      <c r="E92" s="109"/>
      <c r="F92" s="109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15"/>
      <c r="D93" s="85"/>
      <c r="E93" s="109"/>
      <c r="F93" s="109"/>
      <c r="G93" s="109"/>
      <c r="H93" s="109"/>
      <c r="I93" s="85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1:51" x14ac:dyDescent="0.25">
      <c r="B94" s="128"/>
      <c r="C94" s="131"/>
      <c r="D94" s="78"/>
      <c r="E94" s="126"/>
      <c r="F94" s="126"/>
      <c r="G94" s="126"/>
      <c r="H94" s="126"/>
      <c r="I94" s="78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U94" s="100"/>
      <c r="AV94" s="104"/>
      <c r="AW94" s="100"/>
      <c r="AX94" s="100"/>
      <c r="AY94" s="130"/>
    </row>
    <row r="95" spans="1:51" s="130" customFormat="1" x14ac:dyDescent="0.25">
      <c r="B95" s="128"/>
      <c r="C95" s="134"/>
      <c r="D95" s="126"/>
      <c r="E95" s="78"/>
      <c r="F95" s="126"/>
      <c r="G95" s="126"/>
      <c r="H95" s="126"/>
      <c r="I95" s="126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T95" s="19"/>
      <c r="AV95" s="104"/>
      <c r="AY95" s="100"/>
    </row>
    <row r="96" spans="1:51" x14ac:dyDescent="0.25">
      <c r="A96" s="105"/>
      <c r="B96" s="128"/>
      <c r="C96" s="129"/>
      <c r="D96" s="126"/>
      <c r="E96" s="78"/>
      <c r="F96" s="78"/>
      <c r="G96" s="126"/>
      <c r="H96" s="126"/>
      <c r="I96" s="106"/>
      <c r="J96" s="106"/>
      <c r="K96" s="106"/>
      <c r="L96" s="106"/>
      <c r="M96" s="106"/>
      <c r="N96" s="106"/>
      <c r="O96" s="107"/>
      <c r="P96" s="102"/>
      <c r="R96" s="104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78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128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78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I103" s="106"/>
      <c r="J103" s="106"/>
      <c r="K103" s="106"/>
      <c r="L103" s="106"/>
      <c r="M103" s="106"/>
      <c r="N103" s="106"/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U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U131" s="102"/>
      <c r="AS131" s="100"/>
      <c r="AT131" s="100"/>
      <c r="AU131" s="100"/>
      <c r="AV131" s="100"/>
      <c r="AW131" s="100"/>
      <c r="AX131" s="100"/>
    </row>
    <row r="142" spans="15:51" x14ac:dyDescent="0.25">
      <c r="AY142" s="100"/>
    </row>
    <row r="143" spans="15:51" x14ac:dyDescent="0.25">
      <c r="AS143" s="100"/>
      <c r="AT143" s="100"/>
      <c r="AU143" s="100"/>
      <c r="AV143" s="100"/>
      <c r="AW143" s="100"/>
      <c r="AX143" s="100"/>
    </row>
  </sheetData>
  <protectedRanges>
    <protectedRange sqref="N87:R87 B99 S89:T95 B91:B96 S85:T86 N90:R95 T77:T84 T61:T68 T47:T58" name="Range2_12_5_1_1"/>
    <protectedRange sqref="N10 L10 L6 D6 D8 AD8 AF8 O8:U8 AJ8:AR8 AF10 L24:N31 N12:N23 N32:N34 N11:P11 O12:P34 E11:E34 G11:G34 AC17:AF34 X11:AF15 R11:V34 X16:Z16 AB16:AF16" name="Range1_16_3_1_1"/>
    <protectedRange sqref="I92 J90:M95 J87:M87 I9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6:H96 F95 E94" name="Range2_2_2_9_2_1_1"/>
    <protectedRange sqref="D92 D95:D96" name="Range2_1_1_1_1_1_9_2_1_1"/>
    <protectedRange sqref="AG11:AG34" name="Range1_18_1_1_1"/>
    <protectedRange sqref="C93 C95" name="Range2_4_1_1_1"/>
    <protectedRange sqref="AS16:AS34" name="Range1_1_1_1"/>
    <protectedRange sqref="P3:U5" name="Range1_16_1_1_1_1"/>
    <protectedRange sqref="C96 C94 C91" name="Range2_1_3_1_1"/>
    <protectedRange sqref="H11:H34" name="Range1_1_1_1_1_1_1"/>
    <protectedRange sqref="B97:B98 J88:R89 D93:D94 I93:I94 Z86:Z87 S87:Y88 AA87:AU88 E95:E96 G97:H98 F96" name="Range2_2_1_10_1_1_1_2"/>
    <protectedRange sqref="C92" name="Range2_2_1_10_2_1_1_1"/>
    <protectedRange sqref="N85:R86 G93:H93 D89 F92 E91" name="Range2_12_1_6_1_1"/>
    <protectedRange sqref="D84:D85 I89:I91 I85:M86 G94:H95 G87:H89 E92:E93 F93:F94 F86:F88 E85:E87" name="Range2_2_12_1_7_1_1"/>
    <protectedRange sqref="D90:D91" name="Range2_1_1_1_1_11_1_2_1_1"/>
    <protectedRange sqref="E88 G90:H90 F89" name="Range2_2_2_9_1_1_1_1"/>
    <protectedRange sqref="D86" name="Range2_1_1_1_1_1_9_1_1_1_1"/>
    <protectedRange sqref="C90 C85" name="Range2_1_1_2_1_1"/>
    <protectedRange sqref="C89" name="Range2_1_2_2_1_1"/>
    <protectedRange sqref="C88" name="Range2_3_2_1_1"/>
    <protectedRange sqref="F84:F85 E84 G86:H86" name="Range2_2_12_1_1_1_1_1"/>
    <protectedRange sqref="C84" name="Range2_1_4_2_1_1_1"/>
    <protectedRange sqref="C86:C87" name="Range2_5_1_1_1"/>
    <protectedRange sqref="E89:E90 F90:F91 G91:H92 I87:I88" name="Range2_2_1_1_1_1"/>
    <protectedRange sqref="D87:D88" name="Range2_1_1_1_1_1_1_1_1"/>
    <protectedRange sqref="AS11:AS15" name="Range1_4_1_1_1_1"/>
    <protectedRange sqref="J26:J34 J11:J15" name="Range1_1_2_1_10_1_1_1_1"/>
    <protectedRange sqref="R102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4:T76" name="Range2_12_5_1_1_3"/>
    <protectedRange sqref="T70:T73" name="Range2_12_5_1_1_2_2"/>
    <protectedRange sqref="T69" name="Range2_12_5_1_1_2_1_1"/>
    <protectedRange sqref="S69" name="Range2_12_4_1_1_1_4_2_2_1_1"/>
    <protectedRange sqref="B88:B90" name="Range2_12_5_1_1_2"/>
    <protectedRange sqref="B87" name="Range2_12_5_1_1_2_1_4_1_1_1_2_1_1_1_1_1_1_1"/>
    <protectedRange sqref="F83 G85:H85" name="Range2_2_12_1_1_1_1_1_1"/>
    <protectedRange sqref="D83:E83" name="Range2_2_12_1_7_1_1_2_1"/>
    <protectedRange sqref="C83" name="Range2_1_1_2_1_1_1"/>
    <protectedRange sqref="B85:B86" name="Range2_12_5_1_1_2_1"/>
    <protectedRange sqref="B84" name="Range2_12_5_1_1_2_1_2_1"/>
    <protectedRange sqref="B83" name="Range2_12_5_1_1_2_1_2_2"/>
    <protectedRange sqref="S81:S84" name="Range2_12_5_1_1_5"/>
    <protectedRange sqref="N81:R84" name="Range2_12_1_6_1_1_1"/>
    <protectedRange sqref="J81:M84" name="Range2_2_12_1_7_1_1_2"/>
    <protectedRange sqref="S78:S80" name="Range2_12_2_1_1_1_2_1_1_1"/>
    <protectedRange sqref="Q79:R80" name="Range2_12_1_4_1_1_1_1_1_1_1_1_1_1_1_1_1_1_1"/>
    <protectedRange sqref="N79:P80" name="Range2_12_1_2_1_1_1_1_1_1_1_1_1_1_1_1_1_1_1_1"/>
    <protectedRange sqref="J79:M80" name="Range2_2_12_1_4_1_1_1_1_1_1_1_1_1_1_1_1_1_1_1_1"/>
    <protectedRange sqref="Q78:R78" name="Range2_12_1_6_1_1_1_2_3_1_1_3_1_1_1_1_1_1_1"/>
    <protectedRange sqref="N78:P78" name="Range2_12_1_2_3_1_1_1_2_3_1_1_3_1_1_1_1_1_1_1"/>
    <protectedRange sqref="J78:M78" name="Range2_2_12_1_4_3_1_1_1_3_3_1_1_3_1_1_1_1_1_1_1"/>
    <protectedRange sqref="S76:S77" name="Range2_12_4_1_1_1_4_2_2_2_1"/>
    <protectedRange sqref="Q76:R77" name="Range2_12_1_6_1_1_1_2_3_2_1_1_3_2"/>
    <protectedRange sqref="N76:P77" name="Range2_12_1_2_3_1_1_1_2_3_2_1_1_3_2"/>
    <protectedRange sqref="K76:M77" name="Range2_2_12_1_4_3_1_1_1_3_3_2_1_1_3_2"/>
    <protectedRange sqref="J76:J77" name="Range2_2_12_1_4_3_1_1_1_3_2_1_2_2_2"/>
    <protectedRange sqref="I76" name="Range2_2_12_1_4_3_1_1_1_3_3_1_1_3_1_1_1_1_1_1_2_2"/>
    <protectedRange sqref="I78:I84" name="Range2_2_12_1_7_1_1_2_2_1_1"/>
    <protectedRange sqref="I77" name="Range2_2_12_1_4_3_1_1_1_3_3_1_1_3_1_1_1_1_1_1_2_1_1"/>
    <protectedRange sqref="G84:H84" name="Range2_2_12_1_3_1_2_1_1_1_2_1_1_1_1_1_1_2_1_1_1_1_1_1_1_1_1"/>
    <protectedRange sqref="F82 G81:H83" name="Range2_2_12_1_3_3_1_1_1_2_1_1_1_1_1_1_1_1_1_1_1_1_1_1_1_1"/>
    <protectedRange sqref="G78:H78" name="Range2_2_12_1_3_1_2_1_1_1_2_1_1_1_1_1_1_2_1_1_1_1_1_2_1"/>
    <protectedRange sqref="F78:F81" name="Range2_2_12_1_3_1_2_1_1_1_3_1_1_1_1_1_3_1_1_1_1_1_1_1_1_1"/>
    <protectedRange sqref="G79:H80" name="Range2_2_12_1_3_1_2_1_1_1_1_2_1_1_1_1_1_1_1_1_1_1_1"/>
    <protectedRange sqref="D78:E79" name="Range2_2_12_1_3_1_2_1_1_1_3_1_1_1_1_1_1_1_2_1_1_1_1_1_1_1"/>
    <protectedRange sqref="B81" name="Range2_12_5_1_1_2_1_4_1_1_1_2_1_1_1_1_1_1_1_1_1_2_1_1_1_1_1"/>
    <protectedRange sqref="B82" name="Range2_12_5_1_1_2_1_2_2_1_1_1_1_1"/>
    <protectedRange sqref="D82:E82" name="Range2_2_12_1_7_1_1_2_1_1"/>
    <protectedRange sqref="C82" name="Range2_1_1_2_1_1_1_1"/>
    <protectedRange sqref="D81" name="Range2_2_12_1_7_1_1_2_1_1_1_1_1_1"/>
    <protectedRange sqref="E81" name="Range2_2_12_1_1_1_1_1_1_1_1_1_1_1_1"/>
    <protectedRange sqref="C81" name="Range2_1_4_2_1_1_1_1_1_1_1_1_1"/>
    <protectedRange sqref="D80:E80" name="Range2_2_12_1_3_1_2_1_1_1_3_1_1_1_1_1_1_1_2_1_1_1_1_1_1_1_1"/>
    <protectedRange sqref="B80" name="Range2_12_5_1_1_2_1_2_2_1_1_1_1"/>
    <protectedRange sqref="S70:S75" name="Range2_12_5_1_1_5_1"/>
    <protectedRange sqref="N72:R75" name="Range2_12_1_6_1_1_1_1"/>
    <protectedRange sqref="J74:M75 L72:M73" name="Range2_2_12_1_7_1_1_2_2"/>
    <protectedRange sqref="I74:I75" name="Range2_2_12_1_7_1_1_2_2_1_1_1"/>
    <protectedRange sqref="B79" name="Range2_12_5_1_1_2_1_2_2_1_1_1_1_2_1_1_1"/>
    <protectedRange sqref="B78" name="Range2_12_5_1_1_2_1_2_2_1_1_1_1_2_1_1_1_2"/>
    <protectedRange sqref="B77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61:S68 S51:S58" name="Range2_12_5_1_1_2_3_1_1"/>
    <protectedRange sqref="Q51:R58" name="Range2_12_1_6_1_1_1_1_2_1_2"/>
    <protectedRange sqref="N51:P58" name="Range2_12_1_2_3_1_1_1_1_2_1_2"/>
    <protectedRange sqref="L55:M58 I51:M54" name="Range2_2_12_1_4_3_1_1_1_1_2_1_2"/>
    <protectedRange sqref="D51:D54" name="Range2_2_12_1_3_1_2_1_1_1_2_1_2_1_2"/>
    <protectedRange sqref="Q61:R64" name="Range2_12_1_6_1_1_1_1_2_1_1_1"/>
    <protectedRange sqref="N61:P64" name="Range2_12_1_2_3_1_1_1_1_2_1_1_1"/>
    <protectedRange sqref="L61:M64" name="Range2_2_12_1_4_3_1_1_1_1_2_1_1_1"/>
    <protectedRange sqref="B76" name="Range2_12_5_1_1_2_1_2_2_1_1_1_1_2_1_1_1_2_1_1_1_2"/>
    <protectedRange sqref="N65:R71" name="Range2_12_1_6_1_1_1_1_1"/>
    <protectedRange sqref="J67:M68 L69:M71 L65:M66" name="Range2_2_12_1_7_1_1_2_2_1"/>
    <protectedRange sqref="G67:H68" name="Range2_2_12_1_3_1_2_1_1_1_2_1_1_1_1_1_1_2_1_1_1_1"/>
    <protectedRange sqref="I67:I68" name="Range2_2_12_1_4_3_1_1_1_2_1_2_1_1_3_1_1_1_1_1_1_1_1"/>
    <protectedRange sqref="D67:E68" name="Range2_2_12_1_3_1_2_1_1_1_2_1_1_1_1_3_1_1_1_1_1_1_1"/>
    <protectedRange sqref="F67:F68" name="Range2_2_12_1_3_1_2_1_1_1_3_1_1_1_1_1_3_1_1_1_1_1_1_1"/>
    <protectedRange sqref="G77:H77" name="Range2_2_12_1_3_1_2_1_1_1_1_2_1_1_1_1_1_1_2_1_1_2"/>
    <protectedRange sqref="F77" name="Range2_2_12_1_3_1_2_1_1_1_1_2_1_1_1_1_1_1_1_1_1_1_1_2"/>
    <protectedRange sqref="D77:E77" name="Range2_2_12_1_3_1_2_1_1_1_2_1_1_1_1_3_1_1_1_1_1_1_1_1_1_1_2"/>
    <protectedRange sqref="G76:H76" name="Range2_2_12_1_3_1_2_1_1_1_1_2_1_1_1_1_1_1_2_1_1_1_1"/>
    <protectedRange sqref="F76" name="Range2_2_12_1_3_1_2_1_1_1_1_2_1_1_1_1_1_1_1_1_1_1_1_1_1"/>
    <protectedRange sqref="D76:E76" name="Range2_2_12_1_3_1_2_1_1_1_2_1_1_1_1_3_1_1_1_1_1_1_1_1_1_1_1_1"/>
    <protectedRange sqref="D75" name="Range2_2_12_1_7_1_1_1_1"/>
    <protectedRange sqref="E75:F75" name="Range2_2_12_1_1_1_1_1_2_1"/>
    <protectedRange sqref="C75" name="Range2_1_4_2_1_1_1_1_1"/>
    <protectedRange sqref="G75:H75" name="Range2_2_12_1_3_1_2_1_1_1_2_1_1_1_1_1_1_2_1_1_1_1_1_1_1_1_1_1_1"/>
    <protectedRange sqref="F74:H74" name="Range2_2_12_1_3_3_1_1_1_2_1_1_1_1_1_1_1_1_1_1_1_1_1_1_1_1_1_2"/>
    <protectedRange sqref="D74:E74" name="Range2_2_12_1_7_1_1_2_1_1_1_2"/>
    <protectedRange sqref="C74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3:K73" name="Range2_2_12_1_4_3_1_1_1_3_3_1_1_3_1_1_1_1_1_1_1_1"/>
    <protectedRange sqref="K71:K72" name="Range2_2_12_1_4_3_1_1_1_3_3_2_1_1_3_2_1"/>
    <protectedRange sqref="J71:J72" name="Range2_2_12_1_4_3_1_1_1_3_2_1_2_2_2_1"/>
    <protectedRange sqref="I71" name="Range2_2_12_1_4_3_1_1_1_3_3_1_1_3_1_1_1_1_1_1_2_2_2"/>
    <protectedRange sqref="I73" name="Range2_2_12_1_7_1_1_2_2_1_1_2"/>
    <protectedRange sqref="I72" name="Range2_2_12_1_4_3_1_1_1_3_3_1_1_3_1_1_1_1_1_1_2_1_1_1"/>
    <protectedRange sqref="G73:H73" name="Range2_2_12_1_3_1_2_1_1_1_2_1_1_1_1_1_1_2_1_1_1_1_1_2_1_1"/>
    <protectedRange sqref="F73" name="Range2_2_12_1_3_1_2_1_1_1_3_1_1_1_1_1_3_1_1_1_1_1_1_1_1_1_2"/>
    <protectedRange sqref="D73:E73" name="Range2_2_12_1_3_1_2_1_1_1_3_1_1_1_1_1_1_1_2_1_1_1_1_1_1_1_2"/>
    <protectedRange sqref="J69:K70" name="Range2_2_12_1_7_1_1_2_2_2"/>
    <protectedRange sqref="I69:I70" name="Range2_2_12_1_7_1_1_2_2_1_1_1_2"/>
    <protectedRange sqref="G72:H72" name="Range2_2_12_1_3_1_2_1_1_1_1_2_1_1_1_1_1_1_2_1_1_2_1"/>
    <protectedRange sqref="F72" name="Range2_2_12_1_3_1_2_1_1_1_1_2_1_1_1_1_1_1_1_1_1_1_1_2_1"/>
    <protectedRange sqref="D72:E72" name="Range2_2_12_1_3_1_2_1_1_1_2_1_1_1_1_3_1_1_1_1_1_1_1_1_1_1_2_1"/>
    <protectedRange sqref="G71:H71" name="Range2_2_12_1_3_1_2_1_1_1_1_2_1_1_1_1_1_1_2_1_1_1_1_1"/>
    <protectedRange sqref="F71" name="Range2_2_12_1_3_1_2_1_1_1_1_2_1_1_1_1_1_1_1_1_1_1_1_1_1_1"/>
    <protectedRange sqref="D71:E71" name="Range2_2_12_1_3_1_2_1_1_1_2_1_1_1_1_3_1_1_1_1_1_1_1_1_1_1_1_1_1"/>
    <protectedRange sqref="D70" name="Range2_2_12_1_7_1_1_1_1_1"/>
    <protectedRange sqref="E70:F70" name="Range2_2_12_1_1_1_1_1_2_1_1"/>
    <protectedRange sqref="C70" name="Range2_1_4_2_1_1_1_1_1_1"/>
    <protectedRange sqref="G70:H70" name="Range2_2_12_1_3_1_2_1_1_1_2_1_1_1_1_1_1_2_1_1_1_1_1_1_1_1_1_1_1_1"/>
    <protectedRange sqref="F69:H69" name="Range2_2_12_1_3_3_1_1_1_2_1_1_1_1_1_1_1_1_1_1_1_1_1_1_1_1_1_2_1"/>
    <protectedRange sqref="D69:E69" name="Range2_2_12_1_7_1_1_2_1_1_1_2_1"/>
    <protectedRange sqref="C69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9:T60" name="Range2_12_5_1_1_1"/>
    <protectedRange sqref="S59:S60" name="Range2_12_5_1_1_2_3_1_1_1"/>
    <protectedRange sqref="Q59:R60" name="Range2_12_1_6_1_1_1_1_2_1_1_1_1"/>
    <protectedRange sqref="N59:P60" name="Range2_12_1_2_3_1_1_1_1_2_1_1_1_1"/>
    <protectedRange sqref="L59:M60" name="Range2_2_12_1_4_3_1_1_1_1_2_1_1_1_1"/>
    <protectedRange sqref="J55:K58" name="Range2_2_12_1_7_1_1_2_2_3"/>
    <protectedRange sqref="G55:H58" name="Range2_2_12_1_3_1_2_1_1_1_2_1_1_1_1_1_1_2_1_1_1"/>
    <protectedRange sqref="I55:I58" name="Range2_2_12_1_4_3_1_1_1_2_1_2_1_1_3_1_1_1_1_1_1_1"/>
    <protectedRange sqref="D55:E58" name="Range2_2_12_1_3_1_2_1_1_1_2_1_1_1_1_3_1_1_1_1_1_1"/>
    <protectedRange sqref="F55:F58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Z21 AA16:AA21 X22:AA22 AB17:AB22 X23:AB34" name="Range1_16_3_1_1_6"/>
    <protectedRange sqref="B54" name="Range2_12_5_1_1_1_2_2_1_1_1_1_1_1_1_1_1_1_1_2_1_1_1"/>
    <protectedRange sqref="G59:H65" name="Range2_2_12_1_3_1_1_1_1_1_4_1_1_1_1_2"/>
    <protectedRange sqref="E59:F65" name="Range2_2_12_1_7_1_1_3_1_1_1_1_2"/>
    <protectedRange sqref="I59:K65" name="Range2_2_12_1_4_3_1_1_1_1_2_1_1_1_2"/>
    <protectedRange sqref="D59:D65" name="Range2_2_12_1_3_1_2_1_1_1_2_1_2_1_1_1_2"/>
    <protectedRange sqref="J66:K66" name="Range2_2_12_1_7_1_1_2_2_1_2"/>
    <protectedRange sqref="I66" name="Range2_2_12_1_7_1_1_2_2_1_1_1_1_1"/>
    <protectedRange sqref="G66:H66" name="Range2_2_12_1_3_3_1_1_1_2_1_1_1_1_1_1_1_1_1_1_1_1_1_1_1_1_1_1_1"/>
    <protectedRange sqref="F66" name="Range2_2_12_1_3_1_2_1_1_1_3_1_1_1_1_1_3_1_1_1_1_1_1_1_1_1_1_1"/>
    <protectedRange sqref="D66" name="Range2_2_12_1_7_1_1_2_1_1_1_1_1_1_1_1"/>
    <protectedRange sqref="E66" name="Range2_2_12_1_1_1_1_1_1_1_1_1_1_1_1_1_1"/>
    <protectedRange sqref="C66" name="Range2_1_4_2_1_1_1_1_1_1_1_1_1_1_1"/>
    <protectedRange sqref="B63" name="Range2_12_5_1_1_2_1_4_1_1_1_2_1_1_1_1_1_1_1_1_1_2_1_1_1_1_2_1_1_1_2_1_1_1_2_2_2_1_1_1_1_1"/>
    <protectedRange sqref="B64" name="Range2_12_5_1_1_2_1_2_2_1_1_1_1_2_1_1_1_2_1_1_1_2_2_2_1_1_1_1_1"/>
    <protectedRange sqref="B55" name="Range2_12_5_1_1_1_2_2_1_1_1_1_1_1_1_1_1_1_1_2_1_1_1_2"/>
    <protectedRange sqref="AR11:AR34" name="Range1_16_3_1_1_5"/>
    <protectedRange sqref="B61" name="Range2_12_5_1_1_2_1_4_1_1_1_2_1_1_1_1_1_1_1_1_1_2_1_1_1_1_2_1_1_1_2_1_1_1_2_2_2_1_1_1_1_1_1_1_1_1"/>
    <protectedRange sqref="B62" name="Range2_12_5_1_1_2_1_2_2_1_1_1_1_2_1_1_1_2_1_1_1_2_2_2_1_1_1_1_1_1_1_1_2"/>
    <protectedRange sqref="B56 B60" name="Range2_12_5_1_1_1_2_2_1_1_1_1_1_1_1_1_1_1_1_2_1_1_1_1_1_1_1_1_1_3_1_3"/>
    <protectedRange sqref="H43" name="Range2_12_5_1_1_1_2_1_1_1_1_1_1_1_1_1_1_1_1"/>
    <protectedRange sqref="B42" name="Range2_12_5_1_1_1_1_1_2_1_1"/>
    <protectedRange sqref="B44" name="Range2_12_5_1_1_1_2_2_1_1_1_1_1_1_1_1_1"/>
    <protectedRange sqref="B45" name="Range2_12_5_1_1_1_2_2_1_1_1_1_1_1_1_1_1_1_1_2_1_1_1_1_1_1_1_1_1_1_1_1"/>
    <protectedRange sqref="B46:B47 B50 B52 B59" name="Range2_12_5_1_1_1_2_2_1_1_1_1_1_1_1_1_1_1_1_2_1_1_1_1_1_1_1_1_1_3_1_3_1"/>
    <protectedRange sqref="B43" name="Range2_12_5_1_1_1_2_1_1_1_1_1_1_1_1_1_1_1_2"/>
    <protectedRange sqref="B48" name="Range2_12_5_1_1_1_2_2_1_1_1_1_1_1_1_1_1_1_1_2_1_1_1_2_1_1_1_2_1_1_1_3_1"/>
    <protectedRange sqref="B49 B51 B53" name="Range2_12_5_1_1_1_2_2_1_1_1_1_1_1_1_1_1_1_1_2_1_1_1_2_1_2_1_1_1_1_3_1"/>
    <protectedRange sqref="B57" name="Range2_12_5_1_1_1_2_2_1_1_1_1_1_1_1_1_1_1_1_2_1_1_1_3_3_1_1_1_1"/>
    <protectedRange sqref="B58" name="Range2_12_5_1_1_2_1_4_1_1_1_2_1_1_1_1_1_1_1_1_1_2_1_1_1_1_2_1_1_1_2_1_1_1_2_2_2_1_1_1_1_1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5 X16:Z16 AB16:AE16">
    <cfRule type="containsText" dxfId="1037" priority="17" operator="containsText" text="N/A">
      <formula>NOT(ISERROR(SEARCH("N/A",X11)))</formula>
    </cfRule>
    <cfRule type="cellIs" dxfId="1036" priority="35" operator="equal">
      <formula>0</formula>
    </cfRule>
  </conditionalFormatting>
  <conditionalFormatting sqref="AC17:AE34 X11:AE15 X16:Z16 AB16:AE16">
    <cfRule type="cellIs" dxfId="1035" priority="34" operator="greaterThanOrEqual">
      <formula>1185</formula>
    </cfRule>
  </conditionalFormatting>
  <conditionalFormatting sqref="AC17:AE34 X11:AE15 X16:Z16 AB16:AE16">
    <cfRule type="cellIs" dxfId="1034" priority="33" operator="between">
      <formula>0.1</formula>
      <formula>1184</formula>
    </cfRule>
  </conditionalFormatting>
  <conditionalFormatting sqref="X8 AJ16:AJ34 AJ11:AO15 AO12:AO34">
    <cfRule type="cellIs" dxfId="1033" priority="32" operator="equal">
      <formula>0</formula>
    </cfRule>
  </conditionalFormatting>
  <conditionalFormatting sqref="X8 AJ16:AJ34 AJ11:AO15 AO12:AO34">
    <cfRule type="cellIs" dxfId="1032" priority="31" operator="greaterThan">
      <formula>1179</formula>
    </cfRule>
  </conditionalFormatting>
  <conditionalFormatting sqref="X8 AJ16:AJ34 AJ11:AO15 AO12:AO34">
    <cfRule type="cellIs" dxfId="1031" priority="30" operator="greaterThan">
      <formula>99</formula>
    </cfRule>
  </conditionalFormatting>
  <conditionalFormatting sqref="X8 AJ16:AJ34 AJ11:AO15 AO12:AO34">
    <cfRule type="cellIs" dxfId="1030" priority="29" operator="greaterThan">
      <formula>0.99</formula>
    </cfRule>
  </conditionalFormatting>
  <conditionalFormatting sqref="AB8">
    <cfRule type="cellIs" dxfId="1029" priority="28" operator="equal">
      <formula>0</formula>
    </cfRule>
  </conditionalFormatting>
  <conditionalFormatting sqref="AB8">
    <cfRule type="cellIs" dxfId="1028" priority="27" operator="greaterThan">
      <formula>1179</formula>
    </cfRule>
  </conditionalFormatting>
  <conditionalFormatting sqref="AB8">
    <cfRule type="cellIs" dxfId="1027" priority="26" operator="greaterThan">
      <formula>99</formula>
    </cfRule>
  </conditionalFormatting>
  <conditionalFormatting sqref="AB8">
    <cfRule type="cellIs" dxfId="1026" priority="25" operator="greaterThan">
      <formula>0.99</formula>
    </cfRule>
  </conditionalFormatting>
  <conditionalFormatting sqref="AQ11:AQ34">
    <cfRule type="cellIs" dxfId="1025" priority="24" operator="equal">
      <formula>0</formula>
    </cfRule>
  </conditionalFormatting>
  <conditionalFormatting sqref="AQ11:AQ34">
    <cfRule type="cellIs" dxfId="1024" priority="23" operator="greaterThan">
      <formula>1179</formula>
    </cfRule>
  </conditionalFormatting>
  <conditionalFormatting sqref="AQ11:AQ34">
    <cfRule type="cellIs" dxfId="1023" priority="22" operator="greaterThan">
      <formula>99</formula>
    </cfRule>
  </conditionalFormatting>
  <conditionalFormatting sqref="AQ11:AQ34">
    <cfRule type="cellIs" dxfId="1022" priority="21" operator="greaterThan">
      <formula>0.99</formula>
    </cfRule>
  </conditionalFormatting>
  <conditionalFormatting sqref="AI11:AI34">
    <cfRule type="cellIs" dxfId="1021" priority="20" operator="greaterThan">
      <formula>$AI$8</formula>
    </cfRule>
  </conditionalFormatting>
  <conditionalFormatting sqref="AH11:AH34">
    <cfRule type="cellIs" dxfId="1020" priority="18" operator="greaterThan">
      <formula>$AH$8</formula>
    </cfRule>
    <cfRule type="cellIs" dxfId="1019" priority="19" operator="greaterThan">
      <formula>$AH$8</formula>
    </cfRule>
  </conditionalFormatting>
  <conditionalFormatting sqref="AP11:AP34">
    <cfRule type="cellIs" dxfId="1018" priority="16" operator="equal">
      <formula>0</formula>
    </cfRule>
  </conditionalFormatting>
  <conditionalFormatting sqref="AP11:AP34">
    <cfRule type="cellIs" dxfId="1017" priority="15" operator="greaterThan">
      <formula>1179</formula>
    </cfRule>
  </conditionalFormatting>
  <conditionalFormatting sqref="AP11:AP34">
    <cfRule type="cellIs" dxfId="1016" priority="14" operator="greaterThan">
      <formula>99</formula>
    </cfRule>
  </conditionalFormatting>
  <conditionalFormatting sqref="AP11:AP34">
    <cfRule type="cellIs" dxfId="1015" priority="13" operator="greaterThan">
      <formula>0.99</formula>
    </cfRule>
  </conditionalFormatting>
  <conditionalFormatting sqref="X17:Z21 AA16:AA21 X22:AA22 AB17:AB22 X23:AB34">
    <cfRule type="containsText" dxfId="1014" priority="9" operator="containsText" text="N/A">
      <formula>NOT(ISERROR(SEARCH("N/A",X16)))</formula>
    </cfRule>
    <cfRule type="cellIs" dxfId="1013" priority="12" operator="equal">
      <formula>0</formula>
    </cfRule>
  </conditionalFormatting>
  <conditionalFormatting sqref="X17:Z21 AA16:AA21 X22:AA22 AB17:AB22 X23:AB34">
    <cfRule type="cellIs" dxfId="1012" priority="11" operator="greaterThanOrEqual">
      <formula>1185</formula>
    </cfRule>
  </conditionalFormatting>
  <conditionalFormatting sqref="X17:Z21 AA16:AA21 X22:AA22 AB17:AB22 X23:AB34">
    <cfRule type="cellIs" dxfId="1011" priority="10" operator="between">
      <formula>0.1</formula>
      <formula>1184</formula>
    </cfRule>
  </conditionalFormatting>
  <conditionalFormatting sqref="AL16:AN34">
    <cfRule type="cellIs" dxfId="1010" priority="8" operator="equal">
      <formula>0</formula>
    </cfRule>
  </conditionalFormatting>
  <conditionalFormatting sqref="AL16:AN34">
    <cfRule type="cellIs" dxfId="1009" priority="7" operator="greaterThan">
      <formula>1179</formula>
    </cfRule>
  </conditionalFormatting>
  <conditionalFormatting sqref="AL16:AN34">
    <cfRule type="cellIs" dxfId="1008" priority="6" operator="greaterThan">
      <formula>99</formula>
    </cfRule>
  </conditionalFormatting>
  <conditionalFormatting sqref="AL16:AN34">
    <cfRule type="cellIs" dxfId="1007" priority="5" operator="greaterThan">
      <formula>0.99</formula>
    </cfRule>
  </conditionalFormatting>
  <conditionalFormatting sqref="AK16:AK34">
    <cfRule type="cellIs" dxfId="1006" priority="4" operator="equal">
      <formula>0</formula>
    </cfRule>
  </conditionalFormatting>
  <conditionalFormatting sqref="AK16:AK34">
    <cfRule type="cellIs" dxfId="1005" priority="3" operator="greaterThan">
      <formula>1179</formula>
    </cfRule>
  </conditionalFormatting>
  <conditionalFormatting sqref="AK16:AK34">
    <cfRule type="cellIs" dxfId="1004" priority="2" operator="greaterThan">
      <formula>99</formula>
    </cfRule>
  </conditionalFormatting>
  <conditionalFormatting sqref="AK16:AK34">
    <cfRule type="cellIs" dxfId="1003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40" workbookViewId="0">
      <selection activeCell="B44" sqref="B4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42144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26688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19'!Q34</f>
        <v>37233672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19'!$AG$34</f>
        <v>37161812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19'!$AP$34</f>
        <v>8351869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95</v>
      </c>
      <c r="Q11" s="118">
        <v>37237549</v>
      </c>
      <c r="R11" s="45">
        <f>Q11-Q10</f>
        <v>3877</v>
      </c>
      <c r="S11" s="46">
        <f>R11*24/1000</f>
        <v>93.048000000000002</v>
      </c>
      <c r="T11" s="46">
        <f>R11/1000</f>
        <v>3.8769999999999998</v>
      </c>
      <c r="U11" s="119">
        <v>5.0999999999999996</v>
      </c>
      <c r="V11" s="119">
        <f>U11</f>
        <v>5.0999999999999996</v>
      </c>
      <c r="W11" s="120" t="s">
        <v>124</v>
      </c>
      <c r="X11" s="122">
        <v>0</v>
      </c>
      <c r="Y11" s="122">
        <v>0</v>
      </c>
      <c r="Z11" s="122">
        <v>1046</v>
      </c>
      <c r="AA11" s="122">
        <v>0</v>
      </c>
      <c r="AB11" s="122">
        <v>1108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37162456</v>
      </c>
      <c r="AH11" s="48">
        <f>IF(ISBLANK(AG11),"-",AG11-AG10)</f>
        <v>644</v>
      </c>
      <c r="AI11" s="49">
        <f>AH11/T11</f>
        <v>166.10781532112458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8353299</v>
      </c>
      <c r="AQ11" s="122">
        <f>AP11-AP10</f>
        <v>1430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93</v>
      </c>
      <c r="Q12" s="118">
        <v>37241220</v>
      </c>
      <c r="R12" s="45">
        <f t="shared" ref="R12:R34" si="3">Q12-Q11</f>
        <v>3671</v>
      </c>
      <c r="S12" s="46">
        <f t="shared" ref="S12:S34" si="4">R12*24/1000</f>
        <v>88.103999999999999</v>
      </c>
      <c r="T12" s="46">
        <f t="shared" ref="T12:T34" si="5">R12/1000</f>
        <v>3.6709999999999998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1046</v>
      </c>
      <c r="AA12" s="122">
        <v>0</v>
      </c>
      <c r="AB12" s="122">
        <v>1108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37163104</v>
      </c>
      <c r="AH12" s="48">
        <f>IF(ISBLANK(AG12),"-",AG12-AG11)</f>
        <v>648</v>
      </c>
      <c r="AI12" s="49">
        <f t="shared" ref="AI12:AI34" si="7">AH12/T12</f>
        <v>176.51865976573143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8354839</v>
      </c>
      <c r="AQ12" s="122">
        <f>AP12-AP11</f>
        <v>1540</v>
      </c>
      <c r="AR12" s="52">
        <v>0.94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90</v>
      </c>
      <c r="Q13" s="118">
        <v>37244767</v>
      </c>
      <c r="R13" s="45">
        <f t="shared" si="3"/>
        <v>3547</v>
      </c>
      <c r="S13" s="46">
        <f t="shared" si="4"/>
        <v>85.128</v>
      </c>
      <c r="T13" s="46">
        <f t="shared" si="5"/>
        <v>3.5470000000000002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1025</v>
      </c>
      <c r="AA13" s="122">
        <v>0</v>
      </c>
      <c r="AB13" s="122">
        <v>1108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37163726</v>
      </c>
      <c r="AH13" s="48">
        <f>IF(ISBLANK(AG13),"-",AG13-AG12)</f>
        <v>622</v>
      </c>
      <c r="AI13" s="49">
        <f t="shared" si="7"/>
        <v>175.35945869749082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8356361</v>
      </c>
      <c r="AQ13" s="122">
        <f>AP13-AP12</f>
        <v>1522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23</v>
      </c>
      <c r="E14" s="40">
        <f t="shared" si="0"/>
        <v>16.197183098591552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94</v>
      </c>
      <c r="P14" s="118">
        <v>93</v>
      </c>
      <c r="Q14" s="118">
        <v>37248499</v>
      </c>
      <c r="R14" s="45">
        <f t="shared" si="3"/>
        <v>3732</v>
      </c>
      <c r="S14" s="46">
        <f t="shared" si="4"/>
        <v>89.567999999999998</v>
      </c>
      <c r="T14" s="46">
        <f t="shared" si="5"/>
        <v>3.7320000000000002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955</v>
      </c>
      <c r="AA14" s="122">
        <v>0</v>
      </c>
      <c r="AB14" s="122">
        <v>986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37164264</v>
      </c>
      <c r="AH14" s="48">
        <f t="shared" ref="AH14:AH34" si="8">IF(ISBLANK(AG14),"-",AG14-AG13)</f>
        <v>538</v>
      </c>
      <c r="AI14" s="49">
        <f t="shared" si="7"/>
        <v>144.15862808145766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8357777</v>
      </c>
      <c r="AQ14" s="122">
        <f>AP14-AP13</f>
        <v>1416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21</v>
      </c>
      <c r="E15" s="40">
        <f t="shared" si="0"/>
        <v>14.788732394366198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105</v>
      </c>
      <c r="P15" s="118">
        <v>104</v>
      </c>
      <c r="Q15" s="118">
        <v>37252503</v>
      </c>
      <c r="R15" s="45">
        <f t="shared" si="3"/>
        <v>4004</v>
      </c>
      <c r="S15" s="46">
        <f t="shared" si="4"/>
        <v>96.096000000000004</v>
      </c>
      <c r="T15" s="46">
        <f t="shared" si="5"/>
        <v>4.0039999999999996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1006</v>
      </c>
      <c r="AA15" s="122">
        <v>0</v>
      </c>
      <c r="AB15" s="122">
        <v>1016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37164788</v>
      </c>
      <c r="AH15" s="48">
        <f t="shared" si="8"/>
        <v>524</v>
      </c>
      <c r="AI15" s="49">
        <f t="shared" si="7"/>
        <v>130.86913086913088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8357777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120</v>
      </c>
      <c r="Q16" s="118">
        <v>37257388</v>
      </c>
      <c r="R16" s="45">
        <f t="shared" si="3"/>
        <v>4885</v>
      </c>
      <c r="S16" s="46">
        <f t="shared" si="4"/>
        <v>117.24</v>
      </c>
      <c r="T16" s="46">
        <f t="shared" si="5"/>
        <v>4.8849999999999998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37165548</v>
      </c>
      <c r="AH16" s="48">
        <f t="shared" si="8"/>
        <v>760</v>
      </c>
      <c r="AI16" s="49">
        <f t="shared" si="7"/>
        <v>155.57830092118732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8357777</v>
      </c>
      <c r="AQ16" s="122">
        <f t="shared" ref="AQ16:AQ34" si="10">AP16-AP15</f>
        <v>0</v>
      </c>
      <c r="AR16" s="52">
        <v>1.08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135</v>
      </c>
      <c r="P17" s="118">
        <v>136</v>
      </c>
      <c r="Q17" s="118">
        <v>37263744</v>
      </c>
      <c r="R17" s="45">
        <f t="shared" si="3"/>
        <v>6356</v>
      </c>
      <c r="S17" s="46">
        <f t="shared" si="4"/>
        <v>152.54400000000001</v>
      </c>
      <c r="T17" s="46">
        <f t="shared" si="5"/>
        <v>6.3559999999999999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1121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37167068</v>
      </c>
      <c r="AH17" s="48">
        <f t="shared" si="8"/>
        <v>1520</v>
      </c>
      <c r="AI17" s="49">
        <f t="shared" si="7"/>
        <v>239.14411579609819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8357777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135</v>
      </c>
      <c r="P18" s="118">
        <v>143</v>
      </c>
      <c r="Q18" s="118">
        <v>37270012</v>
      </c>
      <c r="R18" s="45">
        <f t="shared" si="3"/>
        <v>6268</v>
      </c>
      <c r="S18" s="46">
        <f t="shared" si="4"/>
        <v>150.43199999999999</v>
      </c>
      <c r="T18" s="46">
        <f t="shared" si="5"/>
        <v>6.2679999999999998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1130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37168468</v>
      </c>
      <c r="AH18" s="48">
        <f t="shared" si="8"/>
        <v>1400</v>
      </c>
      <c r="AI18" s="49">
        <f t="shared" si="7"/>
        <v>223.35673261008296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8357777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150</v>
      </c>
      <c r="Q19" s="118">
        <v>37276441</v>
      </c>
      <c r="R19" s="45">
        <f t="shared" si="3"/>
        <v>6429</v>
      </c>
      <c r="S19" s="46">
        <f t="shared" si="4"/>
        <v>154.29599999999999</v>
      </c>
      <c r="T19" s="46">
        <f t="shared" si="5"/>
        <v>6.4290000000000003</v>
      </c>
      <c r="U19" s="119">
        <v>7.2</v>
      </c>
      <c r="V19" s="119">
        <f t="shared" si="6"/>
        <v>7.2</v>
      </c>
      <c r="W19" s="120" t="s">
        <v>135</v>
      </c>
      <c r="X19" s="122">
        <v>0</v>
      </c>
      <c r="Y19" s="122">
        <v>1130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37169908</v>
      </c>
      <c r="AH19" s="48">
        <f t="shared" si="8"/>
        <v>1440</v>
      </c>
      <c r="AI19" s="49">
        <f t="shared" si="7"/>
        <v>223.98506766215584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8357777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149</v>
      </c>
      <c r="Q20" s="118">
        <v>37282952</v>
      </c>
      <c r="R20" s="45">
        <f t="shared" si="3"/>
        <v>6511</v>
      </c>
      <c r="S20" s="46">
        <f t="shared" si="4"/>
        <v>156.26400000000001</v>
      </c>
      <c r="T20" s="46">
        <f t="shared" si="5"/>
        <v>6.5110000000000001</v>
      </c>
      <c r="U20" s="119">
        <v>6.5</v>
      </c>
      <c r="V20" s="119">
        <f t="shared" si="6"/>
        <v>6.5</v>
      </c>
      <c r="W20" s="120" t="s">
        <v>135</v>
      </c>
      <c r="X20" s="122">
        <v>0</v>
      </c>
      <c r="Y20" s="122">
        <v>1130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37171368</v>
      </c>
      <c r="AH20" s="48">
        <f>IF(ISBLANK(AG20),"-",AG20-AG19)</f>
        <v>1460</v>
      </c>
      <c r="AI20" s="49">
        <f t="shared" si="7"/>
        <v>224.23590846260174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8357777</v>
      </c>
      <c r="AQ20" s="122">
        <f t="shared" si="10"/>
        <v>0</v>
      </c>
      <c r="AR20" s="52">
        <v>1.02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145</v>
      </c>
      <c r="Q21" s="118">
        <v>37289216</v>
      </c>
      <c r="R21" s="45">
        <f>Q21-Q20</f>
        <v>6264</v>
      </c>
      <c r="S21" s="46">
        <f t="shared" si="4"/>
        <v>150.33600000000001</v>
      </c>
      <c r="T21" s="46">
        <f t="shared" si="5"/>
        <v>6.2640000000000002</v>
      </c>
      <c r="U21" s="119">
        <v>5.6</v>
      </c>
      <c r="V21" s="119">
        <f t="shared" si="6"/>
        <v>5.6</v>
      </c>
      <c r="W21" s="120" t="s">
        <v>135</v>
      </c>
      <c r="X21" s="122">
        <v>0</v>
      </c>
      <c r="Y21" s="122">
        <v>1129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37172788</v>
      </c>
      <c r="AH21" s="48">
        <f t="shared" si="8"/>
        <v>1420</v>
      </c>
      <c r="AI21" s="49">
        <f t="shared" si="7"/>
        <v>226.69220945083012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8357777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141</v>
      </c>
      <c r="P22" s="118">
        <v>150</v>
      </c>
      <c r="Q22" s="118">
        <v>37295345</v>
      </c>
      <c r="R22" s="45">
        <f t="shared" si="3"/>
        <v>6129</v>
      </c>
      <c r="S22" s="46">
        <f t="shared" si="4"/>
        <v>147.096</v>
      </c>
      <c r="T22" s="46">
        <f t="shared" si="5"/>
        <v>6.1289999999999996</v>
      </c>
      <c r="U22" s="119">
        <v>5</v>
      </c>
      <c r="V22" s="119">
        <f t="shared" si="6"/>
        <v>5</v>
      </c>
      <c r="W22" s="120" t="s">
        <v>135</v>
      </c>
      <c r="X22" s="122">
        <v>0</v>
      </c>
      <c r="Y22" s="122">
        <v>1037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37174172</v>
      </c>
      <c r="AH22" s="48">
        <f t="shared" si="8"/>
        <v>1384</v>
      </c>
      <c r="AI22" s="49">
        <f t="shared" si="7"/>
        <v>225.81171479849897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8357777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137</v>
      </c>
      <c r="Q23" s="118">
        <v>37301423</v>
      </c>
      <c r="R23" s="45">
        <f t="shared" si="3"/>
        <v>6078</v>
      </c>
      <c r="S23" s="46">
        <f t="shared" si="4"/>
        <v>145.87200000000001</v>
      </c>
      <c r="T23" s="46">
        <f t="shared" si="5"/>
        <v>6.0780000000000003</v>
      </c>
      <c r="U23" s="119">
        <v>4.5</v>
      </c>
      <c r="V23" s="119">
        <f t="shared" si="6"/>
        <v>4.5</v>
      </c>
      <c r="W23" s="120" t="s">
        <v>135</v>
      </c>
      <c r="X23" s="122">
        <v>0</v>
      </c>
      <c r="Y23" s="122">
        <v>1037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37175548</v>
      </c>
      <c r="AH23" s="48">
        <f t="shared" si="8"/>
        <v>1376</v>
      </c>
      <c r="AI23" s="49">
        <f t="shared" si="7"/>
        <v>226.3902599539322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8357777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142</v>
      </c>
      <c r="Q24" s="118">
        <v>37307290</v>
      </c>
      <c r="R24" s="45">
        <f t="shared" si="3"/>
        <v>5867</v>
      </c>
      <c r="S24" s="46">
        <f t="shared" si="4"/>
        <v>140.80799999999999</v>
      </c>
      <c r="T24" s="46">
        <f t="shared" si="5"/>
        <v>5.867</v>
      </c>
      <c r="U24" s="119">
        <v>4.0999999999999996</v>
      </c>
      <c r="V24" s="119">
        <f t="shared" si="6"/>
        <v>4.0999999999999996</v>
      </c>
      <c r="W24" s="120" t="s">
        <v>135</v>
      </c>
      <c r="X24" s="122">
        <v>0</v>
      </c>
      <c r="Y24" s="122">
        <v>1040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37176892</v>
      </c>
      <c r="AH24" s="48">
        <f t="shared" si="8"/>
        <v>1344</v>
      </c>
      <c r="AI24" s="49">
        <f t="shared" si="7"/>
        <v>229.07789330151695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8357777</v>
      </c>
      <c r="AQ24" s="122">
        <f t="shared" si="10"/>
        <v>0</v>
      </c>
      <c r="AR24" s="52">
        <v>1.04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140</v>
      </c>
      <c r="Q25" s="118">
        <v>37312964</v>
      </c>
      <c r="R25" s="45">
        <f t="shared" si="3"/>
        <v>5674</v>
      </c>
      <c r="S25" s="46">
        <f t="shared" si="4"/>
        <v>136.17599999999999</v>
      </c>
      <c r="T25" s="46">
        <f t="shared" si="5"/>
        <v>5.6740000000000004</v>
      </c>
      <c r="U25" s="119">
        <v>3.9</v>
      </c>
      <c r="V25" s="119">
        <f t="shared" si="6"/>
        <v>3.9</v>
      </c>
      <c r="W25" s="120" t="s">
        <v>135</v>
      </c>
      <c r="X25" s="122">
        <v>0</v>
      </c>
      <c r="Y25" s="122">
        <v>1047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37178196</v>
      </c>
      <c r="AH25" s="48">
        <f t="shared" si="8"/>
        <v>1304</v>
      </c>
      <c r="AI25" s="49">
        <f t="shared" si="7"/>
        <v>229.82023264011278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8357777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131</v>
      </c>
      <c r="P26" s="118">
        <v>140</v>
      </c>
      <c r="Q26" s="118">
        <v>37318565</v>
      </c>
      <c r="R26" s="45">
        <f t="shared" si="3"/>
        <v>5601</v>
      </c>
      <c r="S26" s="46">
        <f t="shared" si="4"/>
        <v>134.42400000000001</v>
      </c>
      <c r="T26" s="46">
        <f t="shared" si="5"/>
        <v>5.601</v>
      </c>
      <c r="U26" s="119">
        <v>3.7</v>
      </c>
      <c r="V26" s="119">
        <f t="shared" si="6"/>
        <v>3.7</v>
      </c>
      <c r="W26" s="120" t="s">
        <v>135</v>
      </c>
      <c r="X26" s="122">
        <v>0</v>
      </c>
      <c r="Y26" s="122">
        <v>1055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37179510</v>
      </c>
      <c r="AH26" s="48">
        <f t="shared" si="8"/>
        <v>1314</v>
      </c>
      <c r="AI26" s="49">
        <f t="shared" si="7"/>
        <v>234.60096411355116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8357777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128</v>
      </c>
      <c r="P27" s="118">
        <v>141</v>
      </c>
      <c r="Q27" s="118">
        <v>37324276</v>
      </c>
      <c r="R27" s="45">
        <f t="shared" si="3"/>
        <v>5711</v>
      </c>
      <c r="S27" s="46">
        <f t="shared" si="4"/>
        <v>137.06399999999999</v>
      </c>
      <c r="T27" s="46">
        <f t="shared" si="5"/>
        <v>5.7110000000000003</v>
      </c>
      <c r="U27" s="119">
        <v>3.4</v>
      </c>
      <c r="V27" s="119">
        <f t="shared" si="6"/>
        <v>3.4</v>
      </c>
      <c r="W27" s="120" t="s">
        <v>135</v>
      </c>
      <c r="X27" s="122">
        <v>0</v>
      </c>
      <c r="Y27" s="122">
        <v>1150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37180820</v>
      </c>
      <c r="AH27" s="48">
        <f t="shared" si="8"/>
        <v>1310</v>
      </c>
      <c r="AI27" s="49">
        <f t="shared" si="7"/>
        <v>229.38189458938888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8357777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143</v>
      </c>
      <c r="Q28" s="118">
        <v>37330133</v>
      </c>
      <c r="R28" s="45">
        <f t="shared" si="3"/>
        <v>5857</v>
      </c>
      <c r="S28" s="46">
        <f t="shared" si="4"/>
        <v>140.56800000000001</v>
      </c>
      <c r="T28" s="46">
        <f t="shared" si="5"/>
        <v>5.8570000000000002</v>
      </c>
      <c r="U28" s="119">
        <v>3.1</v>
      </c>
      <c r="V28" s="119">
        <f t="shared" si="6"/>
        <v>3.1</v>
      </c>
      <c r="W28" s="120" t="s">
        <v>135</v>
      </c>
      <c r="X28" s="122">
        <v>0</v>
      </c>
      <c r="Y28" s="122">
        <v>1045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37182164</v>
      </c>
      <c r="AH28" s="48">
        <f t="shared" si="8"/>
        <v>1344</v>
      </c>
      <c r="AI28" s="49">
        <f t="shared" si="7"/>
        <v>229.46901143930339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8357777</v>
      </c>
      <c r="AQ28" s="122">
        <f t="shared" si="10"/>
        <v>0</v>
      </c>
      <c r="AR28" s="52">
        <v>0.97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142</v>
      </c>
      <c r="Q29" s="118">
        <v>37335885</v>
      </c>
      <c r="R29" s="45">
        <f t="shared" si="3"/>
        <v>5752</v>
      </c>
      <c r="S29" s="46">
        <f t="shared" si="4"/>
        <v>138.048</v>
      </c>
      <c r="T29" s="46">
        <f t="shared" si="5"/>
        <v>5.7519999999999998</v>
      </c>
      <c r="U29" s="119">
        <v>2.8</v>
      </c>
      <c r="V29" s="119">
        <f t="shared" si="6"/>
        <v>2.8</v>
      </c>
      <c r="W29" s="120" t="s">
        <v>135</v>
      </c>
      <c r="X29" s="122">
        <v>0</v>
      </c>
      <c r="Y29" s="122">
        <v>1047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37183496</v>
      </c>
      <c r="AH29" s="48">
        <f t="shared" si="8"/>
        <v>1332</v>
      </c>
      <c r="AI29" s="49">
        <f t="shared" si="7"/>
        <v>231.57162726008346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8357777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125</v>
      </c>
      <c r="P30" s="118">
        <v>138</v>
      </c>
      <c r="Q30" s="118">
        <v>37341565</v>
      </c>
      <c r="R30" s="45">
        <f t="shared" si="3"/>
        <v>5680</v>
      </c>
      <c r="S30" s="46">
        <f t="shared" si="4"/>
        <v>136.32</v>
      </c>
      <c r="T30" s="46">
        <f t="shared" si="5"/>
        <v>5.68</v>
      </c>
      <c r="U30" s="119">
        <v>1.6</v>
      </c>
      <c r="V30" s="119">
        <f t="shared" si="6"/>
        <v>1.6</v>
      </c>
      <c r="W30" s="120" t="s">
        <v>135</v>
      </c>
      <c r="X30" s="122">
        <v>0</v>
      </c>
      <c r="Y30" s="122">
        <v>1021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37184684</v>
      </c>
      <c r="AH30" s="48">
        <f t="shared" si="8"/>
        <v>1188</v>
      </c>
      <c r="AI30" s="49">
        <f t="shared" si="7"/>
        <v>209.1549295774648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8357777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5</v>
      </c>
      <c r="E31" s="40">
        <f t="shared" si="0"/>
        <v>3.5211267605633805</v>
      </c>
      <c r="F31" s="103">
        <v>66</v>
      </c>
      <c r="G31" s="40">
        <f t="shared" si="1"/>
        <v>46.478873239436624</v>
      </c>
      <c r="H31" s="41" t="s">
        <v>88</v>
      </c>
      <c r="I31" s="41">
        <f t="shared" si="2"/>
        <v>42.95774647887324</v>
      </c>
      <c r="J31" s="42">
        <f t="shared" si="13"/>
        <v>44.366197183098592</v>
      </c>
      <c r="K31" s="41">
        <f t="shared" si="12"/>
        <v>48.591549295774648</v>
      </c>
      <c r="L31" s="43">
        <v>18</v>
      </c>
      <c r="M31" s="44" t="s">
        <v>100</v>
      </c>
      <c r="N31" s="44">
        <v>16.100000000000001</v>
      </c>
      <c r="O31" s="118">
        <v>124</v>
      </c>
      <c r="P31" s="118">
        <v>137</v>
      </c>
      <c r="Q31" s="118">
        <v>37346914</v>
      </c>
      <c r="R31" s="45">
        <f t="shared" si="3"/>
        <v>5349</v>
      </c>
      <c r="S31" s="46">
        <f t="shared" si="4"/>
        <v>128.376</v>
      </c>
      <c r="T31" s="46">
        <f t="shared" si="5"/>
        <v>5.3490000000000002</v>
      </c>
      <c r="U31" s="119">
        <v>1.4</v>
      </c>
      <c r="V31" s="119">
        <f t="shared" si="6"/>
        <v>1.4</v>
      </c>
      <c r="W31" s="120" t="s">
        <v>180</v>
      </c>
      <c r="X31" s="122">
        <v>0</v>
      </c>
      <c r="Y31" s="122">
        <v>980</v>
      </c>
      <c r="Z31" s="122">
        <v>0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37185792</v>
      </c>
      <c r="AH31" s="48">
        <f t="shared" si="8"/>
        <v>1108</v>
      </c>
      <c r="AI31" s="49">
        <f t="shared" si="7"/>
        <v>207.14152177977192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22">
        <v>8357777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7</v>
      </c>
      <c r="E32" s="40">
        <f t="shared" si="0"/>
        <v>4.9295774647887329</v>
      </c>
      <c r="F32" s="103">
        <v>68</v>
      </c>
      <c r="G32" s="40">
        <f t="shared" si="1"/>
        <v>47.887323943661976</v>
      </c>
      <c r="H32" s="41" t="s">
        <v>88</v>
      </c>
      <c r="I32" s="41">
        <f t="shared" si="2"/>
        <v>44.366197183098592</v>
      </c>
      <c r="J32" s="42">
        <f t="shared" si="13"/>
        <v>45.774647887323944</v>
      </c>
      <c r="K32" s="41">
        <f t="shared" si="12"/>
        <v>50</v>
      </c>
      <c r="L32" s="43">
        <v>14</v>
      </c>
      <c r="M32" s="44" t="s">
        <v>118</v>
      </c>
      <c r="N32" s="44">
        <v>12.6</v>
      </c>
      <c r="O32" s="118">
        <v>120</v>
      </c>
      <c r="P32" s="118">
        <v>135</v>
      </c>
      <c r="Q32" s="118">
        <v>37351823</v>
      </c>
      <c r="R32" s="45">
        <f t="shared" si="3"/>
        <v>4909</v>
      </c>
      <c r="S32" s="46">
        <f t="shared" si="4"/>
        <v>117.816</v>
      </c>
      <c r="T32" s="46">
        <f t="shared" si="5"/>
        <v>4.9089999999999998</v>
      </c>
      <c r="U32" s="119">
        <v>1.3</v>
      </c>
      <c r="V32" s="119">
        <f t="shared" si="6"/>
        <v>1.3</v>
      </c>
      <c r="W32" s="120" t="s">
        <v>124</v>
      </c>
      <c r="X32" s="122">
        <v>0</v>
      </c>
      <c r="Y32" s="122">
        <v>0</v>
      </c>
      <c r="Z32" s="122">
        <v>0</v>
      </c>
      <c r="AA32" s="122">
        <v>1185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37186836</v>
      </c>
      <c r="AH32" s="48">
        <f t="shared" si="8"/>
        <v>1044</v>
      </c>
      <c r="AI32" s="49">
        <f t="shared" si="7"/>
        <v>212.67060501120392</v>
      </c>
      <c r="AJ32" s="101">
        <v>0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22">
        <v>8357777</v>
      </c>
      <c r="AQ32" s="122">
        <f t="shared" si="10"/>
        <v>0</v>
      </c>
      <c r="AR32" s="52">
        <v>1.0900000000000001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103</v>
      </c>
      <c r="Q33" s="118">
        <v>37356399</v>
      </c>
      <c r="R33" s="45">
        <f t="shared" si="3"/>
        <v>4576</v>
      </c>
      <c r="S33" s="46">
        <f t="shared" si="4"/>
        <v>109.824</v>
      </c>
      <c r="T33" s="46">
        <f t="shared" si="5"/>
        <v>4.5759999999999996</v>
      </c>
      <c r="U33" s="119">
        <v>2.2000000000000002</v>
      </c>
      <c r="V33" s="119">
        <f t="shared" si="6"/>
        <v>2.2000000000000002</v>
      </c>
      <c r="W33" s="120" t="s">
        <v>124</v>
      </c>
      <c r="X33" s="122">
        <v>0</v>
      </c>
      <c r="Y33" s="122">
        <v>0</v>
      </c>
      <c r="Z33" s="122">
        <v>0</v>
      </c>
      <c r="AA33" s="122">
        <v>1185</v>
      </c>
      <c r="AB33" s="122">
        <v>1117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37187708</v>
      </c>
      <c r="AH33" s="48">
        <f t="shared" si="8"/>
        <v>872</v>
      </c>
      <c r="AI33" s="49">
        <f t="shared" si="7"/>
        <v>190.55944055944059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0.38</v>
      </c>
      <c r="AP33" s="122">
        <v>8358547</v>
      </c>
      <c r="AQ33" s="122">
        <f t="shared" si="10"/>
        <v>770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124</v>
      </c>
      <c r="P34" s="118">
        <v>98</v>
      </c>
      <c r="Q34" s="118">
        <v>37360635</v>
      </c>
      <c r="R34" s="45">
        <f t="shared" si="3"/>
        <v>4236</v>
      </c>
      <c r="S34" s="46">
        <f t="shared" si="4"/>
        <v>101.664</v>
      </c>
      <c r="T34" s="46">
        <f t="shared" si="5"/>
        <v>4.2359999999999998</v>
      </c>
      <c r="U34" s="119">
        <v>3.3</v>
      </c>
      <c r="V34" s="119">
        <f t="shared" si="6"/>
        <v>3.3</v>
      </c>
      <c r="W34" s="120" t="s">
        <v>124</v>
      </c>
      <c r="X34" s="122">
        <v>0</v>
      </c>
      <c r="Y34" s="122">
        <v>0</v>
      </c>
      <c r="Z34" s="122">
        <v>0</v>
      </c>
      <c r="AA34" s="122">
        <v>1185</v>
      </c>
      <c r="AB34" s="122">
        <v>1056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37188500</v>
      </c>
      <c r="AH34" s="48">
        <f t="shared" si="8"/>
        <v>792</v>
      </c>
      <c r="AI34" s="49">
        <f t="shared" si="7"/>
        <v>186.96883852691218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0.38</v>
      </c>
      <c r="AP34" s="122">
        <v>8359687</v>
      </c>
      <c r="AQ34" s="122">
        <f t="shared" si="10"/>
        <v>1140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127.66666666666667</v>
      </c>
      <c r="Q35" s="63">
        <f>Q34-Q10</f>
        <v>126963</v>
      </c>
      <c r="R35" s="64">
        <f>SUM(R11:R34)</f>
        <v>126963</v>
      </c>
      <c r="S35" s="123">
        <f>AVERAGE(S11:S34)</f>
        <v>126.96300000000002</v>
      </c>
      <c r="T35" s="123">
        <f>SUM(T11:T34)</f>
        <v>126.96300000000001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26688</v>
      </c>
      <c r="AH35" s="66">
        <f>SUM(AH11:AH34)</f>
        <v>26688</v>
      </c>
      <c r="AI35" s="67">
        <f>$AH$35/$T35</f>
        <v>210.20297251955293</v>
      </c>
      <c r="AJ35" s="92"/>
      <c r="AK35" s="93"/>
      <c r="AL35" s="93"/>
      <c r="AM35" s="93"/>
      <c r="AN35" s="94"/>
      <c r="AO35" s="68"/>
      <c r="AP35" s="69">
        <f>AP34-AP10</f>
        <v>7818</v>
      </c>
      <c r="AQ35" s="70">
        <f>SUM(AQ11:AQ34)</f>
        <v>7818</v>
      </c>
      <c r="AR35" s="145">
        <f>SUM(AR11:AR34)</f>
        <v>6.14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268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355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357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53" t="s">
        <v>350</v>
      </c>
      <c r="C47" s="154"/>
      <c r="D47" s="154"/>
      <c r="E47" s="156"/>
      <c r="F47" s="156"/>
      <c r="G47" s="156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356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59"/>
      <c r="D49" s="159"/>
      <c r="E49" s="159"/>
      <c r="F49" s="159"/>
      <c r="G49" s="159"/>
      <c r="H49" s="15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282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241</v>
      </c>
      <c r="C51" s="159"/>
      <c r="D51" s="159"/>
      <c r="E51" s="157"/>
      <c r="F51" s="157"/>
      <c r="G51" s="157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164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165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352</v>
      </c>
      <c r="C54" s="109"/>
      <c r="D54" s="109"/>
      <c r="E54" s="109"/>
      <c r="F54" s="109"/>
      <c r="G54" s="109"/>
      <c r="H54" s="10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358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359</v>
      </c>
      <c r="C56" s="109"/>
      <c r="D56" s="109"/>
      <c r="E56" s="114"/>
      <c r="F56" s="114"/>
      <c r="G56" s="114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154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278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360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5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11"/>
      <c r="D62" s="109"/>
      <c r="E62" s="87"/>
      <c r="F62" s="109"/>
      <c r="G62" s="109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11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87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87"/>
      <c r="H67" s="87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15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15"/>
      <c r="D69" s="109"/>
      <c r="E69" s="87"/>
      <c r="F69" s="109"/>
      <c r="G69" s="109"/>
      <c r="H69" s="109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08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87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5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109"/>
      <c r="E85" s="87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88"/>
      <c r="C86" s="111"/>
      <c r="D86" s="109"/>
      <c r="E86" s="87"/>
      <c r="F86" s="87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109"/>
      <c r="F87" s="87"/>
      <c r="G87" s="87"/>
      <c r="H87" s="87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85"/>
      <c r="D88" s="109"/>
      <c r="E88" s="109"/>
      <c r="F88" s="109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115"/>
      <c r="D89" s="85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31"/>
      <c r="D90" s="78"/>
      <c r="E90" s="126"/>
      <c r="F90" s="126"/>
      <c r="G90" s="126"/>
      <c r="H90" s="126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4"/>
      <c r="D91" s="126"/>
      <c r="E91" s="78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128"/>
      <c r="C92" s="129"/>
      <c r="D92" s="126"/>
      <c r="E92" s="78"/>
      <c r="F92" s="78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30"/>
      <c r="D93" s="130"/>
      <c r="E93" s="130"/>
      <c r="F93" s="130"/>
      <c r="G93" s="78"/>
      <c r="H93" s="78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7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130"/>
      <c r="H95" s="130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5 S86:T92 B87:B92 S82:T83 N87:R92 T74:T81 T58:T65 T47:T56" name="Range2_12_5_1_1"/>
    <protectedRange sqref="N10 L10 L6 D6 D8 AD8 AF8 O8:U8 AJ8:AR8 AF10 L24:N31 N12:N23 N32:N34 N11:P11 O12:P34 E11:E34 G11:G34 AC17:AF34 X11:AF16 R11:V34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2:H92 F91 E90" name="Range2_2_2_9_2_1_1"/>
    <protectedRange sqref="D88 D91:D92" name="Range2_1_1_1_1_1_9_2_1_1"/>
    <protectedRange sqref="AG11:AG34" name="Range1_18_1_1_1"/>
    <protectedRange sqref="C89 C91" name="Range2_4_1_1_1"/>
    <protectedRange sqref="AS16:AS34" name="Range1_1_1_1"/>
    <protectedRange sqref="P3:U5" name="Range1_16_1_1_1_1"/>
    <protectedRange sqref="C92 C90 C87" name="Range2_1_3_1_1"/>
    <protectedRange sqref="H11:H34" name="Range1_1_1_1_1_1_1"/>
    <protectedRange sqref="B93:B94 J85:R86 D89:D90 I90:I91 Z83:Z84 S84:Y85 AA84:AU85 E91:E92 G93:H94 F92" name="Range2_2_1_10_1_1_1_2"/>
    <protectedRange sqref="C88" name="Range2_2_1_10_2_1_1_1"/>
    <protectedRange sqref="N82:R83 G89:H89 D85 F88 E87" name="Range2_12_1_6_1_1"/>
    <protectedRange sqref="D80:D81 I86:I88 I82:M83 G90:H91 G83:H85 E88:E89 F89:F90 F82:F84 E81:E83" name="Range2_2_12_1_7_1_1"/>
    <protectedRange sqref="D86:D87" name="Range2_1_1_1_1_11_1_2_1_1"/>
    <protectedRange sqref="E84 G86:H86 F85" name="Range2_2_2_9_1_1_1_1"/>
    <protectedRange sqref="D82" name="Range2_1_1_1_1_1_9_1_1_1_1"/>
    <protectedRange sqref="C86 C81" name="Range2_1_1_2_1_1"/>
    <protectedRange sqref="C85" name="Range2_1_2_2_1_1"/>
    <protectedRange sqref="C84" name="Range2_3_2_1_1"/>
    <protectedRange sqref="F80:F81 E80 G82:H82" name="Range2_2_12_1_1_1_1_1"/>
    <protectedRange sqref="C80" name="Range2_1_4_2_1_1_1"/>
    <protectedRange sqref="C82:C83" name="Range2_5_1_1_1"/>
    <protectedRange sqref="E85:E86 F86:F87 G87:H88 I84:I85" name="Range2_2_1_1_1_1"/>
    <protectedRange sqref="D83:D84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4:B86" name="Range2_12_5_1_1_2"/>
    <protectedRange sqref="B83" name="Range2_12_5_1_1_2_1_4_1_1_1_2_1_1_1_1_1_1_1"/>
    <protectedRange sqref="F79 G81:H81" name="Range2_2_12_1_1_1_1_1_1"/>
    <protectedRange sqref="D79:E79" name="Range2_2_12_1_7_1_1_2_1"/>
    <protectedRange sqref="C79" name="Range2_1_1_2_1_1_1"/>
    <protectedRange sqref="B81:B82" name="Range2_12_5_1_1_2_1"/>
    <protectedRange sqref="B80" name="Range2_12_5_1_1_2_1_2_1"/>
    <protectedRange sqref="B79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0:H80" name="Range2_2_12_1_3_1_2_1_1_1_2_1_1_1_1_1_1_2_1_1_1_1_1_1_1_1_1"/>
    <protectedRange sqref="F78 G77:H79" name="Range2_2_12_1_3_3_1_1_1_2_1_1_1_1_1_1_1_1_1_1_1_1_1_1_1_1"/>
    <protectedRange sqref="G74:H74" name="Range2_2_12_1_3_1_2_1_1_1_2_1_1_1_1_1_1_2_1_1_1_1_1_2_1"/>
    <protectedRange sqref="F74:F77" name="Range2_2_12_1_3_1_2_1_1_1_3_1_1_1_1_1_3_1_1_1_1_1_1_1_1_1"/>
    <protectedRange sqref="G75:H76" name="Range2_2_12_1_3_1_2_1_1_1_1_2_1_1_1_1_1_1_1_1_1_1_1"/>
    <protectedRange sqref="D74:E75" name="Range2_2_12_1_3_1_2_1_1_1_3_1_1_1_1_1_1_1_2_1_1_1_1_1_1_1"/>
    <protectedRange sqref="B77" name="Range2_12_5_1_1_2_1_4_1_1_1_2_1_1_1_1_1_1_1_1_1_2_1_1_1_1_1"/>
    <protectedRange sqref="B78" name="Range2_12_5_1_1_2_1_2_2_1_1_1_1_1"/>
    <protectedRange sqref="D78:E78" name="Range2_2_12_1_7_1_1_2_1_1"/>
    <protectedRange sqref="C78" name="Range2_1_1_2_1_1_1_1"/>
    <protectedRange sqref="D77" name="Range2_2_12_1_7_1_1_2_1_1_1_1_1_1"/>
    <protectedRange sqref="E77" name="Range2_2_12_1_1_1_1_1_1_1_1_1_1_1_1"/>
    <protectedRange sqref="C77" name="Range2_1_4_2_1_1_1_1_1_1_1_1_1"/>
    <protectedRange sqref="D76:E76" name="Range2_2_12_1_3_1_2_1_1_1_3_1_1_1_1_1_1_1_2_1_1_1_1_1_1_1_1"/>
    <protectedRange sqref="B76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5" name="Range2_12_5_1_1_2_1_2_2_1_1_1_1_2_1_1_1"/>
    <protectedRange sqref="B74" name="Range2_12_5_1_1_2_1_2_2_1_1_1_1_2_1_1_1_2"/>
    <protectedRange sqref="B73" name="Range2_12_5_1_1_2_1_2_2_1_1_1_1_2_1_1_1_2_1_1"/>
    <protectedRange sqref="B41" name="Range2_12_5_1_1_1_1_1_2"/>
    <protectedRange sqref="G50:H53" name="Range2_2_12_1_3_1_1_1_1_1_4_1_1_2"/>
    <protectedRange sqref="E50:F53" name="Range2_2_12_1_7_1_1_3_1_1_2"/>
    <protectedRange sqref="S58:S65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0:D53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2" name="Range2_12_5_1_1_2_1_2_2_1_1_1_1_2_1_1_1_2_1_1_1_2"/>
    <protectedRange sqref="N62:R68" name="Range2_12_1_6_1_1_1_1_1"/>
    <protectedRange sqref="J64:M65 L66:M68 L62:M63" name="Range2_2_12_1_7_1_1_2_2_1"/>
    <protectedRange sqref="G63:H64" name="Range2_2_12_1_3_1_2_1_1_1_2_1_1_1_1_1_1_2_1_1_1_1"/>
    <protectedRange sqref="I64:I65" name="Range2_2_12_1_4_3_1_1_1_2_1_2_1_1_3_1_1_1_1_1_1_1_1"/>
    <protectedRange sqref="D63:E64" name="Range2_2_12_1_3_1_2_1_1_1_2_1_1_1_1_3_1_1_1_1_1_1_1"/>
    <protectedRange sqref="F63:F64" name="Range2_2_12_1_3_1_2_1_1_1_3_1_1_1_1_1_3_1_1_1_1_1_1_1"/>
    <protectedRange sqref="G73:H73" name="Range2_2_12_1_3_1_2_1_1_1_1_2_1_1_1_1_1_1_2_1_1_2"/>
    <protectedRange sqref="F73" name="Range2_2_12_1_3_1_2_1_1_1_1_2_1_1_1_1_1_1_1_1_1_1_1_2"/>
    <protectedRange sqref="D73:E73" name="Range2_2_12_1_3_1_2_1_1_1_2_1_1_1_1_3_1_1_1_1_1_1_1_1_1_1_2"/>
    <protectedRange sqref="G72:H72" name="Range2_2_12_1_3_1_2_1_1_1_1_2_1_1_1_1_1_1_2_1_1_1_1"/>
    <protectedRange sqref="F72" name="Range2_2_12_1_3_1_2_1_1_1_1_2_1_1_1_1_1_1_1_1_1_1_1_1_1"/>
    <protectedRange sqref="D72:E72" name="Range2_2_12_1_3_1_2_1_1_1_2_1_1_1_1_3_1_1_1_1_1_1_1_1_1_1_1_1"/>
    <protectedRange sqref="D71" name="Range2_2_12_1_7_1_1_1_1"/>
    <protectedRange sqref="E71:F71" name="Range2_2_12_1_1_1_1_1_2_1"/>
    <protectedRange sqref="C71" name="Range2_1_4_2_1_1_1_1_1"/>
    <protectedRange sqref="G71:H71" name="Range2_2_12_1_3_1_2_1_1_1_2_1_1_1_1_1_1_2_1_1_1_1_1_1_1_1_1_1_1"/>
    <protectedRange sqref="F70:H70" name="Range2_2_12_1_3_3_1_1_1_2_1_1_1_1_1_1_1_1_1_1_1_1_1_1_1_1_1_2"/>
    <protectedRange sqref="D70:E70" name="Range2_2_12_1_7_1_1_2_1_1_1_2"/>
    <protectedRange sqref="C70" name="Range2_1_1_2_1_1_1_1_1_2"/>
    <protectedRange sqref="B70" name="Range2_12_5_1_1_2_1_4_1_1_1_2_1_1_1_1_1_1_1_1_1_2_1_1_1_1_2_1_1_1_2_1_1_1_2_2_2_1"/>
    <protectedRange sqref="B71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69:H69" name="Range2_2_12_1_3_1_2_1_1_1_2_1_1_1_1_1_1_2_1_1_1_1_1_2_1_1"/>
    <protectedRange sqref="F69" name="Range2_2_12_1_3_1_2_1_1_1_3_1_1_1_1_1_3_1_1_1_1_1_1_1_1_1_2"/>
    <protectedRange sqref="D69:E69" name="Range2_2_12_1_3_1_2_1_1_1_3_1_1_1_1_1_1_1_2_1_1_1_1_1_1_1_2"/>
    <protectedRange sqref="J66:K67" name="Range2_2_12_1_7_1_1_2_2_2"/>
    <protectedRange sqref="I66:I67" name="Range2_2_12_1_7_1_1_2_2_1_1_1_2"/>
    <protectedRange sqref="G68:H68" name="Range2_2_12_1_3_1_2_1_1_1_1_2_1_1_1_1_1_1_2_1_1_2_1"/>
    <protectedRange sqref="F68" name="Range2_2_12_1_3_1_2_1_1_1_1_2_1_1_1_1_1_1_1_1_1_1_1_2_1"/>
    <protectedRange sqref="D68:E68" name="Range2_2_12_1_3_1_2_1_1_1_2_1_1_1_1_3_1_1_1_1_1_1_1_1_1_1_2_1"/>
    <protectedRange sqref="G67:H67" name="Range2_2_12_1_3_1_2_1_1_1_1_2_1_1_1_1_1_1_2_1_1_1_1_1"/>
    <protectedRange sqref="F67" name="Range2_2_12_1_3_1_2_1_1_1_1_2_1_1_1_1_1_1_1_1_1_1_1_1_1_1"/>
    <protectedRange sqref="D67:E67" name="Range2_2_12_1_3_1_2_1_1_1_2_1_1_1_1_3_1_1_1_1_1_1_1_1_1_1_1_1_1"/>
    <protectedRange sqref="D66" name="Range2_2_12_1_7_1_1_1_1_1"/>
    <protectedRange sqref="E66:F66" name="Range2_2_12_1_1_1_1_1_2_1_1"/>
    <protectedRange sqref="C66" name="Range2_1_4_2_1_1_1_1_1_1"/>
    <protectedRange sqref="G66:H66" name="Range2_2_12_1_3_1_2_1_1_1_2_1_1_1_1_1_1_2_1_1_1_1_1_1_1_1_1_1_1_1"/>
    <protectedRange sqref="F65:H65" name="Range2_2_12_1_3_3_1_1_1_2_1_1_1_1_1_1_1_1_1_1_1_1_1_1_1_1_1_2_1"/>
    <protectedRange sqref="D65:E65" name="Range2_2_12_1_7_1_1_2_1_1_1_2_1"/>
    <protectedRange sqref="C65" name="Range2_1_1_2_1_1_1_1_1_2_1"/>
    <protectedRange sqref="B66" name="Range2_12_5_1_1_2_1_4_1_1_1_2_1_1_1_1_1_1_1_1_1_2_1_1_1_1_2_1_1_1_2_1_1_1_2_2_2_1_1"/>
    <protectedRange sqref="B67" name="Range2_12_5_1_1_2_1_2_2_1_1_1_1_2_1_1_1_2_1_1_1_2_2_2_1_1"/>
    <protectedRange sqref="B63" name="Range2_12_5_1_1_2_1_4_1_1_1_2_1_1_1_1_1_1_1_1_1_2_1_1_1_1_2_1_1_1_2_1_1_1_2_2_2_1_1_1"/>
    <protectedRange sqref="B64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8" name="Range2_2_12_1_3_1_1_1_1_1_4_1_1_1"/>
    <protectedRange sqref="E45:F48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8" name="Range2_2_12_1_3_1_2_1_1_1_2_1_2_1_1"/>
    <protectedRange sqref="E49:H49" name="Range2_2_12_1_3_1_2_1_1_1_1_2_1_1_1_1_1_1_1"/>
    <protectedRange sqref="D49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" name="Range2_12_5_1_1_1"/>
    <protectedRange sqref="S57" name="Range2_12_5_1_1_2_3_1_1_1"/>
    <protectedRange sqref="Q57:R57" name="Range2_12_1_6_1_1_1_1_2_1_1_1_1"/>
    <protectedRange sqref="N57:P57" name="Range2_12_1_2_3_1_1_1_1_2_1_1_1_1"/>
    <protectedRange sqref="L57:M57" name="Range2_2_12_1_4_3_1_1_1_1_2_1_1_1_1"/>
    <protectedRange sqref="J55:K56" name="Range2_2_12_1_7_1_1_2_2_3"/>
    <protectedRange sqref="G54:H55" name="Range2_2_12_1_3_1_2_1_1_1_2_1_1_1_1_1_1_2_1_1_1"/>
    <protectedRange sqref="I55:I56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6:H61" name="Range2_2_12_1_3_1_1_1_1_1_4_1_1_1_1_2"/>
    <protectedRange sqref="E56:F61" name="Range2_2_12_1_7_1_1_3_1_1_1_1_2"/>
    <protectedRange sqref="I57:K62" name="Range2_2_12_1_4_3_1_1_1_1_2_1_1_1_2"/>
    <protectedRange sqref="D56:D61" name="Range2_2_12_1_3_1_2_1_1_1_2_1_2_1_1_1_2"/>
    <protectedRange sqref="J63:K63" name="Range2_2_12_1_7_1_1_2_2_1_2"/>
    <protectedRange sqref="I63" name="Range2_2_12_1_7_1_1_2_2_1_1_1_1_1"/>
    <protectedRange sqref="G62:H62" name="Range2_2_12_1_3_3_1_1_1_2_1_1_1_1_1_1_1_1_1_1_1_1_1_1_1_1_1_1_1"/>
    <protectedRange sqref="F62" name="Range2_2_12_1_3_1_2_1_1_1_3_1_1_1_1_1_3_1_1_1_1_1_1_1_1_1_1_1"/>
    <protectedRange sqref="D62" name="Range2_2_12_1_7_1_1_2_1_1_1_1_1_1_1_1"/>
    <protectedRange sqref="E62" name="Range2_2_12_1_1_1_1_1_1_1_1_1_1_1_1_1_1"/>
    <protectedRange sqref="C62" name="Range2_1_4_2_1_1_1_1_1_1_1_1_1_1_1"/>
    <protectedRange sqref="B60" name="Range2_12_5_1_1_2_1_2_2_1_1_1_1_2_1_1_1_2_1_1_1_2_2_2_1_1_1_1_1"/>
    <protectedRange sqref="AR11:AR34" name="Range1_16_3_1_1_5"/>
    <protectedRange sqref="B55" name="Range2_12_5_1_1_1_2_2_1_1_1_1_1_1_1_1_1_1_1_2_1_1_1_1_1_1_1_1_1_3_1_3"/>
    <protectedRange sqref="H43" name="Range2_12_5_1_1_1_2_1_1_1_1_1_1_1_1_1_1_1_1"/>
    <protectedRange sqref="B44:B45" name="Range2_12_5_1_1_1_2_2_1_1_1_1_1_1_1_1_1_1_1_2_1_1_1_1_1_1_1_1_1_1_1_1_1"/>
    <protectedRange sqref="B46 B50:B51" name="Range2_12_5_1_1_1_2_2_1_1_1_1_1_1_1_1_1_1_1_2_1_1_1_1_1_1_1_1_1_3_1_3_1_1_1_1_2"/>
    <protectedRange sqref="B43" name="Range2_12_5_1_1_1_2_1_1_1_1_1_1_1_1_1_1_1_2_1"/>
    <protectedRange sqref="B48" name="Range2_12_5_1_1_1_2_2_1_1_1_1_1_1_1_1_1_1_1_2_1_1_1_2_1_1_1_2_1_1_1_3_1_1"/>
    <protectedRange sqref="B49" name="Range2_12_5_1_1_1_2_2_1_1_1_1_1_1_1_1_1_1_1_2_1_1_1_2_1_2_1_1_1_1_3_1_1"/>
    <protectedRange sqref="B47" name="Range2_12_5_1_1_1_2_2_1_1_1_1_1_1_1_1_1_1_1_2_1_1_1_1_1_1_1_1_1_3_1_3_1_1_1_1"/>
    <protectedRange sqref="B54" name="Range2_12_5_1_1_1_2_2_1_1_1_1_1_1_1_1_1_1_1_2_1_1_1_1_1_1_1_1_1_3_1_3_1_1_1_1_1_1"/>
    <protectedRange sqref="B52" name="Range2_12_5_1_1_1_2_2_1_1_1_1_1_1_1_1_1_1_1_2_1_1_1_2_1_2_1_1_1_1_3_1_1_2_1"/>
    <protectedRange sqref="B53" name="Range2_12_5_1_1_1_2_2_1_1_1_1_1_1_1_1_1_1_1_2_1_1_1_2_1_2_1_1_1_1_3_1_1_1_1_1"/>
    <protectedRange sqref="B59" name="Range2_12_5_1_1_1_2_2_1_1_1_1_1_1_1_1_1_1_1_2_1_1_1_1_1_1_1_1_1_3_1_3_1_1_2_1_1"/>
    <protectedRange sqref="B58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411" priority="17" operator="containsText" text="N/A">
      <formula>NOT(ISERROR(SEARCH("N/A",X11)))</formula>
    </cfRule>
    <cfRule type="cellIs" dxfId="410" priority="35" operator="equal">
      <formula>0</formula>
    </cfRule>
  </conditionalFormatting>
  <conditionalFormatting sqref="AC17:AE34 X11:AE16">
    <cfRule type="cellIs" dxfId="409" priority="34" operator="greaterThanOrEqual">
      <formula>1185</formula>
    </cfRule>
  </conditionalFormatting>
  <conditionalFormatting sqref="AC17:AE34 X11:AE16">
    <cfRule type="cellIs" dxfId="408" priority="33" operator="between">
      <formula>0.1</formula>
      <formula>1184</formula>
    </cfRule>
  </conditionalFormatting>
  <conditionalFormatting sqref="X8 AJ16:AJ34 AO16:AO34 AJ11:AO15">
    <cfRule type="cellIs" dxfId="407" priority="32" operator="equal">
      <formula>0</formula>
    </cfRule>
  </conditionalFormatting>
  <conditionalFormatting sqref="X8 AJ16:AJ34 AO16:AO34 AJ11:AO15">
    <cfRule type="cellIs" dxfId="406" priority="31" operator="greaterThan">
      <formula>1179</formula>
    </cfRule>
  </conditionalFormatting>
  <conditionalFormatting sqref="X8 AJ16:AJ34 AO16:AO34 AJ11:AO15">
    <cfRule type="cellIs" dxfId="405" priority="30" operator="greaterThan">
      <formula>99</formula>
    </cfRule>
  </conditionalFormatting>
  <conditionalFormatting sqref="X8 AJ16:AJ34 AO16:AO34 AJ11:AO15">
    <cfRule type="cellIs" dxfId="404" priority="29" operator="greaterThan">
      <formula>0.99</formula>
    </cfRule>
  </conditionalFormatting>
  <conditionalFormatting sqref="AB8">
    <cfRule type="cellIs" dxfId="403" priority="28" operator="equal">
      <formula>0</formula>
    </cfRule>
  </conditionalFormatting>
  <conditionalFormatting sqref="AB8">
    <cfRule type="cellIs" dxfId="402" priority="27" operator="greaterThan">
      <formula>1179</formula>
    </cfRule>
  </conditionalFormatting>
  <conditionalFormatting sqref="AB8">
    <cfRule type="cellIs" dxfId="401" priority="26" operator="greaterThan">
      <formula>99</formula>
    </cfRule>
  </conditionalFormatting>
  <conditionalFormatting sqref="AB8">
    <cfRule type="cellIs" dxfId="400" priority="25" operator="greaterThan">
      <formula>0.99</formula>
    </cfRule>
  </conditionalFormatting>
  <conditionalFormatting sqref="AQ11:AQ34">
    <cfRule type="cellIs" dxfId="399" priority="24" operator="equal">
      <formula>0</formula>
    </cfRule>
  </conditionalFormatting>
  <conditionalFormatting sqref="AQ11:AQ34">
    <cfRule type="cellIs" dxfId="398" priority="23" operator="greaterThan">
      <formula>1179</formula>
    </cfRule>
  </conditionalFormatting>
  <conditionalFormatting sqref="AQ11:AQ34">
    <cfRule type="cellIs" dxfId="397" priority="22" operator="greaterThan">
      <formula>99</formula>
    </cfRule>
  </conditionalFormatting>
  <conditionalFormatting sqref="AQ11:AQ34">
    <cfRule type="cellIs" dxfId="396" priority="21" operator="greaterThan">
      <formula>0.99</formula>
    </cfRule>
  </conditionalFormatting>
  <conditionalFormatting sqref="AI11:AI34">
    <cfRule type="cellIs" dxfId="395" priority="20" operator="greaterThan">
      <formula>$AI$8</formula>
    </cfRule>
  </conditionalFormatting>
  <conditionalFormatting sqref="AH11:AH34">
    <cfRule type="cellIs" dxfId="394" priority="18" operator="greaterThan">
      <formula>$AH$8</formula>
    </cfRule>
    <cfRule type="cellIs" dxfId="393" priority="19" operator="greaterThan">
      <formula>$AH$8</formula>
    </cfRule>
  </conditionalFormatting>
  <conditionalFormatting sqref="AP11:AP34">
    <cfRule type="cellIs" dxfId="392" priority="16" operator="equal">
      <formula>0</formula>
    </cfRule>
  </conditionalFormatting>
  <conditionalFormatting sqref="AP11:AP34">
    <cfRule type="cellIs" dxfId="391" priority="15" operator="greaterThan">
      <formula>1179</formula>
    </cfRule>
  </conditionalFormatting>
  <conditionalFormatting sqref="AP11:AP34">
    <cfRule type="cellIs" dxfId="390" priority="14" operator="greaterThan">
      <formula>99</formula>
    </cfRule>
  </conditionalFormatting>
  <conditionalFormatting sqref="AP11:AP34">
    <cfRule type="cellIs" dxfId="389" priority="13" operator="greaterThan">
      <formula>0.99</formula>
    </cfRule>
  </conditionalFormatting>
  <conditionalFormatting sqref="X17:AB34">
    <cfRule type="containsText" dxfId="388" priority="9" operator="containsText" text="N/A">
      <formula>NOT(ISERROR(SEARCH("N/A",X17)))</formula>
    </cfRule>
    <cfRule type="cellIs" dxfId="387" priority="12" operator="equal">
      <formula>0</formula>
    </cfRule>
  </conditionalFormatting>
  <conditionalFormatting sqref="X17:AB34">
    <cfRule type="cellIs" dxfId="386" priority="11" operator="greaterThanOrEqual">
      <formula>1185</formula>
    </cfRule>
  </conditionalFormatting>
  <conditionalFormatting sqref="X17:AB34">
    <cfRule type="cellIs" dxfId="385" priority="10" operator="between">
      <formula>0.1</formula>
      <formula>1184</formula>
    </cfRule>
  </conditionalFormatting>
  <conditionalFormatting sqref="AL16:AN34">
    <cfRule type="cellIs" dxfId="384" priority="8" operator="equal">
      <formula>0</formula>
    </cfRule>
  </conditionalFormatting>
  <conditionalFormatting sqref="AL16:AN34">
    <cfRule type="cellIs" dxfId="383" priority="7" operator="greaterThan">
      <formula>1179</formula>
    </cfRule>
  </conditionalFormatting>
  <conditionalFormatting sqref="AL16:AN34">
    <cfRule type="cellIs" dxfId="382" priority="6" operator="greaterThan">
      <formula>99</formula>
    </cfRule>
  </conditionalFormatting>
  <conditionalFormatting sqref="AL16:AN34">
    <cfRule type="cellIs" dxfId="381" priority="5" operator="greaterThan">
      <formula>0.99</formula>
    </cfRule>
  </conditionalFormatting>
  <conditionalFormatting sqref="AK16:AK34">
    <cfRule type="cellIs" dxfId="380" priority="4" operator="equal">
      <formula>0</formula>
    </cfRule>
  </conditionalFormatting>
  <conditionalFormatting sqref="AK16:AK34">
    <cfRule type="cellIs" dxfId="379" priority="3" operator="greaterThan">
      <formula>1179</formula>
    </cfRule>
  </conditionalFormatting>
  <conditionalFormatting sqref="AK16:AK34">
    <cfRule type="cellIs" dxfId="378" priority="2" operator="greaterThan">
      <formula>99</formula>
    </cfRule>
  </conditionalFormatting>
  <conditionalFormatting sqref="AK16:AK34">
    <cfRule type="cellIs" dxfId="37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40" workbookViewId="0">
      <selection activeCell="B46" sqref="B4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129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42145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25296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20'!Q34</f>
        <v>37360635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20'!$AG$34</f>
        <v>37188500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20'!$AP$34</f>
        <v>8359687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133</v>
      </c>
      <c r="P11" s="118">
        <v>97</v>
      </c>
      <c r="Q11" s="118">
        <v>37364581</v>
      </c>
      <c r="R11" s="45">
        <f>Q11-Q10</f>
        <v>3946</v>
      </c>
      <c r="S11" s="46">
        <f>R11*24/1000</f>
        <v>94.703999999999994</v>
      </c>
      <c r="T11" s="46">
        <f>R11/1000</f>
        <v>3.9460000000000002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0</v>
      </c>
      <c r="AA11" s="122">
        <v>1185</v>
      </c>
      <c r="AB11" s="122">
        <v>1005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37189244</v>
      </c>
      <c r="AH11" s="48">
        <f>IF(ISBLANK(AG11),"-",AG11-AG10)</f>
        <v>744</v>
      </c>
      <c r="AI11" s="49">
        <f>AH11/T11</f>
        <v>188.545362392296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0.5</v>
      </c>
      <c r="AP11" s="122">
        <v>8361173</v>
      </c>
      <c r="AQ11" s="122">
        <f>AP11-AP10</f>
        <v>1486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131</v>
      </c>
      <c r="P12" s="118">
        <v>94</v>
      </c>
      <c r="Q12" s="118">
        <v>37368365</v>
      </c>
      <c r="R12" s="45">
        <f t="shared" ref="R12:R34" si="3">Q12-Q11</f>
        <v>3784</v>
      </c>
      <c r="S12" s="46">
        <f t="shared" ref="S12:S34" si="4">R12*24/1000</f>
        <v>90.816000000000003</v>
      </c>
      <c r="T12" s="46">
        <f t="shared" ref="T12:T34" si="5">R12/1000</f>
        <v>3.7839999999999998</v>
      </c>
      <c r="U12" s="119">
        <v>6.6</v>
      </c>
      <c r="V12" s="119">
        <f t="shared" ref="V12:V34" si="6">U12</f>
        <v>6.6</v>
      </c>
      <c r="W12" s="120" t="s">
        <v>124</v>
      </c>
      <c r="X12" s="122">
        <v>0</v>
      </c>
      <c r="Y12" s="122">
        <v>0</v>
      </c>
      <c r="Z12" s="122">
        <v>0</v>
      </c>
      <c r="AA12" s="122">
        <v>1185</v>
      </c>
      <c r="AB12" s="122">
        <v>1005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37189944</v>
      </c>
      <c r="AH12" s="48">
        <f>IF(ISBLANK(AG12),"-",AG12-AG11)</f>
        <v>700</v>
      </c>
      <c r="AI12" s="49">
        <f t="shared" ref="AI12:AI34" si="7">AH12/T12</f>
        <v>184.98942917547569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0.5</v>
      </c>
      <c r="AP12" s="122">
        <v>8362787</v>
      </c>
      <c r="AQ12" s="122">
        <f>AP12-AP11</f>
        <v>1614</v>
      </c>
      <c r="AR12" s="52">
        <v>0.93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127</v>
      </c>
      <c r="P13" s="118">
        <v>91</v>
      </c>
      <c r="Q13" s="118">
        <v>37372134</v>
      </c>
      <c r="R13" s="45">
        <f t="shared" si="3"/>
        <v>3769</v>
      </c>
      <c r="S13" s="46">
        <f t="shared" si="4"/>
        <v>90.456000000000003</v>
      </c>
      <c r="T13" s="46">
        <f t="shared" si="5"/>
        <v>3.7690000000000001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0</v>
      </c>
      <c r="AA13" s="122">
        <v>1185</v>
      </c>
      <c r="AB13" s="122">
        <v>965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37190652</v>
      </c>
      <c r="AH13" s="48">
        <f>IF(ISBLANK(AG13),"-",AG13-AG12)</f>
        <v>708</v>
      </c>
      <c r="AI13" s="49">
        <f t="shared" si="7"/>
        <v>187.8482356062616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0.5</v>
      </c>
      <c r="AP13" s="122">
        <v>8364312</v>
      </c>
      <c r="AQ13" s="122">
        <f>AP13-AP12</f>
        <v>1525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23</v>
      </c>
      <c r="E14" s="40">
        <f t="shared" si="0"/>
        <v>16.197183098591552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97</v>
      </c>
      <c r="P14" s="118">
        <v>98</v>
      </c>
      <c r="Q14" s="118">
        <v>37375916</v>
      </c>
      <c r="R14" s="45">
        <f t="shared" si="3"/>
        <v>3782</v>
      </c>
      <c r="S14" s="46">
        <f t="shared" si="4"/>
        <v>90.768000000000001</v>
      </c>
      <c r="T14" s="46">
        <f t="shared" si="5"/>
        <v>3.782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0</v>
      </c>
      <c r="AA14" s="122">
        <v>1185</v>
      </c>
      <c r="AB14" s="122">
        <v>965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37191340</v>
      </c>
      <c r="AH14" s="48">
        <f t="shared" ref="AH14:AH34" si="8">IF(ISBLANK(AG14),"-",AG14-AG13)</f>
        <v>688</v>
      </c>
      <c r="AI14" s="49">
        <f t="shared" si="7"/>
        <v>181.91433104177685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0.5</v>
      </c>
      <c r="AP14" s="122">
        <v>8365557</v>
      </c>
      <c r="AQ14" s="122">
        <f>AP14-AP13</f>
        <v>1245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24</v>
      </c>
      <c r="E15" s="40">
        <f t="shared" si="0"/>
        <v>16.901408450704228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106</v>
      </c>
      <c r="P15" s="118">
        <v>106</v>
      </c>
      <c r="Q15" s="118">
        <v>37380108</v>
      </c>
      <c r="R15" s="45">
        <f t="shared" si="3"/>
        <v>4192</v>
      </c>
      <c r="S15" s="46">
        <f t="shared" si="4"/>
        <v>100.608</v>
      </c>
      <c r="T15" s="46">
        <f t="shared" si="5"/>
        <v>4.1920000000000002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0</v>
      </c>
      <c r="AA15" s="122">
        <v>1185</v>
      </c>
      <c r="AB15" s="122">
        <v>965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37192036</v>
      </c>
      <c r="AH15" s="48">
        <f t="shared" si="8"/>
        <v>696</v>
      </c>
      <c r="AI15" s="49">
        <f t="shared" si="7"/>
        <v>166.03053435114504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0.5</v>
      </c>
      <c r="AP15" s="122">
        <v>8365557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136</v>
      </c>
      <c r="Q16" s="118">
        <v>37385076</v>
      </c>
      <c r="R16" s="45">
        <f t="shared" si="3"/>
        <v>4968</v>
      </c>
      <c r="S16" s="46">
        <f t="shared" si="4"/>
        <v>119.232</v>
      </c>
      <c r="T16" s="46">
        <f t="shared" si="5"/>
        <v>4.968</v>
      </c>
      <c r="U16" s="119">
        <v>9.5</v>
      </c>
      <c r="V16" s="119">
        <f t="shared" si="6"/>
        <v>9.5</v>
      </c>
      <c r="W16" s="120" t="s">
        <v>180</v>
      </c>
      <c r="X16" s="122">
        <v>0</v>
      </c>
      <c r="Y16" s="122">
        <v>0</v>
      </c>
      <c r="Z16" s="122">
        <v>0</v>
      </c>
      <c r="AA16" s="122">
        <v>1185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37192932</v>
      </c>
      <c r="AH16" s="48">
        <f t="shared" si="8"/>
        <v>896</v>
      </c>
      <c r="AI16" s="49">
        <f t="shared" si="7"/>
        <v>180.35426731078906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22">
        <v>8365557</v>
      </c>
      <c r="AQ16" s="122">
        <f t="shared" ref="AQ16:AQ34" si="10">AP16-AP15</f>
        <v>0</v>
      </c>
      <c r="AR16" s="52">
        <v>1.03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75</v>
      </c>
      <c r="G17" s="40">
        <f t="shared" si="1"/>
        <v>52.816901408450704</v>
      </c>
      <c r="H17" s="41" t="s">
        <v>88</v>
      </c>
      <c r="I17" s="41">
        <f t="shared" si="2"/>
        <v>51.408450704225352</v>
      </c>
      <c r="J17" s="42">
        <f t="shared" si="9"/>
        <v>52.816901408450704</v>
      </c>
      <c r="K17" s="41">
        <f t="shared" ref="K17:K22" si="11">J17+1.42</f>
        <v>54.236901408450706</v>
      </c>
      <c r="L17" s="43">
        <v>19</v>
      </c>
      <c r="M17" s="44" t="s">
        <v>100</v>
      </c>
      <c r="N17" s="44">
        <v>16.7</v>
      </c>
      <c r="O17" s="118">
        <v>117</v>
      </c>
      <c r="P17" s="118">
        <v>141</v>
      </c>
      <c r="Q17" s="118">
        <v>37390843</v>
      </c>
      <c r="R17" s="45">
        <f t="shared" si="3"/>
        <v>5767</v>
      </c>
      <c r="S17" s="46">
        <f t="shared" si="4"/>
        <v>138.40799999999999</v>
      </c>
      <c r="T17" s="46">
        <f t="shared" si="5"/>
        <v>5.7670000000000003</v>
      </c>
      <c r="U17" s="119">
        <v>8.5</v>
      </c>
      <c r="V17" s="119">
        <f t="shared" si="6"/>
        <v>8.5</v>
      </c>
      <c r="W17" s="120" t="s">
        <v>180</v>
      </c>
      <c r="X17" s="122">
        <v>0</v>
      </c>
      <c r="Y17" s="122">
        <v>1159</v>
      </c>
      <c r="Z17" s="122">
        <v>0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37194052</v>
      </c>
      <c r="AH17" s="48">
        <f t="shared" si="8"/>
        <v>1120</v>
      </c>
      <c r="AI17" s="49">
        <f t="shared" si="7"/>
        <v>194.20842725853996</v>
      </c>
      <c r="AJ17" s="101">
        <v>0</v>
      </c>
      <c r="AK17" s="101">
        <v>1</v>
      </c>
      <c r="AL17" s="101">
        <v>0</v>
      </c>
      <c r="AM17" s="101">
        <v>1</v>
      </c>
      <c r="AN17" s="101">
        <v>1</v>
      </c>
      <c r="AO17" s="101">
        <v>0</v>
      </c>
      <c r="AP17" s="122">
        <v>8365557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73</v>
      </c>
      <c r="G18" s="40">
        <f t="shared" si="1"/>
        <v>51.408450704225352</v>
      </c>
      <c r="H18" s="41" t="s">
        <v>88</v>
      </c>
      <c r="I18" s="41">
        <f t="shared" si="2"/>
        <v>50</v>
      </c>
      <c r="J18" s="42">
        <f t="shared" si="9"/>
        <v>51.408450704225352</v>
      </c>
      <c r="K18" s="41">
        <f t="shared" si="11"/>
        <v>52.828450704225354</v>
      </c>
      <c r="L18" s="43">
        <v>19</v>
      </c>
      <c r="M18" s="44" t="s">
        <v>100</v>
      </c>
      <c r="N18" s="44">
        <v>17.3</v>
      </c>
      <c r="O18" s="118">
        <v>118</v>
      </c>
      <c r="P18" s="118">
        <v>139</v>
      </c>
      <c r="Q18" s="118">
        <v>37396863</v>
      </c>
      <c r="R18" s="45">
        <f t="shared" si="3"/>
        <v>6020</v>
      </c>
      <c r="S18" s="46">
        <f t="shared" si="4"/>
        <v>144.47999999999999</v>
      </c>
      <c r="T18" s="46">
        <f t="shared" si="5"/>
        <v>6.02</v>
      </c>
      <c r="U18" s="119">
        <v>7.5</v>
      </c>
      <c r="V18" s="119">
        <f t="shared" si="6"/>
        <v>7.5</v>
      </c>
      <c r="W18" s="120" t="s">
        <v>180</v>
      </c>
      <c r="X18" s="122">
        <v>0</v>
      </c>
      <c r="Y18" s="122">
        <v>1159</v>
      </c>
      <c r="Z18" s="122">
        <v>0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37195208</v>
      </c>
      <c r="AH18" s="48">
        <f t="shared" si="8"/>
        <v>1156</v>
      </c>
      <c r="AI18" s="49">
        <f t="shared" si="7"/>
        <v>192.02657807308972</v>
      </c>
      <c r="AJ18" s="101">
        <v>0</v>
      </c>
      <c r="AK18" s="101">
        <v>1</v>
      </c>
      <c r="AL18" s="101">
        <v>0</v>
      </c>
      <c r="AM18" s="101">
        <v>1</v>
      </c>
      <c r="AN18" s="101">
        <v>1</v>
      </c>
      <c r="AO18" s="101">
        <v>0</v>
      </c>
      <c r="AP18" s="122">
        <v>8365557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10</v>
      </c>
      <c r="E19" s="40">
        <f t="shared" si="0"/>
        <v>7.042253521126761</v>
      </c>
      <c r="F19" s="86">
        <v>72</v>
      </c>
      <c r="G19" s="40">
        <f t="shared" si="1"/>
        <v>50.70422535211268</v>
      </c>
      <c r="H19" s="41" t="s">
        <v>88</v>
      </c>
      <c r="I19" s="41">
        <f t="shared" si="2"/>
        <v>49.295774647887328</v>
      </c>
      <c r="J19" s="42">
        <f t="shared" si="9"/>
        <v>50.70422535211268</v>
      </c>
      <c r="K19" s="41">
        <f t="shared" si="11"/>
        <v>52.124225352112681</v>
      </c>
      <c r="L19" s="43">
        <v>19</v>
      </c>
      <c r="M19" s="44" t="s">
        <v>100</v>
      </c>
      <c r="N19" s="44">
        <v>18.399999999999999</v>
      </c>
      <c r="O19" s="118">
        <v>118</v>
      </c>
      <c r="P19" s="118">
        <v>140</v>
      </c>
      <c r="Q19" s="118">
        <v>37402592</v>
      </c>
      <c r="R19" s="45">
        <f t="shared" si="3"/>
        <v>5729</v>
      </c>
      <c r="S19" s="46">
        <f t="shared" si="4"/>
        <v>137.49600000000001</v>
      </c>
      <c r="T19" s="46">
        <f t="shared" si="5"/>
        <v>5.7290000000000001</v>
      </c>
      <c r="U19" s="119">
        <v>6.5</v>
      </c>
      <c r="V19" s="119">
        <f t="shared" si="6"/>
        <v>6.5</v>
      </c>
      <c r="W19" s="120" t="s">
        <v>180</v>
      </c>
      <c r="X19" s="122">
        <v>0</v>
      </c>
      <c r="Y19" s="122">
        <v>1159</v>
      </c>
      <c r="Z19" s="122">
        <v>0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37196312</v>
      </c>
      <c r="AH19" s="48">
        <f t="shared" si="8"/>
        <v>1104</v>
      </c>
      <c r="AI19" s="49">
        <f t="shared" si="7"/>
        <v>192.70378774655262</v>
      </c>
      <c r="AJ19" s="101">
        <v>0</v>
      </c>
      <c r="AK19" s="101">
        <v>1</v>
      </c>
      <c r="AL19" s="101">
        <v>0</v>
      </c>
      <c r="AM19" s="101">
        <v>1</v>
      </c>
      <c r="AN19" s="101">
        <v>1</v>
      </c>
      <c r="AO19" s="101">
        <v>0</v>
      </c>
      <c r="AP19" s="122">
        <v>8365557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11</v>
      </c>
      <c r="E20" s="40">
        <f t="shared" si="0"/>
        <v>7.746478873239437</v>
      </c>
      <c r="F20" s="86">
        <v>73</v>
      </c>
      <c r="G20" s="40">
        <f t="shared" si="1"/>
        <v>51.408450704225352</v>
      </c>
      <c r="H20" s="41" t="s">
        <v>88</v>
      </c>
      <c r="I20" s="41">
        <f t="shared" si="2"/>
        <v>50</v>
      </c>
      <c r="J20" s="42">
        <f t="shared" si="9"/>
        <v>51.408450704225352</v>
      </c>
      <c r="K20" s="41">
        <f t="shared" si="11"/>
        <v>52.828450704225354</v>
      </c>
      <c r="L20" s="43">
        <v>19</v>
      </c>
      <c r="M20" s="44" t="s">
        <v>100</v>
      </c>
      <c r="N20" s="44">
        <v>17.7</v>
      </c>
      <c r="O20" s="118">
        <v>118</v>
      </c>
      <c r="P20" s="118">
        <v>135</v>
      </c>
      <c r="Q20" s="118">
        <v>37408620</v>
      </c>
      <c r="R20" s="45">
        <f t="shared" si="3"/>
        <v>6028</v>
      </c>
      <c r="S20" s="46">
        <f t="shared" si="4"/>
        <v>144.672</v>
      </c>
      <c r="T20" s="46">
        <f t="shared" si="5"/>
        <v>6.0279999999999996</v>
      </c>
      <c r="U20" s="119">
        <v>5.5</v>
      </c>
      <c r="V20" s="119">
        <f t="shared" si="6"/>
        <v>5.5</v>
      </c>
      <c r="W20" s="120" t="s">
        <v>180</v>
      </c>
      <c r="X20" s="122">
        <v>0</v>
      </c>
      <c r="Y20" s="122">
        <v>1159</v>
      </c>
      <c r="Z20" s="122">
        <v>0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37197488</v>
      </c>
      <c r="AH20" s="48">
        <f>IF(ISBLANK(AG20),"-",AG20-AG19)</f>
        <v>1176</v>
      </c>
      <c r="AI20" s="49">
        <f t="shared" si="7"/>
        <v>195.08958195089582</v>
      </c>
      <c r="AJ20" s="101">
        <v>0</v>
      </c>
      <c r="AK20" s="101">
        <v>1</v>
      </c>
      <c r="AL20" s="101">
        <v>0</v>
      </c>
      <c r="AM20" s="101">
        <v>1</v>
      </c>
      <c r="AN20" s="101">
        <v>1</v>
      </c>
      <c r="AO20" s="101">
        <v>0</v>
      </c>
      <c r="AP20" s="122">
        <v>8365557</v>
      </c>
      <c r="AQ20" s="122">
        <f t="shared" si="10"/>
        <v>0</v>
      </c>
      <c r="AR20" s="52">
        <v>1.19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11</v>
      </c>
      <c r="E21" s="40">
        <f t="shared" si="0"/>
        <v>7.746478873239437</v>
      </c>
      <c r="F21" s="86">
        <v>74</v>
      </c>
      <c r="G21" s="40">
        <f t="shared" si="1"/>
        <v>52.112676056338032</v>
      </c>
      <c r="H21" s="41" t="s">
        <v>88</v>
      </c>
      <c r="I21" s="41">
        <f t="shared" si="2"/>
        <v>50.70422535211268</v>
      </c>
      <c r="J21" s="42">
        <f t="shared" si="9"/>
        <v>52.112676056338032</v>
      </c>
      <c r="K21" s="41">
        <f t="shared" si="11"/>
        <v>53.532676056338033</v>
      </c>
      <c r="L21" s="43">
        <v>19</v>
      </c>
      <c r="M21" s="44" t="s">
        <v>100</v>
      </c>
      <c r="N21" s="44">
        <v>17.7</v>
      </c>
      <c r="O21" s="118">
        <v>119</v>
      </c>
      <c r="P21" s="118">
        <v>136</v>
      </c>
      <c r="Q21" s="118">
        <v>37414088</v>
      </c>
      <c r="R21" s="45">
        <f>Q21-Q20</f>
        <v>5468</v>
      </c>
      <c r="S21" s="46">
        <f t="shared" si="4"/>
        <v>131.232</v>
      </c>
      <c r="T21" s="46">
        <f t="shared" si="5"/>
        <v>5.468</v>
      </c>
      <c r="U21" s="119">
        <v>4.4000000000000004</v>
      </c>
      <c r="V21" s="119">
        <f t="shared" si="6"/>
        <v>4.4000000000000004</v>
      </c>
      <c r="W21" s="120" t="s">
        <v>180</v>
      </c>
      <c r="X21" s="122">
        <v>0</v>
      </c>
      <c r="Y21" s="122">
        <v>1159</v>
      </c>
      <c r="Z21" s="122">
        <v>0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37198548</v>
      </c>
      <c r="AH21" s="48">
        <f t="shared" si="8"/>
        <v>1060</v>
      </c>
      <c r="AI21" s="49">
        <f t="shared" si="7"/>
        <v>193.85515727871251</v>
      </c>
      <c r="AJ21" s="101">
        <v>0</v>
      </c>
      <c r="AK21" s="101">
        <v>1</v>
      </c>
      <c r="AL21" s="101">
        <v>0</v>
      </c>
      <c r="AM21" s="101">
        <v>1</v>
      </c>
      <c r="AN21" s="101">
        <v>1</v>
      </c>
      <c r="AO21" s="101">
        <v>0</v>
      </c>
      <c r="AP21" s="122">
        <v>8365557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71</v>
      </c>
      <c r="G22" s="40">
        <f t="shared" si="1"/>
        <v>50</v>
      </c>
      <c r="H22" s="41" t="s">
        <v>88</v>
      </c>
      <c r="I22" s="41">
        <f t="shared" si="2"/>
        <v>48.591549295774648</v>
      </c>
      <c r="J22" s="42">
        <f t="shared" si="9"/>
        <v>50</v>
      </c>
      <c r="K22" s="41">
        <f t="shared" si="11"/>
        <v>51.42</v>
      </c>
      <c r="L22" s="43">
        <v>19</v>
      </c>
      <c r="M22" s="44" t="s">
        <v>100</v>
      </c>
      <c r="N22" s="44">
        <v>17.3</v>
      </c>
      <c r="O22" s="118">
        <v>116</v>
      </c>
      <c r="P22" s="118">
        <v>134</v>
      </c>
      <c r="Q22" s="118">
        <v>37419814</v>
      </c>
      <c r="R22" s="45">
        <f t="shared" si="3"/>
        <v>5726</v>
      </c>
      <c r="S22" s="46">
        <f t="shared" si="4"/>
        <v>137.42400000000001</v>
      </c>
      <c r="T22" s="46">
        <f t="shared" si="5"/>
        <v>5.726</v>
      </c>
      <c r="U22" s="119">
        <v>3.5</v>
      </c>
      <c r="V22" s="119">
        <f t="shared" si="6"/>
        <v>3.5</v>
      </c>
      <c r="W22" s="120" t="s">
        <v>180</v>
      </c>
      <c r="X22" s="122">
        <v>0</v>
      </c>
      <c r="Y22" s="122">
        <v>1047</v>
      </c>
      <c r="Z22" s="122">
        <v>0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37199624</v>
      </c>
      <c r="AH22" s="48">
        <f t="shared" si="8"/>
        <v>1076</v>
      </c>
      <c r="AI22" s="49">
        <f t="shared" si="7"/>
        <v>187.91477471184072</v>
      </c>
      <c r="AJ22" s="101">
        <v>0</v>
      </c>
      <c r="AK22" s="101">
        <v>1</v>
      </c>
      <c r="AL22" s="101">
        <v>0</v>
      </c>
      <c r="AM22" s="101">
        <v>1</v>
      </c>
      <c r="AN22" s="101">
        <v>1</v>
      </c>
      <c r="AO22" s="101">
        <v>0</v>
      </c>
      <c r="AP22" s="122">
        <v>8365557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77</v>
      </c>
      <c r="G23" s="40">
        <f t="shared" si="1"/>
        <v>54.225352112676056</v>
      </c>
      <c r="H23" s="41" t="s">
        <v>88</v>
      </c>
      <c r="I23" s="41">
        <f t="shared" si="2"/>
        <v>52.816901408450704</v>
      </c>
      <c r="J23" s="42">
        <f t="shared" si="9"/>
        <v>54.225352112676056</v>
      </c>
      <c r="K23" s="41">
        <f>J23+(6/1.42)</f>
        <v>58.450704225352112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137</v>
      </c>
      <c r="Q23" s="118">
        <v>37425384</v>
      </c>
      <c r="R23" s="45">
        <f t="shared" si="3"/>
        <v>5570</v>
      </c>
      <c r="S23" s="46">
        <f t="shared" si="4"/>
        <v>133.68</v>
      </c>
      <c r="T23" s="46">
        <f t="shared" si="5"/>
        <v>5.57</v>
      </c>
      <c r="U23" s="119">
        <v>2.7</v>
      </c>
      <c r="V23" s="119">
        <f t="shared" si="6"/>
        <v>2.7</v>
      </c>
      <c r="W23" s="120" t="s">
        <v>135</v>
      </c>
      <c r="X23" s="122">
        <v>0</v>
      </c>
      <c r="Y23" s="122">
        <v>1045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37200772</v>
      </c>
      <c r="AH23" s="48">
        <f t="shared" si="8"/>
        <v>1148</v>
      </c>
      <c r="AI23" s="49">
        <f t="shared" si="7"/>
        <v>206.10412926391382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8365557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78</v>
      </c>
      <c r="G24" s="40">
        <f t="shared" si="1"/>
        <v>54.929577464788736</v>
      </c>
      <c r="H24" s="41" t="s">
        <v>88</v>
      </c>
      <c r="I24" s="41">
        <f t="shared" si="2"/>
        <v>53.521126760563384</v>
      </c>
      <c r="J24" s="42">
        <f t="shared" si="9"/>
        <v>54.929577464788736</v>
      </c>
      <c r="K24" s="41">
        <f t="shared" ref="K24:K34" si="12">J24+(6/1.42)</f>
        <v>59.154929577464792</v>
      </c>
      <c r="L24" s="43">
        <v>18</v>
      </c>
      <c r="M24" s="44" t="s">
        <v>100</v>
      </c>
      <c r="N24" s="44">
        <v>17.3</v>
      </c>
      <c r="O24" s="118">
        <v>133</v>
      </c>
      <c r="P24" s="118">
        <v>136</v>
      </c>
      <c r="Q24" s="118">
        <v>37430914</v>
      </c>
      <c r="R24" s="45">
        <f t="shared" si="3"/>
        <v>5530</v>
      </c>
      <c r="S24" s="46">
        <f t="shared" si="4"/>
        <v>132.72</v>
      </c>
      <c r="T24" s="46">
        <f t="shared" si="5"/>
        <v>5.53</v>
      </c>
      <c r="U24" s="119">
        <v>2.2999999999999998</v>
      </c>
      <c r="V24" s="119">
        <f t="shared" si="6"/>
        <v>2.2999999999999998</v>
      </c>
      <c r="W24" s="120" t="s">
        <v>135</v>
      </c>
      <c r="X24" s="122">
        <v>0</v>
      </c>
      <c r="Y24" s="122">
        <v>1047</v>
      </c>
      <c r="Z24" s="122">
        <v>1188</v>
      </c>
      <c r="AA24" s="122">
        <v>1185</v>
      </c>
      <c r="AB24" s="122">
        <v>1189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37202028</v>
      </c>
      <c r="AH24" s="48">
        <f t="shared" si="8"/>
        <v>1256</v>
      </c>
      <c r="AI24" s="49">
        <f t="shared" si="7"/>
        <v>227.124773960217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8365557</v>
      </c>
      <c r="AQ24" s="122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130</v>
      </c>
      <c r="P25" s="118">
        <v>138</v>
      </c>
      <c r="Q25" s="118">
        <v>37436901</v>
      </c>
      <c r="R25" s="45">
        <f t="shared" si="3"/>
        <v>5987</v>
      </c>
      <c r="S25" s="46">
        <f t="shared" si="4"/>
        <v>143.68799999999999</v>
      </c>
      <c r="T25" s="46">
        <f t="shared" si="5"/>
        <v>5.9870000000000001</v>
      </c>
      <c r="U25" s="119">
        <v>2</v>
      </c>
      <c r="V25" s="119">
        <f t="shared" si="6"/>
        <v>2</v>
      </c>
      <c r="W25" s="120" t="s">
        <v>135</v>
      </c>
      <c r="X25" s="122">
        <v>0</v>
      </c>
      <c r="Y25" s="122">
        <v>1096</v>
      </c>
      <c r="Z25" s="122">
        <v>1199</v>
      </c>
      <c r="AA25" s="122">
        <v>1185</v>
      </c>
      <c r="AB25" s="122">
        <v>1199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37203412</v>
      </c>
      <c r="AH25" s="48">
        <f t="shared" si="8"/>
        <v>1384</v>
      </c>
      <c r="AI25" s="49">
        <f t="shared" si="7"/>
        <v>231.16752964756972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8365557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137</v>
      </c>
      <c r="P26" s="118">
        <v>140</v>
      </c>
      <c r="Q26" s="118">
        <v>37442644</v>
      </c>
      <c r="R26" s="45">
        <f t="shared" si="3"/>
        <v>5743</v>
      </c>
      <c r="S26" s="46">
        <f t="shared" si="4"/>
        <v>137.83199999999999</v>
      </c>
      <c r="T26" s="46">
        <f t="shared" si="5"/>
        <v>5.7430000000000003</v>
      </c>
      <c r="U26" s="119">
        <v>1.7</v>
      </c>
      <c r="V26" s="119">
        <f t="shared" si="6"/>
        <v>1.7</v>
      </c>
      <c r="W26" s="120" t="s">
        <v>135</v>
      </c>
      <c r="X26" s="122">
        <v>0</v>
      </c>
      <c r="Y26" s="122">
        <v>1001</v>
      </c>
      <c r="Z26" s="122">
        <v>1199</v>
      </c>
      <c r="AA26" s="122">
        <v>1185</v>
      </c>
      <c r="AB26" s="122">
        <v>1199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37204748</v>
      </c>
      <c r="AH26" s="48">
        <f t="shared" si="8"/>
        <v>1336</v>
      </c>
      <c r="AI26" s="49">
        <f t="shared" si="7"/>
        <v>232.63102907887861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8365557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73</v>
      </c>
      <c r="G27" s="40">
        <f t="shared" si="1"/>
        <v>51.408450704225352</v>
      </c>
      <c r="H27" s="41" t="s">
        <v>88</v>
      </c>
      <c r="I27" s="41">
        <f t="shared" si="2"/>
        <v>47.887323943661976</v>
      </c>
      <c r="J27" s="42">
        <f t="shared" ref="J27:J32" si="13">(F27-3)/1.42</f>
        <v>49.295774647887328</v>
      </c>
      <c r="K27" s="41">
        <f t="shared" si="12"/>
        <v>53.521126760563384</v>
      </c>
      <c r="L27" s="43">
        <v>18</v>
      </c>
      <c r="M27" s="44" t="s">
        <v>100</v>
      </c>
      <c r="N27" s="44">
        <v>16.7</v>
      </c>
      <c r="O27" s="118">
        <v>137</v>
      </c>
      <c r="P27" s="118">
        <v>130</v>
      </c>
      <c r="Q27" s="118">
        <v>37447993</v>
      </c>
      <c r="R27" s="45">
        <f t="shared" si="3"/>
        <v>5349</v>
      </c>
      <c r="S27" s="46">
        <f t="shared" si="4"/>
        <v>128.376</v>
      </c>
      <c r="T27" s="46">
        <f t="shared" si="5"/>
        <v>5.3490000000000002</v>
      </c>
      <c r="U27" s="119">
        <v>1.5</v>
      </c>
      <c r="V27" s="119">
        <f t="shared" si="6"/>
        <v>1.5</v>
      </c>
      <c r="W27" s="120" t="s">
        <v>135</v>
      </c>
      <c r="X27" s="122">
        <v>0</v>
      </c>
      <c r="Y27" s="122">
        <v>995</v>
      </c>
      <c r="Z27" s="122">
        <v>1199</v>
      </c>
      <c r="AA27" s="122">
        <v>1185</v>
      </c>
      <c r="AB27" s="122">
        <v>1199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37206065</v>
      </c>
      <c r="AH27" s="48">
        <f t="shared" si="8"/>
        <v>1317</v>
      </c>
      <c r="AI27" s="49">
        <f t="shared" si="7"/>
        <v>246.21424565339314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8365557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73</v>
      </c>
      <c r="G28" s="40">
        <f t="shared" si="1"/>
        <v>51.408450704225352</v>
      </c>
      <c r="H28" s="41" t="s">
        <v>88</v>
      </c>
      <c r="I28" s="41">
        <f t="shared" si="2"/>
        <v>47.887323943661976</v>
      </c>
      <c r="J28" s="42">
        <f t="shared" si="13"/>
        <v>49.295774647887328</v>
      </c>
      <c r="K28" s="41">
        <f t="shared" si="12"/>
        <v>53.521126760563384</v>
      </c>
      <c r="L28" s="43">
        <v>18</v>
      </c>
      <c r="M28" s="44" t="s">
        <v>100</v>
      </c>
      <c r="N28" s="44">
        <v>16.7</v>
      </c>
      <c r="O28" s="118">
        <v>138</v>
      </c>
      <c r="P28" s="118">
        <v>131</v>
      </c>
      <c r="Q28" s="118">
        <v>37453816</v>
      </c>
      <c r="R28" s="45">
        <f t="shared" si="3"/>
        <v>5823</v>
      </c>
      <c r="S28" s="46">
        <f t="shared" si="4"/>
        <v>139.75200000000001</v>
      </c>
      <c r="T28" s="46">
        <f t="shared" si="5"/>
        <v>5.8230000000000004</v>
      </c>
      <c r="U28" s="119">
        <v>1.4</v>
      </c>
      <c r="V28" s="119">
        <f t="shared" si="6"/>
        <v>1.4</v>
      </c>
      <c r="W28" s="120" t="s">
        <v>135</v>
      </c>
      <c r="X28" s="122">
        <v>0</v>
      </c>
      <c r="Y28" s="122">
        <v>997</v>
      </c>
      <c r="Z28" s="122">
        <v>1179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37207384</v>
      </c>
      <c r="AH28" s="48">
        <f t="shared" si="8"/>
        <v>1319</v>
      </c>
      <c r="AI28" s="49">
        <f t="shared" si="7"/>
        <v>226.51554181693282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8365557</v>
      </c>
      <c r="AQ28" s="122">
        <f t="shared" si="10"/>
        <v>0</v>
      </c>
      <c r="AR28" s="52">
        <v>0.93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75</v>
      </c>
      <c r="G29" s="40">
        <f t="shared" si="1"/>
        <v>52.816901408450704</v>
      </c>
      <c r="H29" s="41" t="s">
        <v>88</v>
      </c>
      <c r="I29" s="41">
        <f t="shared" si="2"/>
        <v>49.295774647887328</v>
      </c>
      <c r="J29" s="42">
        <f t="shared" si="13"/>
        <v>50.70422535211268</v>
      </c>
      <c r="K29" s="41">
        <f t="shared" si="12"/>
        <v>54.929577464788736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135</v>
      </c>
      <c r="Q29" s="118">
        <v>37459316</v>
      </c>
      <c r="R29" s="45">
        <f t="shared" si="3"/>
        <v>5500</v>
      </c>
      <c r="S29" s="46">
        <f t="shared" si="4"/>
        <v>132</v>
      </c>
      <c r="T29" s="46">
        <f t="shared" si="5"/>
        <v>5.5</v>
      </c>
      <c r="U29" s="119">
        <v>1.3</v>
      </c>
      <c r="V29" s="119">
        <f t="shared" si="6"/>
        <v>1.3</v>
      </c>
      <c r="W29" s="120" t="s">
        <v>135</v>
      </c>
      <c r="X29" s="122">
        <v>0</v>
      </c>
      <c r="Y29" s="122">
        <v>0</v>
      </c>
      <c r="Z29" s="122">
        <v>1169</v>
      </c>
      <c r="AA29" s="122">
        <v>1185</v>
      </c>
      <c r="AB29" s="122">
        <v>1169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37208632</v>
      </c>
      <c r="AH29" s="48">
        <f t="shared" si="8"/>
        <v>1248</v>
      </c>
      <c r="AI29" s="49">
        <f t="shared" si="7"/>
        <v>226.90909090909091</v>
      </c>
      <c r="AJ29" s="101">
        <v>0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22">
        <v>8365557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74</v>
      </c>
      <c r="G30" s="40">
        <f t="shared" si="1"/>
        <v>52.112676056338032</v>
      </c>
      <c r="H30" s="41" t="s">
        <v>88</v>
      </c>
      <c r="I30" s="41">
        <f t="shared" si="2"/>
        <v>48.591549295774648</v>
      </c>
      <c r="J30" s="42">
        <f t="shared" si="13"/>
        <v>50</v>
      </c>
      <c r="K30" s="41">
        <f t="shared" si="12"/>
        <v>54.225352112676056</v>
      </c>
      <c r="L30" s="43">
        <v>18</v>
      </c>
      <c r="M30" s="44" t="s">
        <v>100</v>
      </c>
      <c r="N30" s="44">
        <v>16.600000000000001</v>
      </c>
      <c r="O30" s="118">
        <v>135</v>
      </c>
      <c r="P30" s="118">
        <v>137</v>
      </c>
      <c r="Q30" s="118">
        <v>37464700</v>
      </c>
      <c r="R30" s="45">
        <f t="shared" si="3"/>
        <v>5384</v>
      </c>
      <c r="S30" s="46">
        <f t="shared" si="4"/>
        <v>129.21600000000001</v>
      </c>
      <c r="T30" s="46">
        <f t="shared" si="5"/>
        <v>5.3840000000000003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1179</v>
      </c>
      <c r="AA30" s="122">
        <v>1185</v>
      </c>
      <c r="AB30" s="122">
        <v>1179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37209824</v>
      </c>
      <c r="AH30" s="48">
        <f t="shared" si="8"/>
        <v>1192</v>
      </c>
      <c r="AI30" s="49">
        <f t="shared" si="7"/>
        <v>221.39673105497769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8365557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132</v>
      </c>
      <c r="P31" s="118">
        <v>127</v>
      </c>
      <c r="Q31" s="118">
        <v>37470250</v>
      </c>
      <c r="R31" s="45">
        <f t="shared" si="3"/>
        <v>5550</v>
      </c>
      <c r="S31" s="46">
        <f t="shared" si="4"/>
        <v>133.19999999999999</v>
      </c>
      <c r="T31" s="46">
        <f t="shared" si="5"/>
        <v>5.55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1159</v>
      </c>
      <c r="AA31" s="122">
        <v>1185</v>
      </c>
      <c r="AB31" s="122">
        <v>1169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37211044</v>
      </c>
      <c r="AH31" s="48">
        <f t="shared" si="8"/>
        <v>1220</v>
      </c>
      <c r="AI31" s="49">
        <f t="shared" si="7"/>
        <v>219.81981981981983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8365557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5</v>
      </c>
      <c r="E32" s="40">
        <f t="shared" si="0"/>
        <v>3.5211267605633805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126</v>
      </c>
      <c r="P32" s="118">
        <v>130</v>
      </c>
      <c r="Q32" s="118">
        <v>37475602</v>
      </c>
      <c r="R32" s="45">
        <f t="shared" si="3"/>
        <v>5352</v>
      </c>
      <c r="S32" s="46">
        <f t="shared" si="4"/>
        <v>128.44800000000001</v>
      </c>
      <c r="T32" s="46">
        <f t="shared" si="5"/>
        <v>5.3520000000000003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1119</v>
      </c>
      <c r="AA32" s="122">
        <v>1185</v>
      </c>
      <c r="AB32" s="122">
        <v>1110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37212236</v>
      </c>
      <c r="AH32" s="48">
        <f t="shared" si="8"/>
        <v>1192</v>
      </c>
      <c r="AI32" s="49">
        <f t="shared" si="7"/>
        <v>222.72047832585949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8365557</v>
      </c>
      <c r="AQ32" s="122">
        <f t="shared" si="10"/>
        <v>0</v>
      </c>
      <c r="AR32" s="52">
        <v>1.01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101</v>
      </c>
      <c r="Q33" s="118">
        <v>37479966</v>
      </c>
      <c r="R33" s="45">
        <f t="shared" si="3"/>
        <v>4364</v>
      </c>
      <c r="S33" s="46">
        <f t="shared" si="4"/>
        <v>104.736</v>
      </c>
      <c r="T33" s="46">
        <f t="shared" si="5"/>
        <v>4.3639999999999999</v>
      </c>
      <c r="U33" s="119">
        <v>2</v>
      </c>
      <c r="V33" s="119">
        <f t="shared" si="6"/>
        <v>2</v>
      </c>
      <c r="W33" s="120" t="s">
        <v>124</v>
      </c>
      <c r="X33" s="122">
        <v>0</v>
      </c>
      <c r="Y33" s="122">
        <v>0</v>
      </c>
      <c r="Z33" s="122">
        <v>1119</v>
      </c>
      <c r="AA33" s="122">
        <v>0</v>
      </c>
      <c r="AB33" s="122">
        <v>1149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37213032</v>
      </c>
      <c r="AH33" s="48">
        <f t="shared" si="8"/>
        <v>796</v>
      </c>
      <c r="AI33" s="49">
        <f t="shared" si="7"/>
        <v>182.40146654445462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0.38</v>
      </c>
      <c r="AP33" s="122">
        <v>8366340</v>
      </c>
      <c r="AQ33" s="122">
        <f t="shared" si="10"/>
        <v>783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122</v>
      </c>
      <c r="P34" s="118">
        <v>97</v>
      </c>
      <c r="Q34" s="118">
        <v>37484143</v>
      </c>
      <c r="R34" s="45">
        <f t="shared" si="3"/>
        <v>4177</v>
      </c>
      <c r="S34" s="46">
        <f t="shared" si="4"/>
        <v>100.248</v>
      </c>
      <c r="T34" s="46">
        <f t="shared" si="5"/>
        <v>4.1769999999999996</v>
      </c>
      <c r="U34" s="119">
        <v>3.3</v>
      </c>
      <c r="V34" s="119">
        <f t="shared" si="6"/>
        <v>3.3</v>
      </c>
      <c r="W34" s="120" t="s">
        <v>124</v>
      </c>
      <c r="X34" s="122">
        <v>0</v>
      </c>
      <c r="Y34" s="122">
        <v>0</v>
      </c>
      <c r="Z34" s="122">
        <v>1109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37213796</v>
      </c>
      <c r="AH34" s="48">
        <f t="shared" si="8"/>
        <v>764</v>
      </c>
      <c r="AI34" s="49">
        <f t="shared" si="7"/>
        <v>182.90639214747429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0.38</v>
      </c>
      <c r="AP34" s="122">
        <v>8367478</v>
      </c>
      <c r="AQ34" s="122">
        <f t="shared" si="10"/>
        <v>1138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124.41666666666667</v>
      </c>
      <c r="Q35" s="63">
        <f>Q34-Q10</f>
        <v>123508</v>
      </c>
      <c r="R35" s="64">
        <f>SUM(R11:R34)</f>
        <v>123508</v>
      </c>
      <c r="S35" s="123">
        <f>AVERAGE(S11:S34)</f>
        <v>123.50799999999998</v>
      </c>
      <c r="T35" s="123">
        <f>SUM(T11:T34)</f>
        <v>123.50799999999998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25296</v>
      </c>
      <c r="AH35" s="66">
        <f>SUM(AH11:AH34)</f>
        <v>25296</v>
      </c>
      <c r="AI35" s="67">
        <f>$AH$35/$T35</f>
        <v>204.81264371538688</v>
      </c>
      <c r="AJ35" s="92"/>
      <c r="AK35" s="93"/>
      <c r="AL35" s="93"/>
      <c r="AM35" s="93"/>
      <c r="AN35" s="94"/>
      <c r="AO35" s="68"/>
      <c r="AP35" s="69">
        <f>AP34-AP10</f>
        <v>7791</v>
      </c>
      <c r="AQ35" s="70">
        <f>SUM(AQ11:AQ34)</f>
        <v>7791</v>
      </c>
      <c r="AR35" s="145">
        <f>SUM(AR11:AR34)</f>
        <v>6.17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183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08" t="s">
        <v>361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53" t="s">
        <v>362</v>
      </c>
      <c r="C46" s="154"/>
      <c r="D46" s="154"/>
      <c r="E46" s="156"/>
      <c r="F46" s="156"/>
      <c r="G46" s="156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112"/>
      <c r="U46" s="112"/>
      <c r="V46" s="112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2:51" x14ac:dyDescent="0.25">
      <c r="B47" s="189" t="s">
        <v>365</v>
      </c>
      <c r="C47" s="154"/>
      <c r="D47" s="154"/>
      <c r="E47" s="154"/>
      <c r="F47" s="154"/>
      <c r="G47" s="154"/>
      <c r="H47" s="190"/>
      <c r="I47" s="191"/>
      <c r="J47" s="192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89" t="s">
        <v>363</v>
      </c>
      <c r="C48" s="154"/>
      <c r="D48" s="154"/>
      <c r="E48" s="156"/>
      <c r="F48" s="156"/>
      <c r="G48" s="156"/>
      <c r="H48" s="154"/>
      <c r="I48" s="192"/>
      <c r="J48" s="192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364</v>
      </c>
      <c r="C49" s="159"/>
      <c r="D49" s="159"/>
      <c r="E49" s="159"/>
      <c r="F49" s="159"/>
      <c r="G49" s="159"/>
      <c r="H49" s="159"/>
      <c r="I49" s="16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356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138</v>
      </c>
      <c r="C51" s="159"/>
      <c r="D51" s="159"/>
      <c r="E51" s="157"/>
      <c r="F51" s="157"/>
      <c r="G51" s="157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366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282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283</v>
      </c>
      <c r="C54" s="109"/>
      <c r="D54" s="109"/>
      <c r="E54" s="109"/>
      <c r="F54" s="109"/>
      <c r="G54" s="109"/>
      <c r="H54" s="109"/>
      <c r="I54" s="124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164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165</v>
      </c>
      <c r="C56" s="109"/>
      <c r="D56" s="109"/>
      <c r="E56" s="114"/>
      <c r="F56" s="114"/>
      <c r="G56" s="114"/>
      <c r="H56" s="109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367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 t="s">
        <v>368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154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278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1" t="s">
        <v>369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15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88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12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7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5 S86:T92 B87:B92 S82:T83 N87:R92 T74:T81 T58:T65 T46:T55" name="Range2_12_5_1_1"/>
    <protectedRange sqref="N10 L10 L6 D6 D8 AD8 AF8 O8:U8 AJ8:AR8 AF10 L24:N31 N12:N23 N32:N34 N11:P11 O12:P34 E11:E34 G11:G34 AC17:AF34 X11:AF16 R11:V34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3:B94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4:B86" name="Range2_12_5_1_1_2"/>
    <protectedRange sqref="B83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1:B82" name="Range2_12_5_1_1_2_1"/>
    <protectedRange sqref="B80" name="Range2_12_5_1_1_2_1_2_1"/>
    <protectedRange sqref="B79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7" name="Range2_12_5_1_1_2_1_4_1_1_1_2_1_1_1_1_1_1_1_1_1_2_1_1_1_1_1"/>
    <protectedRange sqref="B78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6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5" name="Range2_12_5_1_1_2_1_2_2_1_1_1_1_2_1_1_1"/>
    <protectedRange sqref="B74" name="Range2_12_5_1_1_2_1_2_2_1_1_1_1_2_1_1_1_2"/>
    <protectedRange sqref="B73" name="Range2_12_5_1_1_2_1_2_2_1_1_1_1_2_1_1_1_2_1_1"/>
    <protectedRange sqref="B41" name="Range2_12_5_1_1_1_1_1_2"/>
    <protectedRange sqref="G50:H53" name="Range2_2_12_1_3_1_1_1_1_1_4_1_1_2"/>
    <protectedRange sqref="E50:F53" name="Range2_2_12_1_7_1_1_3_1_1_2"/>
    <protectedRange sqref="S58:S65 S50:S55" name="Range2_12_5_1_1_2_3_1_1"/>
    <protectedRange sqref="Q50:R55" name="Range2_12_1_6_1_1_1_1_2_1_2"/>
    <protectedRange sqref="N50:P55" name="Range2_12_1_2_3_1_1_1_1_2_1_2"/>
    <protectedRange sqref="L54:M55 I50:M53" name="Range2_2_12_1_4_3_1_1_1_1_2_1_2"/>
    <protectedRange sqref="D50:D53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2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0" name="Range2_12_5_1_1_2_1_4_1_1_1_2_1_1_1_1_1_1_1_1_1_2_1_1_1_1_2_1_1_1_2_1_1_1_2_2_2_1"/>
    <protectedRange sqref="B71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6" name="Range2_12_5_1_1_2_1_4_1_1_1_2_1_1_1_1_1_1_1_1_1_2_1_1_1_1_2_1_1_1_2_1_1_1_2_2_2_1_1"/>
    <protectedRange sqref="B67" name="Range2_12_5_1_1_2_1_2_2_1_1_1_1_2_1_1_1_2_1_1_1_2_2_2_1_1"/>
    <protectedRange sqref="B63" name="Range2_12_5_1_1_2_1_4_1_1_1_2_1_1_1_1_1_1_1_1_1_2_1_1_1_1_2_1_1_1_2_1_1_1_2_2_2_1_1_1"/>
    <protectedRange sqref="B64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S44:S48" name="Range2_12_5_1_1_2_3_1"/>
    <protectedRange sqref="S49" name="Range2_12_4_1_1_1_4_2_2_1_1_1"/>
    <protectedRange sqref="G44:H45 G48:H48" name="Range2_2_12_1_3_1_1_1_1_1_4_1_1_1"/>
    <protectedRange sqref="E44:F45 E48:F48" name="Range2_2_12_1_7_1_1_3_1_1_1"/>
    <protectedRange sqref="Q44:R48" name="Range2_12_1_6_1_1_1_1_2_1_1"/>
    <protectedRange sqref="N44:P48" name="Range2_12_1_2_3_1_1_1_1_2_1_1"/>
    <protectedRange sqref="I44:M46 I48:M48 K47:M47" name="Range2_2_12_1_4_3_1_1_1_1_2_1_1"/>
    <protectedRange sqref="D44:D45 D48" name="Range2_2_12_1_3_1_2_1_1_1_2_1_2_1_1"/>
    <protectedRange sqref="E49:H49" name="Range2_2_12_1_3_1_2_1_1_1_1_2_1_1_1_1_1_1_1"/>
    <protectedRange sqref="D49" name="Range2_2_12_1_3_1_2_1_1_1_2_1_2_3_1_1_1_1_2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C43" name="Range2_1_2_1_1_1_1_1_1_2"/>
    <protectedRange sqref="Q11:Q34" name="Range1_16_3_1_1_1"/>
    <protectedRange sqref="T56:T57" name="Range2_12_5_1_1_1"/>
    <protectedRange sqref="S56:S57" name="Range2_12_5_1_1_2_3_1_1_1"/>
    <protectedRange sqref="Q56:R57" name="Range2_12_1_6_1_1_1_1_2_1_1_1_1"/>
    <protectedRange sqref="N56:P57" name="Range2_12_1_2_3_1_1_1_1_2_1_1_1_1"/>
    <protectedRange sqref="L56:M57" name="Range2_2_12_1_4_3_1_1_1_1_2_1_1_1_1"/>
    <protectedRange sqref="J54:K55" name="Range2_2_12_1_7_1_1_2_2_3"/>
    <protectedRange sqref="G54:H55" name="Range2_2_12_1_3_1_2_1_1_1_2_1_1_1_1_1_1_2_1_1_1"/>
    <protectedRange sqref="I54:I55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15 W30:W34" name="Range1_16_3_1_1_4"/>
    <protectedRange sqref="X17:AB34" name="Range1_16_3_1_1_6"/>
    <protectedRange sqref="B42" name="Range2_12_5_1_1_1_1_1_2_1"/>
    <protectedRange sqref="G56:H62" name="Range2_2_12_1_3_1_1_1_1_1_4_1_1_1_1_2"/>
    <protectedRange sqref="E56:F62" name="Range2_2_12_1_7_1_1_3_1_1_1_1_2"/>
    <protectedRange sqref="I56:K62" name="Range2_2_12_1_4_3_1_1_1_1_2_1_1_1_2"/>
    <protectedRange sqref="D56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AR11:AR34" name="Range1_16_3_1_1_5"/>
    <protectedRange sqref="H43" name="Range2_12_5_1_1_1_2_1_1_1_1_1_1_1_1_1_1_1_1"/>
    <protectedRange sqref="W16:W29" name="Range1_16_3_1_1_4_1"/>
    <protectedRange sqref="B44" name="Range2_12_5_1_1_1_2_2_1_1_1_1_1_1_1_1_1_1_1_2_1_1_1_1_1_1_1_1_1_1_1_1_1_1"/>
    <protectedRange sqref="B45 B48:B49 B53:B54 B58" name="Range2_12_5_1_1_1_2_2_1_1_1_1_1_1_1_1_1_1_1_2_1_1_1_1_1_1_1_1_1_3_1_3_1_1_1_1_2_1"/>
    <protectedRange sqref="B43" name="Range2_12_5_1_1_1_2_1_1_1_1_1_1_1_1_1_1_1_2_1_1"/>
    <protectedRange sqref="G46:H46" name="Range2_2_12_1_3_1_1_1_1_1_4_1_1_1_2"/>
    <protectedRange sqref="E46:F46" name="Range2_2_12_1_7_1_1_3_1_1_1_2"/>
    <protectedRange sqref="D46" name="Range2_2_12_1_3_1_2_1_1_1_2_1_2_1_1_2"/>
    <protectedRange sqref="B46" name="Range2_12_5_1_1_1_2_2_1_1_1_1_1_1_1_1_1_1_1_2_1_1_1_1_1_1_1_1_1_3_1_3_1_1_1_1_4"/>
    <protectedRange sqref="J47" name="Range2_2_12_1_7_1_1_2_2_3_1"/>
    <protectedRange sqref="G47:H47" name="Range2_2_12_1_3_1_2_1_1_1_2_1_1_1_1_1_1_2_1_1_1_2"/>
    <protectedRange sqref="I47" name="Range2_2_12_1_4_3_1_1_1_2_1_2_1_1_3_1_1_1_1_1_1_1_2"/>
    <protectedRange sqref="D47:E47" name="Range2_2_12_1_3_1_2_1_1_1_2_1_1_1_1_3_1_1_1_1_1_1_2"/>
    <protectedRange sqref="F47" name="Range2_2_12_1_3_1_2_1_1_1_3_1_1_1_1_1_3_1_1_1_1_1_1_2"/>
    <protectedRange sqref="B47" name="Range2_12_5_1_1_1_2_2_1_1_1_1_1_1_1_1_1_1_1_2_1_1_1_2_2_1_1_1"/>
    <protectedRange sqref="B50" name="Range2_12_5_1_1_1_2_2_1_1_1_1_1_1_1_1_1_1_1_2_1_1_1_2_1_1_1_2_1_1_1_3_1_1"/>
    <protectedRange sqref="B51" name="Range2_12_5_1_1_1_2_2_1_1_1_1_1_1_1_1_1_1_1_2_1_1_1_2_1_2_1_1_1_1_3_1_1"/>
    <protectedRange sqref="B52" name="Range2_12_5_1_1_1_2_2_1_1_1_1_1_1_1_1_1_1_1_2_1_1_1_1_1_1_1_1_1_3_1_3_1"/>
    <protectedRange sqref="B55" name="Range2_12_5_1_1_1_2_2_1_1_1_1_1_1_1_1_1_1_1_2_1_1_1_2_1_2_1_1_1_1_3_1_1_2_1_1"/>
    <protectedRange sqref="B56" name="Range2_12_5_1_1_1_2_2_1_1_1_1_1_1_1_1_1_1_1_2_1_1_1_2_1_2_1_1_1_1_3_1_1_1_1_1_1"/>
    <protectedRange sqref="B60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376" priority="17" operator="containsText" text="N/A">
      <formula>NOT(ISERROR(SEARCH("N/A",X11)))</formula>
    </cfRule>
    <cfRule type="cellIs" dxfId="375" priority="35" operator="equal">
      <formula>0</formula>
    </cfRule>
  </conditionalFormatting>
  <conditionalFormatting sqref="AC17:AE34 X11:AE16">
    <cfRule type="cellIs" dxfId="374" priority="34" operator="greaterThanOrEqual">
      <formula>1185</formula>
    </cfRule>
  </conditionalFormatting>
  <conditionalFormatting sqref="AC17:AE34 X11:AE16">
    <cfRule type="cellIs" dxfId="373" priority="33" operator="between">
      <formula>0.1</formula>
      <formula>1184</formula>
    </cfRule>
  </conditionalFormatting>
  <conditionalFormatting sqref="X8 AJ16:AJ34 AO16:AO34 AJ11:AO15">
    <cfRule type="cellIs" dxfId="372" priority="32" operator="equal">
      <formula>0</formula>
    </cfRule>
  </conditionalFormatting>
  <conditionalFormatting sqref="X8 AJ16:AJ34 AO16:AO34 AJ11:AO15">
    <cfRule type="cellIs" dxfId="371" priority="31" operator="greaterThan">
      <formula>1179</formula>
    </cfRule>
  </conditionalFormatting>
  <conditionalFormatting sqref="X8 AJ16:AJ34 AO16:AO34 AJ11:AO15">
    <cfRule type="cellIs" dxfId="370" priority="30" operator="greaterThan">
      <formula>99</formula>
    </cfRule>
  </conditionalFormatting>
  <conditionalFormatting sqref="X8 AJ16:AJ34 AO16:AO34 AJ11:AO15">
    <cfRule type="cellIs" dxfId="369" priority="29" operator="greaterThan">
      <formula>0.99</formula>
    </cfRule>
  </conditionalFormatting>
  <conditionalFormatting sqref="AB8">
    <cfRule type="cellIs" dxfId="368" priority="28" operator="equal">
      <formula>0</formula>
    </cfRule>
  </conditionalFormatting>
  <conditionalFormatting sqref="AB8">
    <cfRule type="cellIs" dxfId="367" priority="27" operator="greaterThan">
      <formula>1179</formula>
    </cfRule>
  </conditionalFormatting>
  <conditionalFormatting sqref="AB8">
    <cfRule type="cellIs" dxfId="366" priority="26" operator="greaterThan">
      <formula>99</formula>
    </cfRule>
  </conditionalFormatting>
  <conditionalFormatting sqref="AB8">
    <cfRule type="cellIs" dxfId="365" priority="25" operator="greaterThan">
      <formula>0.99</formula>
    </cfRule>
  </conditionalFormatting>
  <conditionalFormatting sqref="AQ11:AQ34">
    <cfRule type="cellIs" dxfId="364" priority="24" operator="equal">
      <formula>0</formula>
    </cfRule>
  </conditionalFormatting>
  <conditionalFormatting sqref="AQ11:AQ34">
    <cfRule type="cellIs" dxfId="363" priority="23" operator="greaterThan">
      <formula>1179</formula>
    </cfRule>
  </conditionalFormatting>
  <conditionalFormatting sqref="AQ11:AQ34">
    <cfRule type="cellIs" dxfId="362" priority="22" operator="greaterThan">
      <formula>99</formula>
    </cfRule>
  </conditionalFormatting>
  <conditionalFormatting sqref="AQ11:AQ34">
    <cfRule type="cellIs" dxfId="361" priority="21" operator="greaterThan">
      <formula>0.99</formula>
    </cfRule>
  </conditionalFormatting>
  <conditionalFormatting sqref="AI11:AI34">
    <cfRule type="cellIs" dxfId="360" priority="20" operator="greaterThan">
      <formula>$AI$8</formula>
    </cfRule>
  </conditionalFormatting>
  <conditionalFormatting sqref="AH11:AH34">
    <cfRule type="cellIs" dxfId="359" priority="18" operator="greaterThan">
      <formula>$AH$8</formula>
    </cfRule>
    <cfRule type="cellIs" dxfId="358" priority="19" operator="greaterThan">
      <formula>$AH$8</formula>
    </cfRule>
  </conditionalFormatting>
  <conditionalFormatting sqref="AP11:AP34">
    <cfRule type="cellIs" dxfId="357" priority="16" operator="equal">
      <formula>0</formula>
    </cfRule>
  </conditionalFormatting>
  <conditionalFormatting sqref="AP11:AP34">
    <cfRule type="cellIs" dxfId="356" priority="15" operator="greaterThan">
      <formula>1179</formula>
    </cfRule>
  </conditionalFormatting>
  <conditionalFormatting sqref="AP11:AP34">
    <cfRule type="cellIs" dxfId="355" priority="14" operator="greaterThan">
      <formula>99</formula>
    </cfRule>
  </conditionalFormatting>
  <conditionalFormatting sqref="AP11:AP34">
    <cfRule type="cellIs" dxfId="354" priority="13" operator="greaterThan">
      <formula>0.99</formula>
    </cfRule>
  </conditionalFormatting>
  <conditionalFormatting sqref="X17:AB34">
    <cfRule type="containsText" dxfId="353" priority="9" operator="containsText" text="N/A">
      <formula>NOT(ISERROR(SEARCH("N/A",X17)))</formula>
    </cfRule>
    <cfRule type="cellIs" dxfId="352" priority="12" operator="equal">
      <formula>0</formula>
    </cfRule>
  </conditionalFormatting>
  <conditionalFormatting sqref="X17:AB34">
    <cfRule type="cellIs" dxfId="351" priority="11" operator="greaterThanOrEqual">
      <formula>1185</formula>
    </cfRule>
  </conditionalFormatting>
  <conditionalFormatting sqref="X17:AB34">
    <cfRule type="cellIs" dxfId="350" priority="10" operator="between">
      <formula>0.1</formula>
      <formula>1184</formula>
    </cfRule>
  </conditionalFormatting>
  <conditionalFormatting sqref="AL16:AN34">
    <cfRule type="cellIs" dxfId="349" priority="8" operator="equal">
      <formula>0</formula>
    </cfRule>
  </conditionalFormatting>
  <conditionalFormatting sqref="AL16:AN34">
    <cfRule type="cellIs" dxfId="348" priority="7" operator="greaterThan">
      <formula>1179</formula>
    </cfRule>
  </conditionalFormatting>
  <conditionalFormatting sqref="AL16:AN34">
    <cfRule type="cellIs" dxfId="347" priority="6" operator="greaterThan">
      <formula>99</formula>
    </cfRule>
  </conditionalFormatting>
  <conditionalFormatting sqref="AL16:AN34">
    <cfRule type="cellIs" dxfId="346" priority="5" operator="greaterThan">
      <formula>0.99</formula>
    </cfRule>
  </conditionalFormatting>
  <conditionalFormatting sqref="AK16:AK34">
    <cfRule type="cellIs" dxfId="345" priority="4" operator="equal">
      <formula>0</formula>
    </cfRule>
  </conditionalFormatting>
  <conditionalFormatting sqref="AK16:AK34">
    <cfRule type="cellIs" dxfId="344" priority="3" operator="greaterThan">
      <formula>1179</formula>
    </cfRule>
  </conditionalFormatting>
  <conditionalFormatting sqref="AK16:AK34">
    <cfRule type="cellIs" dxfId="343" priority="2" operator="greaterThan">
      <formula>99</formula>
    </cfRule>
  </conditionalFormatting>
  <conditionalFormatting sqref="AK16:AK34">
    <cfRule type="cellIs" dxfId="342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8" workbookViewId="0">
      <selection activeCell="B51" sqref="B50:B5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42146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27592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21'!Q34</f>
        <v>37484143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21'!$AG$34</f>
        <v>37213796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21'!$AP$34</f>
        <v>8367478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131</v>
      </c>
      <c r="P11" s="118">
        <v>98</v>
      </c>
      <c r="Q11" s="118">
        <v>37488091</v>
      </c>
      <c r="R11" s="45">
        <f>Q11-Q10</f>
        <v>3948</v>
      </c>
      <c r="S11" s="46">
        <f>R11*24/1000</f>
        <v>94.751999999999995</v>
      </c>
      <c r="T11" s="46">
        <f>R11/1000</f>
        <v>3.948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1109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37214528</v>
      </c>
      <c r="AH11" s="48">
        <f>IF(ISBLANK(AG11),"-",AG11-AG10)</f>
        <v>732</v>
      </c>
      <c r="AI11" s="49">
        <f>AH11/T11</f>
        <v>185.41033434650456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0.48</v>
      </c>
      <c r="AP11" s="122">
        <v>8368825</v>
      </c>
      <c r="AQ11" s="122">
        <f>AP11-AP10</f>
        <v>1347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97</v>
      </c>
      <c r="Q12" s="118">
        <v>37492045</v>
      </c>
      <c r="R12" s="45">
        <f t="shared" ref="R12:R34" si="3">Q12-Q11</f>
        <v>3954</v>
      </c>
      <c r="S12" s="46">
        <f t="shared" ref="S12:S34" si="4">R12*24/1000</f>
        <v>94.896000000000001</v>
      </c>
      <c r="T12" s="46">
        <f t="shared" ref="T12:T34" si="5">R12/1000</f>
        <v>3.9540000000000002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1059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37215248</v>
      </c>
      <c r="AH12" s="48">
        <f>IF(ISBLANK(AG12),"-",AG12-AG11)</f>
        <v>720</v>
      </c>
      <c r="AI12" s="49">
        <f t="shared" ref="AI12:AI34" si="7">AH12/T12</f>
        <v>182.09408194233686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0.48</v>
      </c>
      <c r="AP12" s="122">
        <v>8370213</v>
      </c>
      <c r="AQ12" s="122">
        <f>AP12-AP11</f>
        <v>1388</v>
      </c>
      <c r="AR12" s="52">
        <v>0.9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129</v>
      </c>
      <c r="P13" s="118">
        <v>95</v>
      </c>
      <c r="Q13" s="118">
        <v>37495823</v>
      </c>
      <c r="R13" s="45">
        <f t="shared" si="3"/>
        <v>3778</v>
      </c>
      <c r="S13" s="46">
        <f t="shared" si="4"/>
        <v>90.671999999999997</v>
      </c>
      <c r="T13" s="46">
        <f t="shared" si="5"/>
        <v>3.778</v>
      </c>
      <c r="U13" s="119">
        <v>8</v>
      </c>
      <c r="V13" s="119">
        <f t="shared" si="6"/>
        <v>8</v>
      </c>
      <c r="W13" s="120" t="s">
        <v>124</v>
      </c>
      <c r="X13" s="122">
        <v>0</v>
      </c>
      <c r="Y13" s="122">
        <v>0</v>
      </c>
      <c r="Z13" s="122">
        <v>1019</v>
      </c>
      <c r="AA13" s="122">
        <v>0</v>
      </c>
      <c r="AB13" s="122">
        <v>1109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37215920</v>
      </c>
      <c r="AH13" s="48">
        <f>IF(ISBLANK(AG13),"-",AG13-AG12)</f>
        <v>672</v>
      </c>
      <c r="AI13" s="49">
        <f t="shared" si="7"/>
        <v>177.87188988883005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0.48</v>
      </c>
      <c r="AP13" s="122">
        <v>8371764</v>
      </c>
      <c r="AQ13" s="122">
        <f>AP13-AP12</f>
        <v>1551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21</v>
      </c>
      <c r="E14" s="40">
        <f t="shared" si="0"/>
        <v>14.788732394366198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101</v>
      </c>
      <c r="P14" s="118">
        <v>100</v>
      </c>
      <c r="Q14" s="118">
        <v>37499703</v>
      </c>
      <c r="R14" s="45">
        <f t="shared" si="3"/>
        <v>3880</v>
      </c>
      <c r="S14" s="46">
        <f t="shared" si="4"/>
        <v>93.12</v>
      </c>
      <c r="T14" s="46">
        <f t="shared" si="5"/>
        <v>3.88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940</v>
      </c>
      <c r="AA14" s="122">
        <v>0</v>
      </c>
      <c r="AB14" s="122">
        <v>1009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37216532</v>
      </c>
      <c r="AH14" s="48">
        <f t="shared" ref="AH14:AH34" si="8">IF(ISBLANK(AG14),"-",AG14-AG13)</f>
        <v>612</v>
      </c>
      <c r="AI14" s="49">
        <f t="shared" si="7"/>
        <v>157.73195876288659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0.48</v>
      </c>
      <c r="AP14" s="122">
        <v>8373389</v>
      </c>
      <c r="AQ14" s="122">
        <f>AP14-AP13</f>
        <v>1625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20</v>
      </c>
      <c r="E15" s="40">
        <f t="shared" si="0"/>
        <v>14.084507042253522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104</v>
      </c>
      <c r="Q15" s="118">
        <v>37503592</v>
      </c>
      <c r="R15" s="45">
        <f t="shared" si="3"/>
        <v>3889</v>
      </c>
      <c r="S15" s="46">
        <f t="shared" si="4"/>
        <v>93.335999999999999</v>
      </c>
      <c r="T15" s="46">
        <f t="shared" si="5"/>
        <v>3.8889999999999998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1009</v>
      </c>
      <c r="AA15" s="122">
        <v>0</v>
      </c>
      <c r="AB15" s="122">
        <v>1029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37217064</v>
      </c>
      <c r="AH15" s="48">
        <f t="shared" si="8"/>
        <v>532</v>
      </c>
      <c r="AI15" s="49">
        <f t="shared" si="7"/>
        <v>136.79609154024172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8373389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138</v>
      </c>
      <c r="Q16" s="118">
        <v>37508513</v>
      </c>
      <c r="R16" s="45">
        <f t="shared" si="3"/>
        <v>4921</v>
      </c>
      <c r="S16" s="46">
        <f t="shared" si="4"/>
        <v>118.104</v>
      </c>
      <c r="T16" s="46">
        <f t="shared" si="5"/>
        <v>4.9210000000000003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1195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37217924</v>
      </c>
      <c r="AH16" s="48">
        <f t="shared" si="8"/>
        <v>860</v>
      </c>
      <c r="AI16" s="49">
        <f t="shared" si="7"/>
        <v>174.76122739280632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8373389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132</v>
      </c>
      <c r="P17" s="118">
        <v>142</v>
      </c>
      <c r="Q17" s="118">
        <v>37514823</v>
      </c>
      <c r="R17" s="45">
        <f t="shared" si="3"/>
        <v>6310</v>
      </c>
      <c r="S17" s="46">
        <f t="shared" si="4"/>
        <v>151.44</v>
      </c>
      <c r="T17" s="46">
        <f t="shared" si="5"/>
        <v>6.31</v>
      </c>
      <c r="U17" s="119">
        <v>8.6999999999999993</v>
      </c>
      <c r="V17" s="119">
        <f t="shared" si="6"/>
        <v>8.6999999999999993</v>
      </c>
      <c r="W17" s="120" t="s">
        <v>135</v>
      </c>
      <c r="X17" s="122">
        <v>0</v>
      </c>
      <c r="Y17" s="122">
        <v>1129</v>
      </c>
      <c r="Z17" s="122">
        <v>1195</v>
      </c>
      <c r="AA17" s="122">
        <v>1185</v>
      </c>
      <c r="AB17" s="122">
        <v>1195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37219340</v>
      </c>
      <c r="AH17" s="48">
        <f t="shared" si="8"/>
        <v>1416</v>
      </c>
      <c r="AI17" s="49">
        <f t="shared" si="7"/>
        <v>224.40570522979399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8373389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136</v>
      </c>
      <c r="P18" s="118">
        <v>146</v>
      </c>
      <c r="Q18" s="118">
        <v>37521134</v>
      </c>
      <c r="R18" s="45">
        <f t="shared" si="3"/>
        <v>6311</v>
      </c>
      <c r="S18" s="46">
        <f t="shared" si="4"/>
        <v>151.464</v>
      </c>
      <c r="T18" s="46">
        <f t="shared" si="5"/>
        <v>6.3109999999999999</v>
      </c>
      <c r="U18" s="119">
        <v>7.5</v>
      </c>
      <c r="V18" s="119">
        <f t="shared" si="6"/>
        <v>7.5</v>
      </c>
      <c r="W18" s="120" t="s">
        <v>135</v>
      </c>
      <c r="X18" s="122">
        <v>0</v>
      </c>
      <c r="Y18" s="122">
        <v>1149</v>
      </c>
      <c r="Z18" s="122">
        <v>1195</v>
      </c>
      <c r="AA18" s="122">
        <v>1185</v>
      </c>
      <c r="AB18" s="122">
        <v>1195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37220756</v>
      </c>
      <c r="AH18" s="48">
        <f t="shared" si="8"/>
        <v>1416</v>
      </c>
      <c r="AI18" s="49">
        <f t="shared" si="7"/>
        <v>224.37014736174933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8373389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145</v>
      </c>
      <c r="Q19" s="118">
        <v>37527629</v>
      </c>
      <c r="R19" s="45">
        <f t="shared" si="3"/>
        <v>6495</v>
      </c>
      <c r="S19" s="46">
        <f t="shared" si="4"/>
        <v>155.88</v>
      </c>
      <c r="T19" s="46">
        <f t="shared" si="5"/>
        <v>6.4950000000000001</v>
      </c>
      <c r="U19" s="119">
        <v>6.3</v>
      </c>
      <c r="V19" s="119">
        <f t="shared" si="6"/>
        <v>6.3</v>
      </c>
      <c r="W19" s="120" t="s">
        <v>135</v>
      </c>
      <c r="X19" s="122">
        <v>0</v>
      </c>
      <c r="Y19" s="122">
        <v>1149</v>
      </c>
      <c r="Z19" s="122">
        <v>1195</v>
      </c>
      <c r="AA19" s="122">
        <v>1185</v>
      </c>
      <c r="AB19" s="122">
        <v>1195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37222220</v>
      </c>
      <c r="AH19" s="48">
        <f t="shared" si="8"/>
        <v>1464</v>
      </c>
      <c r="AI19" s="49">
        <f t="shared" si="7"/>
        <v>225.40415704387991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8373389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146</v>
      </c>
      <c r="Q20" s="118">
        <v>37534199</v>
      </c>
      <c r="R20" s="45">
        <f t="shared" si="3"/>
        <v>6570</v>
      </c>
      <c r="S20" s="46">
        <f t="shared" si="4"/>
        <v>157.68</v>
      </c>
      <c r="T20" s="46">
        <f t="shared" si="5"/>
        <v>6.57</v>
      </c>
      <c r="U20" s="119">
        <v>5.8</v>
      </c>
      <c r="V20" s="119">
        <f t="shared" si="6"/>
        <v>5.8</v>
      </c>
      <c r="W20" s="120" t="s">
        <v>135</v>
      </c>
      <c r="X20" s="122">
        <v>0</v>
      </c>
      <c r="Y20" s="122">
        <v>1129</v>
      </c>
      <c r="Z20" s="122">
        <v>1195</v>
      </c>
      <c r="AA20" s="122">
        <v>1185</v>
      </c>
      <c r="AB20" s="122">
        <v>1195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37223646</v>
      </c>
      <c r="AH20" s="48">
        <f>IF(ISBLANK(AG20),"-",AG20-AG19)</f>
        <v>1426</v>
      </c>
      <c r="AI20" s="49">
        <f t="shared" si="7"/>
        <v>217.04718417047184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8373389</v>
      </c>
      <c r="AQ20" s="122">
        <f t="shared" si="10"/>
        <v>0</v>
      </c>
      <c r="AR20" s="52">
        <v>0.95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137</v>
      </c>
      <c r="P21" s="118">
        <v>147</v>
      </c>
      <c r="Q21" s="118">
        <v>37540372</v>
      </c>
      <c r="R21" s="45">
        <f>Q21-Q20</f>
        <v>6173</v>
      </c>
      <c r="S21" s="46">
        <f t="shared" si="4"/>
        <v>148.15199999999999</v>
      </c>
      <c r="T21" s="46">
        <f t="shared" si="5"/>
        <v>6.173</v>
      </c>
      <c r="U21" s="119">
        <v>5.0999999999999996</v>
      </c>
      <c r="V21" s="119">
        <f t="shared" si="6"/>
        <v>5.0999999999999996</v>
      </c>
      <c r="W21" s="120" t="s">
        <v>135</v>
      </c>
      <c r="X21" s="122">
        <v>0</v>
      </c>
      <c r="Y21" s="122">
        <v>1089</v>
      </c>
      <c r="Z21" s="122">
        <v>1195</v>
      </c>
      <c r="AA21" s="122">
        <v>1185</v>
      </c>
      <c r="AB21" s="122">
        <v>1195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37225088</v>
      </c>
      <c r="AH21" s="48">
        <f t="shared" si="8"/>
        <v>1442</v>
      </c>
      <c r="AI21" s="49">
        <f t="shared" si="7"/>
        <v>233.59792645391221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8373389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150</v>
      </c>
      <c r="Q22" s="118">
        <v>37546651</v>
      </c>
      <c r="R22" s="45">
        <f t="shared" si="3"/>
        <v>6279</v>
      </c>
      <c r="S22" s="46">
        <f t="shared" si="4"/>
        <v>150.696</v>
      </c>
      <c r="T22" s="46">
        <f t="shared" si="5"/>
        <v>6.2789999999999999</v>
      </c>
      <c r="U22" s="119">
        <v>4.4000000000000004</v>
      </c>
      <c r="V22" s="119">
        <f t="shared" si="6"/>
        <v>4.4000000000000004</v>
      </c>
      <c r="W22" s="120" t="s">
        <v>135</v>
      </c>
      <c r="X22" s="122">
        <v>0</v>
      </c>
      <c r="Y22" s="122">
        <v>1089</v>
      </c>
      <c r="Z22" s="122">
        <v>1195</v>
      </c>
      <c r="AA22" s="122">
        <v>1185</v>
      </c>
      <c r="AB22" s="122">
        <v>1195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37226500</v>
      </c>
      <c r="AH22" s="48">
        <f t="shared" si="8"/>
        <v>1412</v>
      </c>
      <c r="AI22" s="49">
        <f t="shared" si="7"/>
        <v>224.87657270265967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8373389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3</v>
      </c>
      <c r="E23" s="40">
        <f t="shared" si="0"/>
        <v>2.1126760563380285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143</v>
      </c>
      <c r="Q23" s="118">
        <v>37552535</v>
      </c>
      <c r="R23" s="45">
        <f t="shared" si="3"/>
        <v>5884</v>
      </c>
      <c r="S23" s="46">
        <f t="shared" si="4"/>
        <v>141.21600000000001</v>
      </c>
      <c r="T23" s="46">
        <f t="shared" si="5"/>
        <v>5.8840000000000003</v>
      </c>
      <c r="U23" s="119">
        <v>3.9</v>
      </c>
      <c r="V23" s="119">
        <f t="shared" si="6"/>
        <v>3.9</v>
      </c>
      <c r="W23" s="120" t="s">
        <v>135</v>
      </c>
      <c r="X23" s="122">
        <v>0</v>
      </c>
      <c r="Y23" s="122">
        <v>1089</v>
      </c>
      <c r="Z23" s="122">
        <v>1195</v>
      </c>
      <c r="AA23" s="122">
        <v>1185</v>
      </c>
      <c r="AB23" s="122">
        <v>1195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37227828</v>
      </c>
      <c r="AH23" s="48">
        <f t="shared" si="8"/>
        <v>1328</v>
      </c>
      <c r="AI23" s="49">
        <f t="shared" si="7"/>
        <v>225.69680489462948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8373389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3</v>
      </c>
      <c r="E24" s="40">
        <f t="shared" si="0"/>
        <v>2.1126760563380285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130</v>
      </c>
      <c r="P24" s="118">
        <v>140</v>
      </c>
      <c r="Q24" s="118">
        <v>37558630</v>
      </c>
      <c r="R24" s="45">
        <f t="shared" si="3"/>
        <v>6095</v>
      </c>
      <c r="S24" s="46">
        <f t="shared" si="4"/>
        <v>146.28</v>
      </c>
      <c r="T24" s="46">
        <f t="shared" si="5"/>
        <v>6.0949999999999998</v>
      </c>
      <c r="U24" s="119">
        <v>3.1</v>
      </c>
      <c r="V24" s="119">
        <f t="shared" si="6"/>
        <v>3.1</v>
      </c>
      <c r="W24" s="120" t="s">
        <v>135</v>
      </c>
      <c r="X24" s="122">
        <v>0</v>
      </c>
      <c r="Y24" s="122">
        <v>1029</v>
      </c>
      <c r="Z24" s="122">
        <v>1195</v>
      </c>
      <c r="AA24" s="122">
        <v>1185</v>
      </c>
      <c r="AB24" s="122">
        <v>1195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37229256</v>
      </c>
      <c r="AH24" s="48">
        <f t="shared" si="8"/>
        <v>1428</v>
      </c>
      <c r="AI24" s="49">
        <f t="shared" si="7"/>
        <v>234.29040196882693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8373389</v>
      </c>
      <c r="AQ24" s="122">
        <f t="shared" si="10"/>
        <v>0</v>
      </c>
      <c r="AR24" s="52">
        <v>0.89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142</v>
      </c>
      <c r="Q25" s="118">
        <v>37564497</v>
      </c>
      <c r="R25" s="45">
        <f t="shared" si="3"/>
        <v>5867</v>
      </c>
      <c r="S25" s="46">
        <f t="shared" si="4"/>
        <v>140.80799999999999</v>
      </c>
      <c r="T25" s="46">
        <f t="shared" si="5"/>
        <v>5.867</v>
      </c>
      <c r="U25" s="119">
        <v>2.5</v>
      </c>
      <c r="V25" s="119">
        <f t="shared" si="6"/>
        <v>2.5</v>
      </c>
      <c r="W25" s="120" t="s">
        <v>135</v>
      </c>
      <c r="X25" s="122">
        <v>0</v>
      </c>
      <c r="Y25" s="122">
        <v>1039</v>
      </c>
      <c r="Z25" s="122">
        <v>1195</v>
      </c>
      <c r="AA25" s="122">
        <v>1185</v>
      </c>
      <c r="AB25" s="122">
        <v>1195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37230644</v>
      </c>
      <c r="AH25" s="48">
        <f t="shared" si="8"/>
        <v>1388</v>
      </c>
      <c r="AI25" s="49">
        <f t="shared" si="7"/>
        <v>236.57746718936423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8373389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145</v>
      </c>
      <c r="Q26" s="118">
        <v>37570256</v>
      </c>
      <c r="R26" s="45">
        <f t="shared" si="3"/>
        <v>5759</v>
      </c>
      <c r="S26" s="46">
        <f t="shared" si="4"/>
        <v>138.21600000000001</v>
      </c>
      <c r="T26" s="46">
        <f t="shared" si="5"/>
        <v>5.7590000000000003</v>
      </c>
      <c r="U26" s="119">
        <v>2.1</v>
      </c>
      <c r="V26" s="119">
        <f t="shared" si="6"/>
        <v>2.1</v>
      </c>
      <c r="W26" s="120" t="s">
        <v>135</v>
      </c>
      <c r="X26" s="122">
        <v>0</v>
      </c>
      <c r="Y26" s="122">
        <v>1039</v>
      </c>
      <c r="Z26" s="122">
        <v>1195</v>
      </c>
      <c r="AA26" s="122">
        <v>1185</v>
      </c>
      <c r="AB26" s="122">
        <v>1195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37231972</v>
      </c>
      <c r="AH26" s="48">
        <f t="shared" si="8"/>
        <v>1328</v>
      </c>
      <c r="AI26" s="49">
        <f t="shared" si="7"/>
        <v>230.59558951206805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8373389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141</v>
      </c>
      <c r="Q27" s="118">
        <v>37575982</v>
      </c>
      <c r="R27" s="45">
        <f t="shared" si="3"/>
        <v>5726</v>
      </c>
      <c r="S27" s="46">
        <f t="shared" si="4"/>
        <v>137.42400000000001</v>
      </c>
      <c r="T27" s="46">
        <f t="shared" si="5"/>
        <v>5.726</v>
      </c>
      <c r="U27" s="119">
        <v>1.8</v>
      </c>
      <c r="V27" s="119">
        <f t="shared" si="6"/>
        <v>1.8</v>
      </c>
      <c r="W27" s="120" t="s">
        <v>135</v>
      </c>
      <c r="X27" s="122">
        <v>0</v>
      </c>
      <c r="Y27" s="122">
        <v>1069</v>
      </c>
      <c r="Z27" s="122">
        <v>1195</v>
      </c>
      <c r="AA27" s="122">
        <v>1185</v>
      </c>
      <c r="AB27" s="122">
        <v>1195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37233304</v>
      </c>
      <c r="AH27" s="48">
        <f t="shared" si="8"/>
        <v>1332</v>
      </c>
      <c r="AI27" s="49">
        <f t="shared" si="7"/>
        <v>232.62312259867272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8373389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2</v>
      </c>
      <c r="E28" s="40">
        <f t="shared" si="0"/>
        <v>1.4084507042253522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146</v>
      </c>
      <c r="Q28" s="118">
        <v>37581908</v>
      </c>
      <c r="R28" s="45">
        <f t="shared" si="3"/>
        <v>5926</v>
      </c>
      <c r="S28" s="46">
        <f t="shared" si="4"/>
        <v>142.22399999999999</v>
      </c>
      <c r="T28" s="46">
        <f t="shared" si="5"/>
        <v>5.9260000000000002</v>
      </c>
      <c r="U28" s="119">
        <v>1.3</v>
      </c>
      <c r="V28" s="119">
        <f t="shared" si="6"/>
        <v>1.3</v>
      </c>
      <c r="W28" s="120" t="s">
        <v>135</v>
      </c>
      <c r="X28" s="122">
        <v>0</v>
      </c>
      <c r="Y28" s="122">
        <v>969</v>
      </c>
      <c r="Z28" s="122">
        <v>1195</v>
      </c>
      <c r="AA28" s="122">
        <v>1185</v>
      </c>
      <c r="AB28" s="122">
        <v>1195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37234680</v>
      </c>
      <c r="AH28" s="48">
        <f t="shared" si="8"/>
        <v>1376</v>
      </c>
      <c r="AI28" s="49">
        <f t="shared" si="7"/>
        <v>232.19709753628078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8373389</v>
      </c>
      <c r="AQ28" s="122">
        <f t="shared" si="10"/>
        <v>0</v>
      </c>
      <c r="AR28" s="52">
        <v>0.78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2</v>
      </c>
      <c r="E29" s="40">
        <f t="shared" si="0"/>
        <v>1.4084507042253522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149</v>
      </c>
      <c r="Q29" s="118">
        <v>37587496</v>
      </c>
      <c r="R29" s="45">
        <f t="shared" si="3"/>
        <v>5588</v>
      </c>
      <c r="S29" s="46">
        <f t="shared" si="4"/>
        <v>134.11199999999999</v>
      </c>
      <c r="T29" s="46">
        <f t="shared" si="5"/>
        <v>5.5880000000000001</v>
      </c>
      <c r="U29" s="119">
        <v>1.3</v>
      </c>
      <c r="V29" s="119">
        <f t="shared" si="6"/>
        <v>1.3</v>
      </c>
      <c r="W29" s="120" t="s">
        <v>135</v>
      </c>
      <c r="X29" s="122">
        <v>0</v>
      </c>
      <c r="Y29" s="122">
        <v>969</v>
      </c>
      <c r="Z29" s="122">
        <v>1195</v>
      </c>
      <c r="AA29" s="122">
        <v>1185</v>
      </c>
      <c r="AB29" s="122">
        <v>1195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37235968</v>
      </c>
      <c r="AH29" s="48">
        <f t="shared" si="8"/>
        <v>1288</v>
      </c>
      <c r="AI29" s="49">
        <f t="shared" si="7"/>
        <v>230.49391553328562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8373389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2</v>
      </c>
      <c r="E30" s="40">
        <f t="shared" si="0"/>
        <v>1.4084507042253522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139</v>
      </c>
      <c r="P30" s="118">
        <v>149</v>
      </c>
      <c r="Q30" s="118">
        <v>37593150</v>
      </c>
      <c r="R30" s="45">
        <f t="shared" si="3"/>
        <v>5654</v>
      </c>
      <c r="S30" s="46">
        <f t="shared" si="4"/>
        <v>135.696</v>
      </c>
      <c r="T30" s="46">
        <f t="shared" si="5"/>
        <v>5.6539999999999999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1195</v>
      </c>
      <c r="AA30" s="122">
        <v>1185</v>
      </c>
      <c r="AB30" s="122">
        <v>1195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37237228</v>
      </c>
      <c r="AH30" s="48">
        <f t="shared" si="8"/>
        <v>1260</v>
      </c>
      <c r="AI30" s="49">
        <f t="shared" si="7"/>
        <v>222.8510788822073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8373389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3</v>
      </c>
      <c r="E31" s="40">
        <f t="shared" si="0"/>
        <v>2.1126760563380285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136</v>
      </c>
      <c r="P31" s="118">
        <v>143</v>
      </c>
      <c r="Q31" s="118">
        <v>37598838</v>
      </c>
      <c r="R31" s="45">
        <f t="shared" si="3"/>
        <v>5688</v>
      </c>
      <c r="S31" s="46">
        <f t="shared" si="4"/>
        <v>136.512</v>
      </c>
      <c r="T31" s="46">
        <f t="shared" si="5"/>
        <v>5.6879999999999997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1195</v>
      </c>
      <c r="AA31" s="122">
        <v>1185</v>
      </c>
      <c r="AB31" s="122">
        <v>1195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37238476</v>
      </c>
      <c r="AH31" s="48">
        <f t="shared" si="8"/>
        <v>1248</v>
      </c>
      <c r="AI31" s="49">
        <f t="shared" si="7"/>
        <v>219.40928270042195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8373389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4</v>
      </c>
      <c r="E32" s="40">
        <f t="shared" si="0"/>
        <v>2.8169014084507045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132</v>
      </c>
      <c r="P32" s="118">
        <v>140</v>
      </c>
      <c r="Q32" s="118">
        <v>37604417</v>
      </c>
      <c r="R32" s="45">
        <f t="shared" si="3"/>
        <v>5579</v>
      </c>
      <c r="S32" s="46">
        <f t="shared" si="4"/>
        <v>133.89599999999999</v>
      </c>
      <c r="T32" s="46">
        <f t="shared" si="5"/>
        <v>5.5789999999999997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1195</v>
      </c>
      <c r="AA32" s="122">
        <v>1185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37239724</v>
      </c>
      <c r="AH32" s="48">
        <f t="shared" si="8"/>
        <v>1248</v>
      </c>
      <c r="AI32" s="49">
        <f t="shared" si="7"/>
        <v>223.69600286789748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8373389</v>
      </c>
      <c r="AQ32" s="122">
        <f t="shared" si="10"/>
        <v>0</v>
      </c>
      <c r="AR32" s="52">
        <v>0.89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129</v>
      </c>
      <c r="P33" s="118">
        <v>104</v>
      </c>
      <c r="Q33" s="118">
        <v>37609063</v>
      </c>
      <c r="R33" s="45">
        <f t="shared" si="3"/>
        <v>4646</v>
      </c>
      <c r="S33" s="46">
        <f t="shared" si="4"/>
        <v>111.504</v>
      </c>
      <c r="T33" s="46">
        <f t="shared" si="5"/>
        <v>4.6459999999999999</v>
      </c>
      <c r="U33" s="119">
        <v>2</v>
      </c>
      <c r="V33" s="119">
        <f t="shared" si="6"/>
        <v>2</v>
      </c>
      <c r="W33" s="120" t="s">
        <v>124</v>
      </c>
      <c r="X33" s="122">
        <v>0</v>
      </c>
      <c r="Y33" s="122">
        <v>0</v>
      </c>
      <c r="Z33" s="122">
        <v>1139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37240636</v>
      </c>
      <c r="AH33" s="48">
        <f t="shared" si="8"/>
        <v>912</v>
      </c>
      <c r="AI33" s="49">
        <f t="shared" si="7"/>
        <v>196.29789065863108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8374121</v>
      </c>
      <c r="AQ33" s="122">
        <f t="shared" si="10"/>
        <v>732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120</v>
      </c>
      <c r="P34" s="118">
        <v>99</v>
      </c>
      <c r="Q34" s="118">
        <v>37613208</v>
      </c>
      <c r="R34" s="45">
        <f t="shared" si="3"/>
        <v>4145</v>
      </c>
      <c r="S34" s="46">
        <f t="shared" si="4"/>
        <v>99.48</v>
      </c>
      <c r="T34" s="46">
        <f t="shared" si="5"/>
        <v>4.1449999999999996</v>
      </c>
      <c r="U34" s="119">
        <v>3.1</v>
      </c>
      <c r="V34" s="119">
        <f t="shared" si="6"/>
        <v>3.1</v>
      </c>
      <c r="W34" s="120" t="s">
        <v>124</v>
      </c>
      <c r="X34" s="122">
        <v>0</v>
      </c>
      <c r="Y34" s="122">
        <v>0</v>
      </c>
      <c r="Z34" s="122">
        <v>0</v>
      </c>
      <c r="AA34" s="122">
        <v>1185</v>
      </c>
      <c r="AB34" s="122">
        <v>1039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37241388</v>
      </c>
      <c r="AH34" s="48">
        <f t="shared" si="8"/>
        <v>752</v>
      </c>
      <c r="AI34" s="49">
        <f t="shared" si="7"/>
        <v>181.42340168878169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0.35</v>
      </c>
      <c r="AP34" s="122">
        <v>8375180</v>
      </c>
      <c r="AQ34" s="122">
        <f t="shared" si="10"/>
        <v>1059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131.20833333333334</v>
      </c>
      <c r="Q35" s="63">
        <f>Q34-Q10</f>
        <v>129065</v>
      </c>
      <c r="R35" s="64">
        <f>SUM(R11:R34)</f>
        <v>129065</v>
      </c>
      <c r="S35" s="123">
        <f>AVERAGE(S11:S34)</f>
        <v>129.06500000000003</v>
      </c>
      <c r="T35" s="123">
        <f>SUM(T11:T34)</f>
        <v>129.065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27592</v>
      </c>
      <c r="AH35" s="66">
        <f>SUM(AH11:AH34)</f>
        <v>27592</v>
      </c>
      <c r="AI35" s="67">
        <f>$AH$35/$T35</f>
        <v>213.78375237283541</v>
      </c>
      <c r="AJ35" s="92"/>
      <c r="AK35" s="93"/>
      <c r="AL35" s="93"/>
      <c r="AM35" s="93"/>
      <c r="AN35" s="94"/>
      <c r="AO35" s="68"/>
      <c r="AP35" s="69">
        <f>AP34-AP10</f>
        <v>7702</v>
      </c>
      <c r="AQ35" s="70">
        <f>SUM(AQ11:AQ34)</f>
        <v>7702</v>
      </c>
      <c r="AR35" s="145">
        <f>SUM(AR11:AR34)</f>
        <v>5.43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370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371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355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372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138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376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204" t="s">
        <v>466</v>
      </c>
      <c r="C50" s="154"/>
      <c r="D50" s="154"/>
      <c r="E50" s="156"/>
      <c r="F50" s="156"/>
      <c r="G50" s="156"/>
      <c r="H50" s="154"/>
      <c r="I50" s="192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205" t="s">
        <v>373</v>
      </c>
      <c r="C51" s="154"/>
      <c r="D51" s="154"/>
      <c r="E51" s="156"/>
      <c r="F51" s="156"/>
      <c r="G51" s="157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204" t="s">
        <v>374</v>
      </c>
      <c r="C52" s="154"/>
      <c r="D52" s="154"/>
      <c r="E52" s="154"/>
      <c r="F52" s="154"/>
      <c r="G52" s="109"/>
      <c r="H52" s="109"/>
      <c r="I52" s="124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9"/>
      <c r="F53" s="159"/>
      <c r="G53" s="159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59"/>
      <c r="D54" s="159"/>
      <c r="E54" s="159"/>
      <c r="F54" s="159"/>
      <c r="G54" s="159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8" t="s">
        <v>377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3" t="s">
        <v>378</v>
      </c>
      <c r="C56" s="154"/>
      <c r="D56" s="154"/>
      <c r="E56" s="156"/>
      <c r="F56" s="156"/>
      <c r="G56" s="157"/>
      <c r="H56" s="159"/>
      <c r="I56" s="16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375</v>
      </c>
      <c r="C57" s="159"/>
      <c r="D57" s="159"/>
      <c r="E57" s="157"/>
      <c r="F57" s="157"/>
      <c r="G57" s="157"/>
      <c r="H57" s="159"/>
      <c r="I57" s="16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154</v>
      </c>
      <c r="C58" s="109"/>
      <c r="D58" s="109"/>
      <c r="E58" s="109"/>
      <c r="F58" s="109"/>
      <c r="G58" s="109"/>
      <c r="H58" s="109"/>
      <c r="I58" s="124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155</v>
      </c>
      <c r="C59" s="109"/>
      <c r="D59" s="109"/>
      <c r="E59" s="109"/>
      <c r="F59" s="109"/>
      <c r="G59" s="109"/>
      <c r="H59" s="109"/>
      <c r="I59" s="124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157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1" t="s">
        <v>381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 t="s">
        <v>380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 t="s">
        <v>379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15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115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4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1"/>
      <c r="D86" s="109"/>
      <c r="E86" s="109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08"/>
      <c r="D87" s="109"/>
      <c r="E87" s="109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5"/>
      <c r="D89" s="87"/>
      <c r="E89" s="109"/>
      <c r="F89" s="109"/>
      <c r="G89" s="109"/>
      <c r="H89" s="109"/>
      <c r="I89" s="87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115"/>
      <c r="D90" s="109"/>
      <c r="E90" s="87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5"/>
      <c r="C92" s="111"/>
      <c r="D92" s="109"/>
      <c r="E92" s="109"/>
      <c r="F92" s="87"/>
      <c r="G92" s="87"/>
      <c r="H92" s="87"/>
      <c r="I92" s="109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85"/>
      <c r="D93" s="109"/>
      <c r="E93" s="109"/>
      <c r="F93" s="109"/>
      <c r="G93" s="87"/>
      <c r="H93" s="87"/>
      <c r="I93" s="109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15"/>
      <c r="D94" s="85"/>
      <c r="E94" s="109"/>
      <c r="F94" s="109"/>
      <c r="G94" s="109"/>
      <c r="H94" s="109"/>
      <c r="I94" s="85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1"/>
      <c r="D95" s="78"/>
      <c r="E95" s="126"/>
      <c r="F95" s="126"/>
      <c r="G95" s="126"/>
      <c r="H95" s="126"/>
      <c r="I95" s="78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4"/>
      <c r="D96" s="126"/>
      <c r="E96" s="78"/>
      <c r="F96" s="126"/>
      <c r="G96" s="126"/>
      <c r="H96" s="126"/>
      <c r="I96" s="12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78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128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C102" s="130"/>
      <c r="D102" s="130"/>
      <c r="E102" s="130"/>
      <c r="F102" s="130"/>
      <c r="G102" s="130"/>
      <c r="H102" s="130"/>
      <c r="I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C103" s="130"/>
      <c r="D103" s="130"/>
      <c r="E103" s="130"/>
      <c r="F103" s="130"/>
      <c r="G103" s="130"/>
      <c r="H103" s="130"/>
      <c r="I103" s="106"/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I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9 S87:T93 B91:B96 S83:T84 N88:R93 T75:T82 T47:T56 T58:T66" name="Range2_12_5_1_1"/>
    <protectedRange sqref="N10 L10 L6 D6 D8 AD8 AF8 O8:U8 AJ8:AR8 AF10 L24:N31 N12:N23 N32:N34 N11:P11 E11:E34 G11:G34 AC17:AF34 X11:AF16 R11:V34 O12:P34" name="Range1_16_3_1_1"/>
    <protectedRange sqref="I93 J88:M93 J85:M85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7:B98 J86:R87 D94:D95 I94:I95 Z84:Z85 S85:Y86 AA85:AU86 E96:E97 G98:H99 F97" name="Range2_2_1_10_1_1_1_2"/>
    <protectedRange sqref="C93" name="Range2_2_1_10_2_1_1_1"/>
    <protectedRange sqref="N83:R84 G94:H94 D90 F93 E92" name="Range2_12_1_6_1_1"/>
    <protectedRange sqref="D85:D86 I90:I92 I86:I87 G95:H96 G88:H90 E93:E94 F94:F95 F87:F89 E86:E88 J83:M84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8:B90" name="Range2_12_5_1_1_2"/>
    <protectedRange sqref="B87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85:B86" name="Range2_12_5_1_1_2_1"/>
    <protectedRange sqref="B84" name="Range2_12_5_1_1_2_1_2_1"/>
    <protectedRange sqref="B83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81" name="Range2_12_5_1_1_2_1_4_1_1_1_2_1_1_1_1_1_1_1_1_1_2_1_1_1_1_1"/>
    <protectedRange sqref="B82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80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5:I76" name="Range2_2_12_1_7_1_1_2_2_1_1_1"/>
    <protectedRange sqref="B79" name="Range2_12_5_1_1_2_1_2_2_1_1_1_1_2_1_1_1"/>
    <protectedRange sqref="B78" name="Range2_12_5_1_1_2_1_2_2_1_1_1_1_2_1_1_1_2"/>
    <protectedRange sqref="B77" name="Range2_12_5_1_1_2_1_2_2_1_1_1_1_2_1_1_1_2_1_1"/>
    <protectedRange sqref="B41" name="Range2_12_5_1_1_1_1_1_2"/>
    <protectedRange sqref="G54:H57" name="Range2_2_12_1_3_1_1_1_1_1_4_1_1_2"/>
    <protectedRange sqref="E54:F57" name="Range2_2_12_1_7_1_1_3_1_1_2"/>
    <protectedRange sqref="S51:S56 S58:S66" name="Range2_12_5_1_1_2_3_1_1"/>
    <protectedRange sqref="Q51:R56" name="Range2_12_1_6_1_1_1_1_2_1_2"/>
    <protectedRange sqref="N51:P56" name="Range2_12_1_2_3_1_1_1_1_2_1_2"/>
    <protectedRange sqref="L55:M56 I54:I57 J51:M54" name="Range2_2_12_1_4_3_1_1_1_1_2_1_2"/>
    <protectedRange sqref="D54:D57" name="Range2_2_12_1_3_1_2_1_1_1_2_1_2_1_2"/>
    <protectedRange sqref="Q58:R62" name="Range2_12_1_6_1_1_1_1_2_1_1_1"/>
    <protectedRange sqref="N58:P62" name="Range2_12_1_2_3_1_1_1_1_2_1_1_1"/>
    <protectedRange sqref="L58:M62" name="Range2_2_12_1_4_3_1_1_1_1_2_1_1_1"/>
    <protectedRange sqref="B76" name="Range2_12_5_1_1_2_1_2_2_1_1_1_1_2_1_1_1_2_1_1_1_2"/>
    <protectedRange sqref="N63:R69" name="Range2_12_1_6_1_1_1_1_1"/>
    <protectedRange sqref="J65:M66 L67:M69 L63:M64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67:K68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3:H53" name="Range2_2_12_1_3_1_2_1_1_1_1_2_1_1_1_1_1_1_1"/>
    <protectedRange sqref="D53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3" name="Range2_2_12_1_4_2_1_1_1_4_1_2_1_1_1_2_1_1_1"/>
    <protectedRange sqref="C43" name="Range2_1_2_1_1_1_1_1_1_2"/>
    <protectedRange sqref="Q11:Q34" name="Range1_16_3_1_1_1"/>
    <protectedRange sqref="T57" name="Range2_12_5_1_1_1"/>
    <protectedRange sqref="S57" name="Range2_12_5_1_1_2_3_1_1_1"/>
    <protectedRange sqref="Q57:R57" name="Range2_12_1_6_1_1_1_1_2_1_1_1_1"/>
    <protectedRange sqref="N57:P57" name="Range2_12_1_2_3_1_1_1_1_2_1_1_1_1"/>
    <protectedRange sqref="L57:M57" name="Range2_2_12_1_4_3_1_1_1_1_2_1_1_1_1"/>
    <protectedRange sqref="J55:K56" name="Range2_2_12_1_7_1_1_2_2_3"/>
    <protectedRange sqref="G58:H59" name="Range2_2_12_1_3_1_2_1_1_1_2_1_1_1_1_1_1_2_1_1_1"/>
    <protectedRange sqref="I58:I59" name="Range2_2_12_1_4_3_1_1_1_2_1_2_1_1_3_1_1_1_1_1_1_1"/>
    <protectedRange sqref="D58:E59" name="Range2_2_12_1_3_1_2_1_1_1_2_1_1_1_1_3_1_1_1_1_1_1"/>
    <protectedRange sqref="F58:F59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60:H66" name="Range2_2_12_1_3_1_1_1_1_1_4_1_1_1_1_2"/>
    <protectedRange sqref="E60:F66" name="Range2_2_12_1_7_1_1_3_1_1_1_1_2"/>
    <protectedRange sqref="J57:K63 I60:I66" name="Range2_2_12_1_4_3_1_1_1_1_2_1_1_1_2"/>
    <protectedRange sqref="D60:D66" name="Range2_2_12_1_3_1_2_1_1_1_2_1_2_1_1_1_2"/>
    <protectedRange sqref="J64:K64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B64" name="Range2_12_5_1_1_2_1_2_2_1_1_1_1_2_1_1_1_2_1_1_1_2_2_2_1_1_1_1_1"/>
    <protectedRange sqref="AR11:AR34" name="Range1_16_3_1_1_5"/>
    <protectedRange sqref="H43" name="Range2_12_5_1_1_1_2_1_1_1_1_1_1_1_1_1_1_1_1"/>
    <protectedRange sqref="B44:B45 B62" name="Range2_12_5_1_1_1_2_2_1_1_1_1_1_1_1_1_1_1_1_2_1_1_1_1_1_1_1_1_1_1_1_1_1"/>
    <protectedRange sqref="B46 B49" name="Range2_12_5_1_1_1_2_2_1_1_1_1_1_1_1_1_1_1_1_2_1_1_1_1_1_1_1_1_1_3_1_3_1_1_1_1_2"/>
    <protectedRange sqref="B43" name="Range2_12_5_1_1_1_2_1_1_1_1_1_1_1_1_1_1_1_2_1"/>
    <protectedRange sqref="B47" name="Range2_12_5_1_1_1_2_2_1_1_1_1_1_1_1_1_1_1_1_2_1_1_1_2_1_1_1_2_1_1_1_3_1_1"/>
    <protectedRange sqref="B48" name="Range2_12_5_1_1_1_2_2_1_1_1_1_1_1_1_1_1_1_1_2_1_1_1_2_1_2_1_1_1_1_3_1_1"/>
    <protectedRange sqref="B57" name="Range2_12_5_1_1_1_2_2_1_1_1_1_1_1_1_1_1_1_1_2_1_1_1_1_1_1_1_1_1_3_1_3_1_1_1_1_1"/>
    <protectedRange sqref="B53" name="Range2_12_5_1_1_1_2_2_1_1_1_1_1_1_1_1_1_1_1_2_1_1_1_2_1_2_1_1_1_1_3_1_1_2"/>
    <protectedRange sqref="B54" name="Range2_12_5_1_1_1_2_2_1_1_1_1_1_1_1_1_1_1_1_2_1_1_1_2_1_2_1_1_1_1_3_1_1_1_1"/>
    <protectedRange sqref="B55:B56" name="Range2_12_5_1_1_1_2_2_1_1_1_1_1_1_1_1_1_1_1_2_1_1_1_2_2_1_1_1"/>
    <protectedRange sqref="G50:H51" name="Range2_2_12_1_3_1_1_1_1_1_4_1_1_2_1"/>
    <protectedRange sqref="E50:F51" name="Range2_2_12_1_7_1_1_3_1_1_2_1"/>
    <protectedRange sqref="I50:I51" name="Range2_2_12_1_4_3_1_1_1_1_2_1_2_1"/>
    <protectedRange sqref="D50:D51" name="Range2_2_12_1_3_1_2_1_1_1_2_1_2_1_2_1"/>
    <protectedRange sqref="G52:H52" name="Range2_2_12_1_3_1_2_1_1_1_2_1_1_1_1_1_1_2_1_1_1_2"/>
    <protectedRange sqref="I52" name="Range2_2_12_1_4_3_1_1_1_2_1_2_1_1_3_1_1_1_1_1_1_1_2"/>
    <protectedRange sqref="D52:E52" name="Range2_2_12_1_3_1_2_1_1_1_2_1_1_1_1_3_1_1_1_1_1_1_2"/>
    <protectedRange sqref="F52" name="Range2_2_12_1_3_1_2_1_1_1_3_1_1_1_1_1_3_1_1_1_1_1_1_2"/>
    <protectedRange sqref="B51" name="Range2_12_5_1_1_2_1_4_1_1_1_2_1_1_1_1_1_1_1_1_1_2_1_1_1_1_2_1_1_1_2_1_1_1_2_2_2_1_1_1_1_1_1"/>
    <protectedRange sqref="B61 B63" name="Range2_12_5_1_1_1_2_2_1_1_1_1_1_1_1_1_1_1_1_2_1_1_1_1_1_1_1_1_1_3_1_3_1_1_1_1_2_1_1"/>
    <protectedRange sqref="B60" name="Range2_12_5_1_1_2_1_4_1_1_1_2_1_1_1_1_1_1_1_1_1_2_1_1_1_1_2_1_1_1_2_1_1_1_2_2_2_1_1_1_1_1_1_1_1_1_1_2_1_1_1_1"/>
    <protectedRange sqref="B59" name="Range2_12_5_1_1_1_2_2_1_1_1_1_1_1_1_1_1_1_1_2_1_1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341" priority="17" operator="containsText" text="N/A">
      <formula>NOT(ISERROR(SEARCH("N/A",X11)))</formula>
    </cfRule>
    <cfRule type="cellIs" dxfId="340" priority="35" operator="equal">
      <formula>0</formula>
    </cfRule>
  </conditionalFormatting>
  <conditionalFormatting sqref="AC17:AE34 X11:AE16">
    <cfRule type="cellIs" dxfId="339" priority="34" operator="greaterThanOrEqual">
      <formula>1185</formula>
    </cfRule>
  </conditionalFormatting>
  <conditionalFormatting sqref="AC17:AE34 X11:AE16">
    <cfRule type="cellIs" dxfId="338" priority="33" operator="between">
      <formula>0.1</formula>
      <formula>1184</formula>
    </cfRule>
  </conditionalFormatting>
  <conditionalFormatting sqref="X8 AJ16:AJ34 AO16:AO34 AJ11:AO15">
    <cfRule type="cellIs" dxfId="337" priority="32" operator="equal">
      <formula>0</formula>
    </cfRule>
  </conditionalFormatting>
  <conditionalFormatting sqref="X8 AJ16:AJ34 AO16:AO34 AJ11:AO15">
    <cfRule type="cellIs" dxfId="336" priority="31" operator="greaterThan">
      <formula>1179</formula>
    </cfRule>
  </conditionalFormatting>
  <conditionalFormatting sqref="X8 AJ16:AJ34 AO16:AO34 AJ11:AO15">
    <cfRule type="cellIs" dxfId="335" priority="30" operator="greaterThan">
      <formula>99</formula>
    </cfRule>
  </conditionalFormatting>
  <conditionalFormatting sqref="X8 AJ16:AJ34 AO16:AO34 AJ11:AO15">
    <cfRule type="cellIs" dxfId="334" priority="29" operator="greaterThan">
      <formula>0.99</formula>
    </cfRule>
  </conditionalFormatting>
  <conditionalFormatting sqref="AB8">
    <cfRule type="cellIs" dxfId="333" priority="28" operator="equal">
      <formula>0</formula>
    </cfRule>
  </conditionalFormatting>
  <conditionalFormatting sqref="AB8">
    <cfRule type="cellIs" dxfId="332" priority="27" operator="greaterThan">
      <formula>1179</formula>
    </cfRule>
  </conditionalFormatting>
  <conditionalFormatting sqref="AB8">
    <cfRule type="cellIs" dxfId="331" priority="26" operator="greaterThan">
      <formula>99</formula>
    </cfRule>
  </conditionalFormatting>
  <conditionalFormatting sqref="AB8">
    <cfRule type="cellIs" dxfId="330" priority="25" operator="greaterThan">
      <formula>0.99</formula>
    </cfRule>
  </conditionalFormatting>
  <conditionalFormatting sqref="AQ11:AQ34">
    <cfRule type="cellIs" dxfId="329" priority="24" operator="equal">
      <formula>0</formula>
    </cfRule>
  </conditionalFormatting>
  <conditionalFormatting sqref="AQ11:AQ34">
    <cfRule type="cellIs" dxfId="328" priority="23" operator="greaterThan">
      <formula>1179</formula>
    </cfRule>
  </conditionalFormatting>
  <conditionalFormatting sqref="AQ11:AQ34">
    <cfRule type="cellIs" dxfId="327" priority="22" operator="greaterThan">
      <formula>99</formula>
    </cfRule>
  </conditionalFormatting>
  <conditionalFormatting sqref="AQ11:AQ34">
    <cfRule type="cellIs" dxfId="326" priority="21" operator="greaterThan">
      <formula>0.99</formula>
    </cfRule>
  </conditionalFormatting>
  <conditionalFormatting sqref="AI11:AI34">
    <cfRule type="cellIs" dxfId="325" priority="20" operator="greaterThan">
      <formula>$AI$8</formula>
    </cfRule>
  </conditionalFormatting>
  <conditionalFormatting sqref="AH11:AH34">
    <cfRule type="cellIs" dxfId="324" priority="18" operator="greaterThan">
      <formula>$AH$8</formula>
    </cfRule>
    <cfRule type="cellIs" dxfId="323" priority="19" operator="greaterThan">
      <formula>$AH$8</formula>
    </cfRule>
  </conditionalFormatting>
  <conditionalFormatting sqref="AP11:AP34">
    <cfRule type="cellIs" dxfId="322" priority="16" operator="equal">
      <formula>0</formula>
    </cfRule>
  </conditionalFormatting>
  <conditionalFormatting sqref="AP11:AP34">
    <cfRule type="cellIs" dxfId="321" priority="15" operator="greaterThan">
      <formula>1179</formula>
    </cfRule>
  </conditionalFormatting>
  <conditionalFormatting sqref="AP11:AP34">
    <cfRule type="cellIs" dxfId="320" priority="14" operator="greaterThan">
      <formula>99</formula>
    </cfRule>
  </conditionalFormatting>
  <conditionalFormatting sqref="AP11:AP34">
    <cfRule type="cellIs" dxfId="319" priority="13" operator="greaterThan">
      <formula>0.99</formula>
    </cfRule>
  </conditionalFormatting>
  <conditionalFormatting sqref="X17:AB34">
    <cfRule type="containsText" dxfId="318" priority="9" operator="containsText" text="N/A">
      <formula>NOT(ISERROR(SEARCH("N/A",X17)))</formula>
    </cfRule>
    <cfRule type="cellIs" dxfId="317" priority="12" operator="equal">
      <formula>0</formula>
    </cfRule>
  </conditionalFormatting>
  <conditionalFormatting sqref="X17:AB34">
    <cfRule type="cellIs" dxfId="316" priority="11" operator="greaterThanOrEqual">
      <formula>1185</formula>
    </cfRule>
  </conditionalFormatting>
  <conditionalFormatting sqref="X17:AB34">
    <cfRule type="cellIs" dxfId="315" priority="10" operator="between">
      <formula>0.1</formula>
      <formula>1184</formula>
    </cfRule>
  </conditionalFormatting>
  <conditionalFormatting sqref="AL16:AN16 AL32:AM34">
    <cfRule type="cellIs" dxfId="314" priority="8" operator="equal">
      <formula>0</formula>
    </cfRule>
  </conditionalFormatting>
  <conditionalFormatting sqref="AL16:AN16 AL32:AM34">
    <cfRule type="cellIs" dxfId="313" priority="7" operator="greaterThan">
      <formula>1179</formula>
    </cfRule>
  </conditionalFormatting>
  <conditionalFormatting sqref="AL16:AN16 AL32:AM34">
    <cfRule type="cellIs" dxfId="312" priority="6" operator="greaterThan">
      <formula>99</formula>
    </cfRule>
  </conditionalFormatting>
  <conditionalFormatting sqref="AL16:AN16 AL32:AM34">
    <cfRule type="cellIs" dxfId="311" priority="5" operator="greaterThan">
      <formula>0.99</formula>
    </cfRule>
  </conditionalFormatting>
  <conditionalFormatting sqref="AL17:AN31 AK16:AK34 AN32:AN34">
    <cfRule type="cellIs" dxfId="310" priority="4" operator="equal">
      <formula>0</formula>
    </cfRule>
  </conditionalFormatting>
  <conditionalFormatting sqref="AL17:AN31 AK16:AK34 AN32:AN34">
    <cfRule type="cellIs" dxfId="309" priority="3" operator="greaterThan">
      <formula>1179</formula>
    </cfRule>
  </conditionalFormatting>
  <conditionalFormatting sqref="AL17:AN31 AK16:AK34 AN32:AN34">
    <cfRule type="cellIs" dxfId="308" priority="2" operator="greaterThan">
      <formula>99</formula>
    </cfRule>
  </conditionalFormatting>
  <conditionalFormatting sqref="AL17:AN31 AK16:AK34 AN32:AN34">
    <cfRule type="cellIs" dxfId="307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ignoredErrors>
    <ignoredError sqref="AI13:AI24 AI25:AI34" evalError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28" workbookViewId="0">
      <selection activeCell="P34" sqref="P3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129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129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42147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27104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22'!Q34</f>
        <v>37613208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22'!$AG$34</f>
        <v>37241388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22'!$AP$34</f>
        <v>8375180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132</v>
      </c>
      <c r="P11" s="118">
        <v>97</v>
      </c>
      <c r="Q11" s="118">
        <v>37617102</v>
      </c>
      <c r="R11" s="45">
        <f>Q11-Q10</f>
        <v>3894</v>
      </c>
      <c r="S11" s="46">
        <f>R11*24/1000</f>
        <v>93.456000000000003</v>
      </c>
      <c r="T11" s="46">
        <f>R11/1000</f>
        <v>3.8940000000000001</v>
      </c>
      <c r="U11" s="119">
        <v>4.7</v>
      </c>
      <c r="V11" s="119">
        <f>U11</f>
        <v>4.7</v>
      </c>
      <c r="W11" s="120" t="s">
        <v>124</v>
      </c>
      <c r="X11" s="122">
        <v>0</v>
      </c>
      <c r="Y11" s="122">
        <v>0</v>
      </c>
      <c r="Z11" s="122">
        <v>1039</v>
      </c>
      <c r="AA11" s="122">
        <v>1185</v>
      </c>
      <c r="AB11" s="122">
        <v>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37242124</v>
      </c>
      <c r="AH11" s="48">
        <f>IF(ISBLANK(AG11),"-",AG11-AG10)</f>
        <v>736</v>
      </c>
      <c r="AI11" s="49">
        <f>AH11/T11</f>
        <v>189.00873138161273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8376516</v>
      </c>
      <c r="AQ11" s="122">
        <f>AP11-AP10</f>
        <v>1336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95</v>
      </c>
      <c r="Q12" s="118">
        <v>37621146</v>
      </c>
      <c r="R12" s="45">
        <f t="shared" ref="R12:R34" si="3">Q12-Q11</f>
        <v>4044</v>
      </c>
      <c r="S12" s="46">
        <f t="shared" ref="S12:S34" si="4">R12*24/1000</f>
        <v>97.055999999999997</v>
      </c>
      <c r="T12" s="46">
        <f t="shared" ref="T12:T34" si="5">R12/1000</f>
        <v>4.0439999999999996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1009</v>
      </c>
      <c r="AA12" s="122">
        <v>1185</v>
      </c>
      <c r="AB12" s="122">
        <v>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37242860</v>
      </c>
      <c r="AH12" s="48">
        <f>IF(ISBLANK(AG12),"-",AG12-AG11)</f>
        <v>736</v>
      </c>
      <c r="AI12" s="49">
        <f t="shared" ref="AI12:AI34" si="7">AH12/T12</f>
        <v>181.99802176063307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8377813</v>
      </c>
      <c r="AQ12" s="122">
        <f>AP12-AP11</f>
        <v>1297</v>
      </c>
      <c r="AR12" s="52">
        <v>0.98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91</v>
      </c>
      <c r="Q13" s="118">
        <v>37624842</v>
      </c>
      <c r="R13" s="45">
        <f t="shared" si="3"/>
        <v>3696</v>
      </c>
      <c r="S13" s="46">
        <f t="shared" si="4"/>
        <v>88.703999999999994</v>
      </c>
      <c r="T13" s="46">
        <f t="shared" si="5"/>
        <v>3.6960000000000002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1019</v>
      </c>
      <c r="AA13" s="122">
        <v>0</v>
      </c>
      <c r="AB13" s="122">
        <v>1109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37243508</v>
      </c>
      <c r="AH13" s="48">
        <f>IF(ISBLANK(AG13),"-",AG13-AG12)</f>
        <v>648</v>
      </c>
      <c r="AI13" s="49">
        <f t="shared" si="7"/>
        <v>175.32467532467533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8379300</v>
      </c>
      <c r="AQ13" s="122">
        <f>AP13-AP12</f>
        <v>1487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123</v>
      </c>
      <c r="P14" s="118">
        <v>90</v>
      </c>
      <c r="Q14" s="118">
        <v>37628620</v>
      </c>
      <c r="R14" s="45">
        <f t="shared" si="3"/>
        <v>3778</v>
      </c>
      <c r="S14" s="46">
        <f t="shared" si="4"/>
        <v>90.671999999999997</v>
      </c>
      <c r="T14" s="46">
        <f t="shared" si="5"/>
        <v>3.778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1019</v>
      </c>
      <c r="AA14" s="122">
        <v>0</v>
      </c>
      <c r="AB14" s="122">
        <v>1109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37244160</v>
      </c>
      <c r="AH14" s="48">
        <f t="shared" ref="AH14:AH34" si="8">IF(ISBLANK(AG14),"-",AG14-AG13)</f>
        <v>652</v>
      </c>
      <c r="AI14" s="49">
        <f t="shared" si="7"/>
        <v>172.57808364213869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8381242</v>
      </c>
      <c r="AQ14" s="122">
        <f>AP14-AP13</f>
        <v>1942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23</v>
      </c>
      <c r="E15" s="40">
        <f t="shared" si="0"/>
        <v>16.197183098591552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102</v>
      </c>
      <c r="P15" s="118">
        <v>101</v>
      </c>
      <c r="Q15" s="118">
        <v>37632626</v>
      </c>
      <c r="R15" s="45">
        <f t="shared" si="3"/>
        <v>4006</v>
      </c>
      <c r="S15" s="46">
        <f t="shared" si="4"/>
        <v>96.144000000000005</v>
      </c>
      <c r="T15" s="46">
        <f t="shared" si="5"/>
        <v>4.0060000000000002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979</v>
      </c>
      <c r="AA15" s="122">
        <v>0</v>
      </c>
      <c r="AB15" s="122">
        <v>999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37244804</v>
      </c>
      <c r="AH15" s="48">
        <f t="shared" si="8"/>
        <v>644</v>
      </c>
      <c r="AI15" s="49">
        <f t="shared" si="7"/>
        <v>160.75886170743883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8381242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102</v>
      </c>
      <c r="P16" s="118">
        <v>130</v>
      </c>
      <c r="Q16" s="118">
        <v>37637263</v>
      </c>
      <c r="R16" s="45">
        <f t="shared" si="3"/>
        <v>4637</v>
      </c>
      <c r="S16" s="46">
        <f t="shared" si="4"/>
        <v>111.288</v>
      </c>
      <c r="T16" s="46">
        <f t="shared" si="5"/>
        <v>4.6369999999999996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37245580</v>
      </c>
      <c r="AH16" s="48">
        <f t="shared" si="8"/>
        <v>776</v>
      </c>
      <c r="AI16" s="49">
        <f t="shared" si="7"/>
        <v>167.34957946948461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8381242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127</v>
      </c>
      <c r="P17" s="118">
        <v>139</v>
      </c>
      <c r="Q17" s="118">
        <v>37643508</v>
      </c>
      <c r="R17" s="45">
        <f t="shared" si="3"/>
        <v>6245</v>
      </c>
      <c r="S17" s="46">
        <f t="shared" si="4"/>
        <v>149.88</v>
      </c>
      <c r="T17" s="46">
        <f t="shared" si="5"/>
        <v>6.2450000000000001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1049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37246950</v>
      </c>
      <c r="AH17" s="48">
        <f t="shared" si="8"/>
        <v>1370</v>
      </c>
      <c r="AI17" s="49">
        <f t="shared" si="7"/>
        <v>219.37550040032025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8381242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150</v>
      </c>
      <c r="Q18" s="118">
        <v>37649754</v>
      </c>
      <c r="R18" s="45">
        <f t="shared" si="3"/>
        <v>6246</v>
      </c>
      <c r="S18" s="46">
        <f t="shared" si="4"/>
        <v>149.904</v>
      </c>
      <c r="T18" s="46">
        <f t="shared" si="5"/>
        <v>6.2460000000000004</v>
      </c>
      <c r="U18" s="119">
        <v>8.6</v>
      </c>
      <c r="V18" s="119">
        <f t="shared" si="6"/>
        <v>8.6</v>
      </c>
      <c r="W18" s="120" t="s">
        <v>135</v>
      </c>
      <c r="X18" s="122">
        <v>0</v>
      </c>
      <c r="Y18" s="122">
        <v>1049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37248320</v>
      </c>
      <c r="AH18" s="48">
        <f t="shared" si="8"/>
        <v>1370</v>
      </c>
      <c r="AI18" s="49">
        <f t="shared" si="7"/>
        <v>219.34037784181874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8381242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140</v>
      </c>
      <c r="P19" s="118">
        <v>148</v>
      </c>
      <c r="Q19" s="118">
        <v>37656113</v>
      </c>
      <c r="R19" s="45">
        <f t="shared" si="3"/>
        <v>6359</v>
      </c>
      <c r="S19" s="46">
        <f t="shared" si="4"/>
        <v>152.61600000000001</v>
      </c>
      <c r="T19" s="46">
        <f t="shared" si="5"/>
        <v>6.359</v>
      </c>
      <c r="U19" s="119">
        <v>7.9</v>
      </c>
      <c r="V19" s="119">
        <f t="shared" si="6"/>
        <v>7.9</v>
      </c>
      <c r="W19" s="120" t="s">
        <v>135</v>
      </c>
      <c r="X19" s="122">
        <v>0</v>
      </c>
      <c r="Y19" s="122">
        <v>1079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37249728</v>
      </c>
      <c r="AH19" s="48">
        <f t="shared" si="8"/>
        <v>1408</v>
      </c>
      <c r="AI19" s="49">
        <f t="shared" si="7"/>
        <v>221.41846202233054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8381242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149</v>
      </c>
      <c r="Q20" s="118">
        <v>37662472</v>
      </c>
      <c r="R20" s="45">
        <f t="shared" si="3"/>
        <v>6359</v>
      </c>
      <c r="S20" s="46">
        <f t="shared" si="4"/>
        <v>152.61600000000001</v>
      </c>
      <c r="T20" s="46">
        <f t="shared" si="5"/>
        <v>6.359</v>
      </c>
      <c r="U20" s="119">
        <v>7.2</v>
      </c>
      <c r="V20" s="119">
        <f t="shared" si="6"/>
        <v>7.2</v>
      </c>
      <c r="W20" s="120" t="s">
        <v>135</v>
      </c>
      <c r="X20" s="122">
        <v>0</v>
      </c>
      <c r="Y20" s="122">
        <v>1079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37251136</v>
      </c>
      <c r="AH20" s="48">
        <f>IF(ISBLANK(AG20),"-",AG20-AG19)</f>
        <v>1408</v>
      </c>
      <c r="AI20" s="49">
        <f t="shared" si="7"/>
        <v>221.41846202233054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8381242</v>
      </c>
      <c r="AQ20" s="122">
        <f t="shared" si="10"/>
        <v>0</v>
      </c>
      <c r="AR20" s="52">
        <v>1.07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141</v>
      </c>
      <c r="P21" s="118">
        <v>151</v>
      </c>
      <c r="Q21" s="118">
        <v>37668963</v>
      </c>
      <c r="R21" s="45">
        <f>Q21-Q20</f>
        <v>6491</v>
      </c>
      <c r="S21" s="46">
        <f t="shared" si="4"/>
        <v>155.78399999999999</v>
      </c>
      <c r="T21" s="46">
        <f t="shared" si="5"/>
        <v>6.4909999999999997</v>
      </c>
      <c r="U21" s="119">
        <v>6.4</v>
      </c>
      <c r="V21" s="119">
        <f t="shared" si="6"/>
        <v>6.4</v>
      </c>
      <c r="W21" s="120" t="s">
        <v>135</v>
      </c>
      <c r="X21" s="122">
        <v>0</v>
      </c>
      <c r="Y21" s="122">
        <v>1099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37252580</v>
      </c>
      <c r="AH21" s="48">
        <f t="shared" si="8"/>
        <v>1444</v>
      </c>
      <c r="AI21" s="49">
        <f t="shared" si="7"/>
        <v>222.46187028192884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8381242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152</v>
      </c>
      <c r="Q22" s="118">
        <v>37675312</v>
      </c>
      <c r="R22" s="45">
        <f t="shared" si="3"/>
        <v>6349</v>
      </c>
      <c r="S22" s="46">
        <f t="shared" si="4"/>
        <v>152.376</v>
      </c>
      <c r="T22" s="46">
        <f t="shared" si="5"/>
        <v>6.3490000000000002</v>
      </c>
      <c r="U22" s="119">
        <v>5.2</v>
      </c>
      <c r="V22" s="119">
        <f t="shared" si="6"/>
        <v>5.2</v>
      </c>
      <c r="W22" s="120" t="s">
        <v>135</v>
      </c>
      <c r="X22" s="122">
        <v>0</v>
      </c>
      <c r="Y22" s="122">
        <v>1099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37253988</v>
      </c>
      <c r="AH22" s="48">
        <f t="shared" si="8"/>
        <v>1408</v>
      </c>
      <c r="AI22" s="49">
        <f t="shared" si="7"/>
        <v>221.76720743424161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8381242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143</v>
      </c>
      <c r="Q23" s="118">
        <v>37681816</v>
      </c>
      <c r="R23" s="45">
        <f t="shared" si="3"/>
        <v>6504</v>
      </c>
      <c r="S23" s="46">
        <f t="shared" si="4"/>
        <v>156.096</v>
      </c>
      <c r="T23" s="46">
        <f t="shared" si="5"/>
        <v>6.5039999999999996</v>
      </c>
      <c r="U23" s="119">
        <v>4.7</v>
      </c>
      <c r="V23" s="119">
        <f t="shared" si="6"/>
        <v>4.7</v>
      </c>
      <c r="W23" s="120" t="s">
        <v>135</v>
      </c>
      <c r="X23" s="122">
        <v>0</v>
      </c>
      <c r="Y23" s="122">
        <v>1100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37255436</v>
      </c>
      <c r="AH23" s="48">
        <f t="shared" si="8"/>
        <v>1448</v>
      </c>
      <c r="AI23" s="49">
        <f t="shared" si="7"/>
        <v>222.63222632226325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8381242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139</v>
      </c>
      <c r="Q24" s="118">
        <v>37687684</v>
      </c>
      <c r="R24" s="45">
        <f t="shared" si="3"/>
        <v>5868</v>
      </c>
      <c r="S24" s="46">
        <f t="shared" si="4"/>
        <v>140.83199999999999</v>
      </c>
      <c r="T24" s="46">
        <f t="shared" si="5"/>
        <v>5.8680000000000003</v>
      </c>
      <c r="U24" s="119">
        <v>4</v>
      </c>
      <c r="V24" s="119">
        <f t="shared" si="6"/>
        <v>4</v>
      </c>
      <c r="W24" s="120" t="s">
        <v>135</v>
      </c>
      <c r="X24" s="122">
        <v>0</v>
      </c>
      <c r="Y24" s="122">
        <v>1099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37256808</v>
      </c>
      <c r="AH24" s="48">
        <f t="shared" si="8"/>
        <v>1372</v>
      </c>
      <c r="AI24" s="49">
        <f t="shared" si="7"/>
        <v>233.81049761417859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8381242</v>
      </c>
      <c r="AQ24" s="122">
        <f t="shared" si="10"/>
        <v>0</v>
      </c>
      <c r="AR24" s="52">
        <v>0.96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137</v>
      </c>
      <c r="Q25" s="118">
        <v>37693843</v>
      </c>
      <c r="R25" s="45">
        <f t="shared" si="3"/>
        <v>6159</v>
      </c>
      <c r="S25" s="46">
        <f t="shared" si="4"/>
        <v>147.816</v>
      </c>
      <c r="T25" s="46">
        <f t="shared" si="5"/>
        <v>6.1589999999999998</v>
      </c>
      <c r="U25" s="119">
        <v>3.2</v>
      </c>
      <c r="V25" s="119">
        <f t="shared" si="6"/>
        <v>3.2</v>
      </c>
      <c r="W25" s="120" t="s">
        <v>135</v>
      </c>
      <c r="X25" s="122">
        <v>0</v>
      </c>
      <c r="Y25" s="122">
        <v>1109</v>
      </c>
      <c r="Z25" s="122">
        <v>1189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37258224</v>
      </c>
      <c r="AH25" s="48">
        <f t="shared" si="8"/>
        <v>1416</v>
      </c>
      <c r="AI25" s="49">
        <f t="shared" si="7"/>
        <v>229.90745250852413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8381242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78</v>
      </c>
      <c r="G26" s="40">
        <f t="shared" si="1"/>
        <v>54.929577464788736</v>
      </c>
      <c r="H26" s="41" t="s">
        <v>88</v>
      </c>
      <c r="I26" s="41">
        <f t="shared" si="2"/>
        <v>51.408450704225352</v>
      </c>
      <c r="J26" s="42">
        <f>(F26-3)/1.42</f>
        <v>52.816901408450704</v>
      </c>
      <c r="K26" s="41">
        <f t="shared" si="12"/>
        <v>57.04225352112676</v>
      </c>
      <c r="L26" s="43">
        <v>18</v>
      </c>
      <c r="M26" s="44" t="s">
        <v>100</v>
      </c>
      <c r="N26" s="44">
        <v>16.7</v>
      </c>
      <c r="O26" s="118">
        <v>128</v>
      </c>
      <c r="P26" s="118">
        <v>135</v>
      </c>
      <c r="Q26" s="118">
        <v>37699695</v>
      </c>
      <c r="R26" s="45">
        <f t="shared" si="3"/>
        <v>5852</v>
      </c>
      <c r="S26" s="46">
        <f t="shared" si="4"/>
        <v>140.44800000000001</v>
      </c>
      <c r="T26" s="46">
        <f t="shared" si="5"/>
        <v>5.8520000000000003</v>
      </c>
      <c r="U26" s="119">
        <v>2.5</v>
      </c>
      <c r="V26" s="119">
        <f t="shared" si="6"/>
        <v>2.5</v>
      </c>
      <c r="W26" s="120" t="s">
        <v>135</v>
      </c>
      <c r="X26" s="122">
        <v>0</v>
      </c>
      <c r="Y26" s="122">
        <v>1109</v>
      </c>
      <c r="Z26" s="122">
        <v>1169</v>
      </c>
      <c r="AA26" s="122">
        <v>1185</v>
      </c>
      <c r="AB26" s="122">
        <v>1159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37259556</v>
      </c>
      <c r="AH26" s="48">
        <f t="shared" si="8"/>
        <v>1332</v>
      </c>
      <c r="AI26" s="49">
        <f t="shared" si="7"/>
        <v>227.61449077238549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8381242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77</v>
      </c>
      <c r="G27" s="40">
        <f t="shared" si="1"/>
        <v>54.225352112676056</v>
      </c>
      <c r="H27" s="41" t="s">
        <v>88</v>
      </c>
      <c r="I27" s="41">
        <f t="shared" si="2"/>
        <v>50.70422535211268</v>
      </c>
      <c r="J27" s="42">
        <f t="shared" ref="J27:J32" si="13">(F27-3)/1.42</f>
        <v>52.112676056338032</v>
      </c>
      <c r="K27" s="41">
        <f t="shared" si="12"/>
        <v>56.338028169014088</v>
      </c>
      <c r="L27" s="43">
        <v>18</v>
      </c>
      <c r="M27" s="44" t="s">
        <v>100</v>
      </c>
      <c r="N27" s="44">
        <v>16.7</v>
      </c>
      <c r="O27" s="118">
        <v>126</v>
      </c>
      <c r="P27" s="118">
        <v>133</v>
      </c>
      <c r="Q27" s="118">
        <v>37705406</v>
      </c>
      <c r="R27" s="45">
        <f t="shared" si="3"/>
        <v>5711</v>
      </c>
      <c r="S27" s="46">
        <f t="shared" si="4"/>
        <v>137.06399999999999</v>
      </c>
      <c r="T27" s="46">
        <f t="shared" si="5"/>
        <v>5.7110000000000003</v>
      </c>
      <c r="U27" s="119">
        <v>1.8</v>
      </c>
      <c r="V27" s="119">
        <f t="shared" si="6"/>
        <v>1.8</v>
      </c>
      <c r="W27" s="120" t="s">
        <v>135</v>
      </c>
      <c r="X27" s="122">
        <v>0</v>
      </c>
      <c r="Y27" s="122">
        <v>1109</v>
      </c>
      <c r="Z27" s="122">
        <v>1169</v>
      </c>
      <c r="AA27" s="122">
        <v>1185</v>
      </c>
      <c r="AB27" s="122">
        <v>1159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37260864</v>
      </c>
      <c r="AH27" s="48">
        <f t="shared" si="8"/>
        <v>1308</v>
      </c>
      <c r="AI27" s="49">
        <f t="shared" si="7"/>
        <v>229.03169322360355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8381242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77</v>
      </c>
      <c r="G28" s="40">
        <f t="shared" si="1"/>
        <v>54.225352112676056</v>
      </c>
      <c r="H28" s="41" t="s">
        <v>88</v>
      </c>
      <c r="I28" s="41">
        <f t="shared" si="2"/>
        <v>50.70422535211268</v>
      </c>
      <c r="J28" s="42">
        <f t="shared" si="13"/>
        <v>52.112676056338032</v>
      </c>
      <c r="K28" s="41">
        <f t="shared" si="12"/>
        <v>56.338028169014088</v>
      </c>
      <c r="L28" s="43">
        <v>18</v>
      </c>
      <c r="M28" s="44" t="s">
        <v>100</v>
      </c>
      <c r="N28" s="44">
        <v>16.7</v>
      </c>
      <c r="O28" s="118">
        <v>128</v>
      </c>
      <c r="P28" s="118">
        <v>135</v>
      </c>
      <c r="Q28" s="118">
        <v>37711482</v>
      </c>
      <c r="R28" s="45">
        <f t="shared" si="3"/>
        <v>6076</v>
      </c>
      <c r="S28" s="46">
        <f t="shared" si="4"/>
        <v>145.82400000000001</v>
      </c>
      <c r="T28" s="46">
        <f t="shared" si="5"/>
        <v>6.0759999999999996</v>
      </c>
      <c r="U28" s="119">
        <v>1.3</v>
      </c>
      <c r="V28" s="119">
        <f t="shared" si="6"/>
        <v>1.3</v>
      </c>
      <c r="W28" s="120" t="s">
        <v>135</v>
      </c>
      <c r="X28" s="122">
        <v>0</v>
      </c>
      <c r="Y28" s="122">
        <v>1109</v>
      </c>
      <c r="Z28" s="122">
        <v>1169</v>
      </c>
      <c r="AA28" s="122">
        <v>1185</v>
      </c>
      <c r="AB28" s="122">
        <v>1159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37262252</v>
      </c>
      <c r="AH28" s="48">
        <f t="shared" si="8"/>
        <v>1388</v>
      </c>
      <c r="AI28" s="49">
        <f t="shared" si="7"/>
        <v>228.439763001975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8381242</v>
      </c>
      <c r="AQ28" s="122">
        <f t="shared" si="10"/>
        <v>0</v>
      </c>
      <c r="AR28" s="52">
        <v>0.91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72</v>
      </c>
      <c r="G29" s="40">
        <f t="shared" si="1"/>
        <v>50.70422535211268</v>
      </c>
      <c r="H29" s="41" t="s">
        <v>88</v>
      </c>
      <c r="I29" s="41">
        <f t="shared" si="2"/>
        <v>47.183098591549296</v>
      </c>
      <c r="J29" s="42">
        <f t="shared" si="13"/>
        <v>48.591549295774648</v>
      </c>
      <c r="K29" s="41">
        <f t="shared" si="12"/>
        <v>52.816901408450704</v>
      </c>
      <c r="L29" s="43">
        <v>18</v>
      </c>
      <c r="M29" s="44" t="s">
        <v>100</v>
      </c>
      <c r="N29" s="44">
        <v>16.600000000000001</v>
      </c>
      <c r="O29" s="118">
        <v>138</v>
      </c>
      <c r="P29" s="118">
        <v>149</v>
      </c>
      <c r="Q29" s="118">
        <v>37716981</v>
      </c>
      <c r="R29" s="45">
        <f t="shared" si="3"/>
        <v>5499</v>
      </c>
      <c r="S29" s="46">
        <f t="shared" si="4"/>
        <v>131.976</v>
      </c>
      <c r="T29" s="46">
        <f t="shared" si="5"/>
        <v>5.4989999999999997</v>
      </c>
      <c r="U29" s="119">
        <v>1.3</v>
      </c>
      <c r="V29" s="119">
        <f t="shared" si="6"/>
        <v>1.3</v>
      </c>
      <c r="W29" s="120" t="s">
        <v>152</v>
      </c>
      <c r="X29" s="122">
        <v>0</v>
      </c>
      <c r="Y29" s="122">
        <v>0</v>
      </c>
      <c r="Z29" s="122">
        <v>1169</v>
      </c>
      <c r="AA29" s="122">
        <v>1185</v>
      </c>
      <c r="AB29" s="122">
        <v>1159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37263436</v>
      </c>
      <c r="AH29" s="48">
        <f t="shared" si="8"/>
        <v>1184</v>
      </c>
      <c r="AI29" s="49">
        <f t="shared" si="7"/>
        <v>215.31187488634299</v>
      </c>
      <c r="AJ29" s="101">
        <v>0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22">
        <v>8381242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73</v>
      </c>
      <c r="G30" s="40">
        <f t="shared" si="1"/>
        <v>51.408450704225352</v>
      </c>
      <c r="H30" s="41" t="s">
        <v>88</v>
      </c>
      <c r="I30" s="41">
        <f t="shared" si="2"/>
        <v>47.887323943661976</v>
      </c>
      <c r="J30" s="42">
        <f t="shared" si="13"/>
        <v>49.295774647887328</v>
      </c>
      <c r="K30" s="41">
        <f t="shared" si="12"/>
        <v>53.521126760563384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146</v>
      </c>
      <c r="Q30" s="118">
        <v>37722580</v>
      </c>
      <c r="R30" s="45">
        <f t="shared" si="3"/>
        <v>5599</v>
      </c>
      <c r="S30" s="46">
        <f t="shared" si="4"/>
        <v>134.376</v>
      </c>
      <c r="T30" s="46">
        <f t="shared" si="5"/>
        <v>5.5990000000000002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1169</v>
      </c>
      <c r="AA30" s="122">
        <v>1185</v>
      </c>
      <c r="AB30" s="122">
        <v>1159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37264636</v>
      </c>
      <c r="AH30" s="48">
        <f t="shared" si="8"/>
        <v>1200</v>
      </c>
      <c r="AI30" s="49">
        <f t="shared" si="7"/>
        <v>214.32398642614751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8381242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137</v>
      </c>
      <c r="P31" s="118">
        <v>147</v>
      </c>
      <c r="Q31" s="118">
        <v>37728179</v>
      </c>
      <c r="R31" s="45">
        <f t="shared" si="3"/>
        <v>5599</v>
      </c>
      <c r="S31" s="46">
        <f t="shared" si="4"/>
        <v>134.376</v>
      </c>
      <c r="T31" s="46">
        <f t="shared" si="5"/>
        <v>5.5990000000000002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1169</v>
      </c>
      <c r="AA31" s="122">
        <v>1185</v>
      </c>
      <c r="AB31" s="122">
        <v>1159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37265828</v>
      </c>
      <c r="AH31" s="48">
        <f t="shared" si="8"/>
        <v>1192</v>
      </c>
      <c r="AI31" s="49">
        <f t="shared" si="7"/>
        <v>212.8951598499732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8381242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68</v>
      </c>
      <c r="G32" s="40">
        <f t="shared" si="1"/>
        <v>47.887323943661976</v>
      </c>
      <c r="H32" s="41" t="s">
        <v>88</v>
      </c>
      <c r="I32" s="41">
        <f t="shared" si="2"/>
        <v>44.366197183098592</v>
      </c>
      <c r="J32" s="42">
        <f t="shared" si="13"/>
        <v>45.774647887323944</v>
      </c>
      <c r="K32" s="41">
        <f t="shared" si="12"/>
        <v>50</v>
      </c>
      <c r="L32" s="43">
        <v>14</v>
      </c>
      <c r="M32" s="44" t="s">
        <v>118</v>
      </c>
      <c r="N32" s="44">
        <v>12.6</v>
      </c>
      <c r="O32" s="118">
        <v>119</v>
      </c>
      <c r="P32" s="118">
        <v>123</v>
      </c>
      <c r="Q32" s="118">
        <v>37733039</v>
      </c>
      <c r="R32" s="45">
        <f t="shared" si="3"/>
        <v>4860</v>
      </c>
      <c r="S32" s="46">
        <f t="shared" si="4"/>
        <v>116.64</v>
      </c>
      <c r="T32" s="46">
        <f t="shared" si="5"/>
        <v>4.8600000000000003</v>
      </c>
      <c r="U32" s="119">
        <v>1.3</v>
      </c>
      <c r="V32" s="119">
        <f t="shared" si="6"/>
        <v>1.3</v>
      </c>
      <c r="W32" s="120" t="s">
        <v>124</v>
      </c>
      <c r="X32" s="122">
        <v>0</v>
      </c>
      <c r="Y32" s="122">
        <v>0</v>
      </c>
      <c r="Z32" s="122">
        <v>1169</v>
      </c>
      <c r="AA32" s="122">
        <v>0</v>
      </c>
      <c r="AB32" s="122">
        <v>1159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37266716</v>
      </c>
      <c r="AH32" s="48">
        <f t="shared" si="8"/>
        <v>888</v>
      </c>
      <c r="AI32" s="49">
        <f t="shared" si="7"/>
        <v>182.71604938271605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8381242</v>
      </c>
      <c r="AQ32" s="122">
        <f t="shared" si="10"/>
        <v>0</v>
      </c>
      <c r="AR32" s="52">
        <v>0.95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132</v>
      </c>
      <c r="P33" s="118">
        <v>139</v>
      </c>
      <c r="Q33" s="118">
        <v>37737691</v>
      </c>
      <c r="R33" s="45">
        <f t="shared" si="3"/>
        <v>4652</v>
      </c>
      <c r="S33" s="46">
        <f t="shared" si="4"/>
        <v>111.648</v>
      </c>
      <c r="T33" s="46">
        <f t="shared" si="5"/>
        <v>4.6520000000000001</v>
      </c>
      <c r="U33" s="119">
        <v>1.8</v>
      </c>
      <c r="V33" s="119">
        <f t="shared" si="6"/>
        <v>1.8</v>
      </c>
      <c r="W33" s="120" t="s">
        <v>124</v>
      </c>
      <c r="X33" s="122">
        <v>0</v>
      </c>
      <c r="Y33" s="122">
        <v>0</v>
      </c>
      <c r="Z33" s="122">
        <v>1169</v>
      </c>
      <c r="AA33" s="122">
        <v>0</v>
      </c>
      <c r="AB33" s="122">
        <v>1159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37267596</v>
      </c>
      <c r="AH33" s="48">
        <f t="shared" si="8"/>
        <v>880</v>
      </c>
      <c r="AI33" s="49">
        <f t="shared" si="7"/>
        <v>189.16595012897679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8382030</v>
      </c>
      <c r="AQ33" s="122">
        <f t="shared" si="10"/>
        <v>788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71</v>
      </c>
      <c r="G34" s="40">
        <f t="shared" si="1"/>
        <v>50</v>
      </c>
      <c r="H34" s="41" t="s">
        <v>88</v>
      </c>
      <c r="I34" s="41">
        <f t="shared" si="2"/>
        <v>45.070422535211272</v>
      </c>
      <c r="J34" s="42">
        <f t="shared" si="14"/>
        <v>46.478873239436624</v>
      </c>
      <c r="K34" s="41">
        <f t="shared" si="12"/>
        <v>50.70422535211268</v>
      </c>
      <c r="L34" s="43">
        <v>14</v>
      </c>
      <c r="M34" s="44" t="s">
        <v>118</v>
      </c>
      <c r="N34" s="60">
        <v>11.5</v>
      </c>
      <c r="O34" s="118">
        <v>135</v>
      </c>
      <c r="P34" s="118">
        <v>142</v>
      </c>
      <c r="Q34" s="118">
        <v>37742245</v>
      </c>
      <c r="R34" s="45">
        <f t="shared" si="3"/>
        <v>4554</v>
      </c>
      <c r="S34" s="46">
        <f t="shared" si="4"/>
        <v>109.29600000000001</v>
      </c>
      <c r="T34" s="46">
        <f t="shared" si="5"/>
        <v>4.5540000000000003</v>
      </c>
      <c r="U34" s="119">
        <v>2.7</v>
      </c>
      <c r="V34" s="119">
        <f t="shared" si="6"/>
        <v>2.7</v>
      </c>
      <c r="W34" s="120" t="s">
        <v>124</v>
      </c>
      <c r="X34" s="122">
        <v>0</v>
      </c>
      <c r="Y34" s="122">
        <v>0</v>
      </c>
      <c r="Z34" s="122">
        <v>1189</v>
      </c>
      <c r="AA34" s="122">
        <v>0</v>
      </c>
      <c r="AB34" s="122">
        <v>1179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37268492</v>
      </c>
      <c r="AH34" s="48">
        <f t="shared" si="8"/>
        <v>896</v>
      </c>
      <c r="AI34" s="49">
        <f t="shared" si="7"/>
        <v>196.75010979358805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8382953</v>
      </c>
      <c r="AQ34" s="122">
        <f t="shared" si="10"/>
        <v>923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131.70833333333334</v>
      </c>
      <c r="Q35" s="63">
        <f>Q34-Q10</f>
        <v>129037</v>
      </c>
      <c r="R35" s="64">
        <f>SUM(R11:R34)</f>
        <v>129037</v>
      </c>
      <c r="S35" s="123">
        <f>AVERAGE(S11:S34)</f>
        <v>129.03700000000001</v>
      </c>
      <c r="T35" s="123">
        <f>SUM(T11:T34)</f>
        <v>129.03700000000001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27104</v>
      </c>
      <c r="AH35" s="66">
        <f>SUM(AH11:AH34)</f>
        <v>27104</v>
      </c>
      <c r="AI35" s="67">
        <f>$AH$35/$T35</f>
        <v>210.04828072568333</v>
      </c>
      <c r="AJ35" s="92"/>
      <c r="AK35" s="93"/>
      <c r="AL35" s="93"/>
      <c r="AM35" s="93"/>
      <c r="AN35" s="94"/>
      <c r="AO35" s="68"/>
      <c r="AP35" s="69">
        <f>AP34-AP10</f>
        <v>7773</v>
      </c>
      <c r="AQ35" s="70">
        <f>SUM(AQ11:AQ34)</f>
        <v>7773</v>
      </c>
      <c r="AR35" s="145">
        <f>SUM(AR11:AR34)</f>
        <v>5.8900000000000006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0" t="s">
        <v>382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0" t="s">
        <v>383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0" t="s">
        <v>384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0" t="s">
        <v>385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386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132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147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84" t="s">
        <v>311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84" t="s">
        <v>137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387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89" t="s">
        <v>389</v>
      </c>
      <c r="C51" s="154"/>
      <c r="D51" s="154"/>
      <c r="E51" s="154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245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388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138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390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391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0" t="s">
        <v>392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 t="s">
        <v>393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394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 t="s">
        <v>395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341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 t="s">
        <v>154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 t="s">
        <v>157</v>
      </c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206" t="s">
        <v>396</v>
      </c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08" t="s">
        <v>397</v>
      </c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125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125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8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30"/>
    </row>
    <row r="92" spans="1:51" s="130" customFormat="1" x14ac:dyDescent="0.25">
      <c r="B92" s="7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7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12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9" spans="45:51" x14ac:dyDescent="0.25">
      <c r="AY139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4 S86:T92 B86:B91 S82:T83 N87:R92 T74:T81 T47:T56 T59:T65" name="Range2_12_5_1_1"/>
    <protectedRange sqref="N10 L10 L6 D6 D8 AD8 AF8 O8:U8 AJ8:AR8 AF10 L24:N31 N12:N23 N32:N34 N11:P11 O12:P34 E11:E34 G11:G34 AC17:AF34 R11:V34 X11:AF16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2:B93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3:B85" name="Range2_12_5_1_1_2"/>
    <protectedRange sqref="B82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0:B81" name="Range2_12_5_1_1_2_1"/>
    <protectedRange sqref="B79" name="Range2_12_5_1_1_2_1_2_1"/>
    <protectedRange sqref="B78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6" name="Range2_12_5_1_1_2_1_4_1_1_1_2_1_1_1_1_1_1_1_1_1_2_1_1_1_1_1"/>
    <protectedRange sqref="B77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5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5 B58" name="Range2_12_5_1_1_1_1_1_2"/>
    <protectedRange sqref="G51:H54" name="Range2_2_12_1_3_1_1_1_1_1_4_1_1_2"/>
    <protectedRange sqref="E51:F54" name="Range2_2_12_1_7_1_1_3_1_1_2"/>
    <protectedRange sqref="S51:S56 S59:S65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1" name="Range2_12_5_1_1_2_1_2_2_1_1_1_1_2_1_1_1_2_1_1_1_2"/>
    <protectedRange sqref="N63:R68" name="Range2_12_1_6_1_1_1_1_1"/>
    <protectedRange sqref="J64:M65 L66:M68 L63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6" name="Range2_12_5_1_1_2_1_2_2_1_1_1_1_2_1_1_1_2_1_1_1_2_2_2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6" name="Range2_12_5_1_1_1_1_1_2_1"/>
    <protectedRange sqref="B43" name="Range2_12_5_1_1_1_2_2_1_1_1_1_1_1_1_1_1_1_1_2_1_1_1"/>
    <protectedRange sqref="G57:H62" name="Range2_2_12_1_3_1_1_1_1_1_4_1_1_1_1_2"/>
    <protectedRange sqref="E57:F62" name="Range2_2_12_1_7_1_1_3_1_1_1_1_2"/>
    <protectedRange sqref="I57:K62" name="Range2_2_12_1_4_3_1_1_1_1_2_1_1_1_2"/>
    <protectedRange sqref="D57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AR11:AR34" name="Range1_16_3_1_1_5"/>
    <protectedRange sqref="B44" name="Range2_12_5_1_1_1_2_2_1_1_1_1_1_1_1_1_1_1_1_2_1_1_1_1_1_1_1_1_1_3_1_3"/>
    <protectedRange sqref="B41" name="Range2_12_5_1_1_1_2_2_1_1_1_1_1_1_1_1_1_1_1_2_1_1_1_2_1_1_1_2_1_1_1_3"/>
    <protectedRange sqref="B42" name="Range2_12_5_1_1_1_2_2_1_1_1_1_1_1_1_1_1_1_1_2_1_1_1_2_1_2_1_1_1_1_3"/>
    <protectedRange sqref="H43" name="Range2_12_5_1_1_1_2_1_1_1_1_1_1_1_1_1_1_1_1"/>
    <protectedRange sqref="B47" name="Range2_12_5_1_1_1_2_1_1_1_1_1_1_1_1_1_1_1_2"/>
    <protectedRange sqref="B48" name="Range2_12_5_1_1_1_2_2_1_1_1_1_1_1_1_1_1"/>
    <protectedRange sqref="B49" name="Range2_12_5_1_1_1_2_2_1_1_1_1_1_1_1_1_1_1_1_2_1_1_1_1_1_1_1_1_1_1_1_1"/>
    <protectedRange sqref="B50:B52 B55:B56 B60 B65" name="Range2_12_5_1_1_1_2_2_1_1_1_1_1_1_1_1_1_1_1_2_1_1_1_1_1_1_1_1_1_3_1_3_1_1"/>
    <protectedRange sqref="B53" name="Range2_12_5_1_1_1_2_2_1_1_1_1_1_1_1_1_1_1_1_2_1_1_1_2_1_1_1_2_1_1_1_3_1"/>
    <protectedRange sqref="B54" name="Range2_12_5_1_1_1_2_2_1_1_1_1_1_1_1_1_1_1_1_2_1_1_1_2_1_2_1_1_1_1_3_1"/>
    <protectedRange sqref="B59" name="Range2_12_5_1_1_1_2_2_1_1_1_1_1_1_1_1_1_1_1_2_1_1_1_2_2_1_1_1"/>
    <protectedRange sqref="B61" name="Range2_12_5_1_1_1_2_2_1_1_1_1_1_1_1_1_1_1_1_2_1_1_1_2_2_1_1_1_1_4"/>
    <protectedRange sqref="B63" name="Range2_12_5_1_1_2_1_4_1_1_1_2_1_1_1_1_1_1_1_1_1_2_1_1_1_1_2_1_1_1_2_1_1_1_2_2_2_1_1_1_1_1_1_1_1_1_1_2_1_1_1_3"/>
    <protectedRange sqref="B64" name="Range2_12_5_1_1_1_2_2_1_1_1_1_1_1_1_1_1_1_1_2_1_1_1_2_2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306" priority="17" operator="containsText" text="N/A">
      <formula>NOT(ISERROR(SEARCH("N/A",X11)))</formula>
    </cfRule>
    <cfRule type="cellIs" dxfId="305" priority="35" operator="equal">
      <formula>0</formula>
    </cfRule>
  </conditionalFormatting>
  <conditionalFormatting sqref="AC17:AE34 X11:AE16">
    <cfRule type="cellIs" dxfId="304" priority="34" operator="greaterThanOrEqual">
      <formula>1185</formula>
    </cfRule>
  </conditionalFormatting>
  <conditionalFormatting sqref="AC17:AE34 X11:AE16">
    <cfRule type="cellIs" dxfId="303" priority="33" operator="between">
      <formula>0.1</formula>
      <formula>1184</formula>
    </cfRule>
  </conditionalFormatting>
  <conditionalFormatting sqref="X8 AJ16:AJ34 AJ11:AO15 AO16:AO34 AL16:AL23 AN16:AN23 AM17:AM23 AK17:AK23">
    <cfRule type="cellIs" dxfId="302" priority="32" operator="equal">
      <formula>0</formula>
    </cfRule>
  </conditionalFormatting>
  <conditionalFormatting sqref="X8 AJ16:AJ34 AJ11:AO15 AO16:AO34 AL16:AL23 AN16:AN23 AM17:AM23 AK17:AK23">
    <cfRule type="cellIs" dxfId="301" priority="31" operator="greaterThan">
      <formula>1179</formula>
    </cfRule>
  </conditionalFormatting>
  <conditionalFormatting sqref="X8 AJ16:AJ34 AJ11:AO15 AO16:AO34 AL16:AL23 AN16:AN23 AM17:AM23 AK17:AK23">
    <cfRule type="cellIs" dxfId="300" priority="30" operator="greaterThan">
      <formula>99</formula>
    </cfRule>
  </conditionalFormatting>
  <conditionalFormatting sqref="X8 AJ16:AJ34 AJ11:AO15 AO16:AO34 AL16:AL23 AN16:AN23 AM17:AM23 AK17:AK23">
    <cfRule type="cellIs" dxfId="299" priority="29" operator="greaterThan">
      <formula>0.99</formula>
    </cfRule>
  </conditionalFormatting>
  <conditionalFormatting sqref="AB8">
    <cfRule type="cellIs" dxfId="298" priority="28" operator="equal">
      <formula>0</formula>
    </cfRule>
  </conditionalFormatting>
  <conditionalFormatting sqref="AB8">
    <cfRule type="cellIs" dxfId="297" priority="27" operator="greaterThan">
      <formula>1179</formula>
    </cfRule>
  </conditionalFormatting>
  <conditionalFormatting sqref="AB8">
    <cfRule type="cellIs" dxfId="296" priority="26" operator="greaterThan">
      <formula>99</formula>
    </cfRule>
  </conditionalFormatting>
  <conditionalFormatting sqref="AB8">
    <cfRule type="cellIs" dxfId="295" priority="25" operator="greaterThan">
      <formula>0.99</formula>
    </cfRule>
  </conditionalFormatting>
  <conditionalFormatting sqref="AQ11:AQ34">
    <cfRule type="cellIs" dxfId="294" priority="24" operator="equal">
      <formula>0</formula>
    </cfRule>
  </conditionalFormatting>
  <conditionalFormatting sqref="AQ11:AQ34">
    <cfRule type="cellIs" dxfId="293" priority="23" operator="greaterThan">
      <formula>1179</formula>
    </cfRule>
  </conditionalFormatting>
  <conditionalFormatting sqref="AQ11:AQ34">
    <cfRule type="cellIs" dxfId="292" priority="22" operator="greaterThan">
      <formula>99</formula>
    </cfRule>
  </conditionalFormatting>
  <conditionalFormatting sqref="AQ11:AQ34">
    <cfRule type="cellIs" dxfId="291" priority="21" operator="greaterThan">
      <formula>0.99</formula>
    </cfRule>
  </conditionalFormatting>
  <conditionalFormatting sqref="AI11:AI34">
    <cfRule type="cellIs" dxfId="290" priority="20" operator="greaterThan">
      <formula>$AI$8</formula>
    </cfRule>
  </conditionalFormatting>
  <conditionalFormatting sqref="AH11:AH34">
    <cfRule type="cellIs" dxfId="289" priority="18" operator="greaterThan">
      <formula>$AH$8</formula>
    </cfRule>
    <cfRule type="cellIs" dxfId="288" priority="19" operator="greaterThan">
      <formula>$AH$8</formula>
    </cfRule>
  </conditionalFormatting>
  <conditionalFormatting sqref="AP11:AP34">
    <cfRule type="cellIs" dxfId="287" priority="16" operator="equal">
      <formula>0</formula>
    </cfRule>
  </conditionalFormatting>
  <conditionalFormatting sqref="AP11:AP34">
    <cfRule type="cellIs" dxfId="286" priority="15" operator="greaterThan">
      <formula>1179</formula>
    </cfRule>
  </conditionalFormatting>
  <conditionalFormatting sqref="AP11:AP34">
    <cfRule type="cellIs" dxfId="285" priority="14" operator="greaterThan">
      <formula>99</formula>
    </cfRule>
  </conditionalFormatting>
  <conditionalFormatting sqref="AP11:AP34">
    <cfRule type="cellIs" dxfId="284" priority="13" operator="greaterThan">
      <formula>0.99</formula>
    </cfRule>
  </conditionalFormatting>
  <conditionalFormatting sqref="X17:AB34">
    <cfRule type="containsText" dxfId="283" priority="9" operator="containsText" text="N/A">
      <formula>NOT(ISERROR(SEARCH("N/A",X17)))</formula>
    </cfRule>
    <cfRule type="cellIs" dxfId="282" priority="12" operator="equal">
      <formula>0</formula>
    </cfRule>
  </conditionalFormatting>
  <conditionalFormatting sqref="X17:AB34">
    <cfRule type="cellIs" dxfId="281" priority="11" operator="greaterThanOrEqual">
      <formula>1185</formula>
    </cfRule>
  </conditionalFormatting>
  <conditionalFormatting sqref="X17:AB34">
    <cfRule type="cellIs" dxfId="280" priority="10" operator="between">
      <formula>0.1</formula>
      <formula>1184</formula>
    </cfRule>
  </conditionalFormatting>
  <conditionalFormatting sqref="AL24:AN34 AM16">
    <cfRule type="cellIs" dxfId="279" priority="8" operator="equal">
      <formula>0</formula>
    </cfRule>
  </conditionalFormatting>
  <conditionalFormatting sqref="AL24:AN34 AM16">
    <cfRule type="cellIs" dxfId="278" priority="7" operator="greaterThan">
      <formula>1179</formula>
    </cfRule>
  </conditionalFormatting>
  <conditionalFormatting sqref="AL24:AN34 AM16">
    <cfRule type="cellIs" dxfId="277" priority="6" operator="greaterThan">
      <formula>99</formula>
    </cfRule>
  </conditionalFormatting>
  <conditionalFormatting sqref="AL24:AN34 AM16">
    <cfRule type="cellIs" dxfId="276" priority="5" operator="greaterThan">
      <formula>0.99</formula>
    </cfRule>
  </conditionalFormatting>
  <conditionalFormatting sqref="AK16 AK24:AK34">
    <cfRule type="cellIs" dxfId="275" priority="4" operator="equal">
      <formula>0</formula>
    </cfRule>
  </conditionalFormatting>
  <conditionalFormatting sqref="AK16 AK24:AK34">
    <cfRule type="cellIs" dxfId="274" priority="3" operator="greaterThan">
      <formula>1179</formula>
    </cfRule>
  </conditionalFormatting>
  <conditionalFormatting sqref="AK16 AK24:AK34">
    <cfRule type="cellIs" dxfId="273" priority="2" operator="greaterThan">
      <formula>99</formula>
    </cfRule>
  </conditionalFormatting>
  <conditionalFormatting sqref="AK16 AK24:AK34">
    <cfRule type="cellIs" dxfId="272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0" workbookViewId="0">
      <selection activeCell="A63" sqref="A6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145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74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69" t="s">
        <v>10</v>
      </c>
      <c r="I7" s="170" t="s">
        <v>11</v>
      </c>
      <c r="J7" s="170" t="s">
        <v>12</v>
      </c>
      <c r="K7" s="170" t="s">
        <v>13</v>
      </c>
      <c r="L7" s="11"/>
      <c r="M7" s="11"/>
      <c r="N7" s="11"/>
      <c r="O7" s="169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70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70" t="s">
        <v>22</v>
      </c>
      <c r="AG7" s="170" t="s">
        <v>23</v>
      </c>
      <c r="AH7" s="170" t="s">
        <v>24</v>
      </c>
      <c r="AI7" s="170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7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42148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28530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70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71" t="s">
        <v>51</v>
      </c>
      <c r="V9" s="171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73" t="s">
        <v>55</v>
      </c>
      <c r="AG9" s="173" t="s">
        <v>56</v>
      </c>
      <c r="AH9" s="217" t="s">
        <v>57</v>
      </c>
      <c r="AI9" s="232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34" t="s">
        <v>66</v>
      </c>
      <c r="AR9" s="171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43"/>
      <c r="I10" s="171" t="s">
        <v>75</v>
      </c>
      <c r="J10" s="171" t="s">
        <v>75</v>
      </c>
      <c r="K10" s="171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23'!Q34</f>
        <v>37742245</v>
      </c>
      <c r="R10" s="225"/>
      <c r="S10" s="226"/>
      <c r="T10" s="227"/>
      <c r="U10" s="171" t="s">
        <v>75</v>
      </c>
      <c r="V10" s="171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23'!$AG$34</f>
        <v>37268492</v>
      </c>
      <c r="AH10" s="217"/>
      <c r="AI10" s="233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44">
        <f>'MAY 23'!$AP$34</f>
        <v>8382953</v>
      </c>
      <c r="AQ10" s="235"/>
      <c r="AR10" s="172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72</v>
      </c>
      <c r="G11" s="40">
        <f>F11/1.42</f>
        <v>50.70422535211268</v>
      </c>
      <c r="H11" s="41" t="s">
        <v>88</v>
      </c>
      <c r="I11" s="41">
        <f>J11-(2/1.42)</f>
        <v>45.774647887323944</v>
      </c>
      <c r="J11" s="42">
        <f>(F11-5)/1.42</f>
        <v>47.183098591549296</v>
      </c>
      <c r="K11" s="41">
        <f>J11+(6/1.42)</f>
        <v>51.408450704225352</v>
      </c>
      <c r="L11" s="43">
        <v>14</v>
      </c>
      <c r="M11" s="44" t="s">
        <v>89</v>
      </c>
      <c r="N11" s="44">
        <v>11.4</v>
      </c>
      <c r="O11" s="118">
        <v>130</v>
      </c>
      <c r="P11" s="118">
        <v>138</v>
      </c>
      <c r="Q11" s="118">
        <v>37746753</v>
      </c>
      <c r="R11" s="45">
        <f>Q11-Q10</f>
        <v>4508</v>
      </c>
      <c r="S11" s="46">
        <f>R11*24/1000</f>
        <v>108.19199999999999</v>
      </c>
      <c r="T11" s="46">
        <f>R11/1000</f>
        <v>4.508</v>
      </c>
      <c r="U11" s="119">
        <v>3.6</v>
      </c>
      <c r="V11" s="119">
        <f>U11</f>
        <v>3.6</v>
      </c>
      <c r="W11" s="120" t="s">
        <v>124</v>
      </c>
      <c r="X11" s="122">
        <v>0</v>
      </c>
      <c r="Y11" s="122">
        <v>0</v>
      </c>
      <c r="Z11" s="122">
        <v>1189</v>
      </c>
      <c r="AA11" s="122">
        <v>0</v>
      </c>
      <c r="AB11" s="122">
        <v>1179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37269400</v>
      </c>
      <c r="AH11" s="48">
        <f>IF(ISBLANK(AG11),"-",AG11-AG10)</f>
        <v>908</v>
      </c>
      <c r="AI11" s="49">
        <f>AH11/T11</f>
        <v>201.41969831410825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8383838</v>
      </c>
      <c r="AQ11" s="122">
        <f>AP11-AP10</f>
        <v>885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7</v>
      </c>
      <c r="E12" s="40">
        <f t="shared" ref="E12:E34" si="0">D12/1.42</f>
        <v>4.9295774647887329</v>
      </c>
      <c r="F12" s="103">
        <v>74</v>
      </c>
      <c r="G12" s="40">
        <f t="shared" ref="G12:G34" si="1">F12/1.42</f>
        <v>52.112676056338032</v>
      </c>
      <c r="H12" s="41" t="s">
        <v>88</v>
      </c>
      <c r="I12" s="41">
        <f t="shared" ref="I12:I34" si="2">J12-(2/1.42)</f>
        <v>47.183098591549296</v>
      </c>
      <c r="J12" s="42">
        <f>(F12-5)/1.42</f>
        <v>48.591549295774648</v>
      </c>
      <c r="K12" s="41">
        <f>J12+(6/1.42)</f>
        <v>52.816901408450704</v>
      </c>
      <c r="L12" s="43">
        <v>14</v>
      </c>
      <c r="M12" s="44" t="s">
        <v>89</v>
      </c>
      <c r="N12" s="44">
        <v>11.2</v>
      </c>
      <c r="O12" s="118">
        <v>134</v>
      </c>
      <c r="P12" s="118">
        <v>139</v>
      </c>
      <c r="Q12" s="118">
        <v>37750963</v>
      </c>
      <c r="R12" s="45">
        <f t="shared" ref="R12:R34" si="3">Q12-Q11</f>
        <v>4210</v>
      </c>
      <c r="S12" s="46">
        <f t="shared" ref="S12:S34" si="4">R12*24/1000</f>
        <v>101.04</v>
      </c>
      <c r="T12" s="46">
        <f t="shared" ref="T12:T34" si="5">R12/1000</f>
        <v>4.21</v>
      </c>
      <c r="U12" s="119">
        <v>4.8</v>
      </c>
      <c r="V12" s="119">
        <f t="shared" ref="V12:V34" si="6">U12</f>
        <v>4.8</v>
      </c>
      <c r="W12" s="120" t="s">
        <v>124</v>
      </c>
      <c r="X12" s="122">
        <v>0</v>
      </c>
      <c r="Y12" s="122">
        <v>0</v>
      </c>
      <c r="Z12" s="122">
        <v>1189</v>
      </c>
      <c r="AA12" s="122">
        <v>0</v>
      </c>
      <c r="AB12" s="122">
        <v>1179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37270272</v>
      </c>
      <c r="AH12" s="48">
        <f>IF(ISBLANK(AG12),"-",AG12-AG11)</f>
        <v>872</v>
      </c>
      <c r="AI12" s="49">
        <f t="shared" ref="AI12:AI34" si="7">AH12/T12</f>
        <v>207.12589073634206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8384926</v>
      </c>
      <c r="AQ12" s="122">
        <f>AP12-AP11</f>
        <v>1088</v>
      </c>
      <c r="AR12" s="52">
        <v>0.91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75</v>
      </c>
      <c r="G13" s="40">
        <f t="shared" si="1"/>
        <v>52.816901408450704</v>
      </c>
      <c r="H13" s="41" t="s">
        <v>88</v>
      </c>
      <c r="I13" s="41">
        <f t="shared" si="2"/>
        <v>47.887323943661976</v>
      </c>
      <c r="J13" s="42">
        <f>(F13-5)/1.42</f>
        <v>49.295774647887328</v>
      </c>
      <c r="K13" s="41">
        <f>J13+(6/1.42)</f>
        <v>53.521126760563384</v>
      </c>
      <c r="L13" s="43">
        <v>14</v>
      </c>
      <c r="M13" s="44" t="s">
        <v>89</v>
      </c>
      <c r="N13" s="44">
        <v>11.2</v>
      </c>
      <c r="O13" s="118">
        <v>134</v>
      </c>
      <c r="P13" s="118">
        <v>137</v>
      </c>
      <c r="Q13" s="118">
        <v>37755522</v>
      </c>
      <c r="R13" s="45">
        <f t="shared" si="3"/>
        <v>4559</v>
      </c>
      <c r="S13" s="46">
        <f t="shared" si="4"/>
        <v>109.416</v>
      </c>
      <c r="T13" s="46">
        <f t="shared" si="5"/>
        <v>4.5590000000000002</v>
      </c>
      <c r="U13" s="119">
        <v>6</v>
      </c>
      <c r="V13" s="119">
        <f t="shared" si="6"/>
        <v>6</v>
      </c>
      <c r="W13" s="120" t="s">
        <v>124</v>
      </c>
      <c r="X13" s="122">
        <v>0</v>
      </c>
      <c r="Y13" s="122">
        <v>0</v>
      </c>
      <c r="Z13" s="122">
        <v>1189</v>
      </c>
      <c r="AA13" s="122">
        <v>0</v>
      </c>
      <c r="AB13" s="122">
        <v>1179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37271148</v>
      </c>
      <c r="AH13" s="48">
        <f>IF(ISBLANK(AG13),"-",AG13-AG12)</f>
        <v>876</v>
      </c>
      <c r="AI13" s="49">
        <f t="shared" si="7"/>
        <v>192.14740074577759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8386084</v>
      </c>
      <c r="AQ13" s="122">
        <f>AP13-AP12</f>
        <v>1158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75</v>
      </c>
      <c r="G14" s="40">
        <f t="shared" si="1"/>
        <v>52.816901408450704</v>
      </c>
      <c r="H14" s="41" t="s">
        <v>88</v>
      </c>
      <c r="I14" s="41">
        <f t="shared" si="2"/>
        <v>47.887323943661976</v>
      </c>
      <c r="J14" s="42">
        <f>(F14-5)/1.42</f>
        <v>49.295774647887328</v>
      </c>
      <c r="K14" s="41">
        <f>J14+(6/1.42)</f>
        <v>53.521126760563384</v>
      </c>
      <c r="L14" s="43">
        <v>14</v>
      </c>
      <c r="M14" s="44" t="s">
        <v>89</v>
      </c>
      <c r="N14" s="44">
        <v>12.8</v>
      </c>
      <c r="O14" s="118">
        <v>139</v>
      </c>
      <c r="P14" s="118">
        <v>147</v>
      </c>
      <c r="Q14" s="118">
        <v>37759613</v>
      </c>
      <c r="R14" s="45">
        <f t="shared" si="3"/>
        <v>4091</v>
      </c>
      <c r="S14" s="46">
        <f t="shared" si="4"/>
        <v>98.183999999999997</v>
      </c>
      <c r="T14" s="46">
        <f t="shared" si="5"/>
        <v>4.0910000000000002</v>
      </c>
      <c r="U14" s="119">
        <v>7.1</v>
      </c>
      <c r="V14" s="119">
        <f t="shared" si="6"/>
        <v>7.1</v>
      </c>
      <c r="W14" s="120" t="s">
        <v>124</v>
      </c>
      <c r="X14" s="122">
        <v>0</v>
      </c>
      <c r="Y14" s="122">
        <v>0</v>
      </c>
      <c r="Z14" s="122">
        <v>1189</v>
      </c>
      <c r="AA14" s="122">
        <v>0</v>
      </c>
      <c r="AB14" s="122">
        <v>1179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37272044</v>
      </c>
      <c r="AH14" s="48">
        <f t="shared" ref="AH14:AH34" si="8">IF(ISBLANK(AG14),"-",AG14-AG13)</f>
        <v>896</v>
      </c>
      <c r="AI14" s="49">
        <f t="shared" si="7"/>
        <v>219.01735516988509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8387135</v>
      </c>
      <c r="AQ14" s="122">
        <f>AP14-AP13</f>
        <v>1051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13</v>
      </c>
      <c r="E15" s="40">
        <f t="shared" si="0"/>
        <v>9.1549295774647899</v>
      </c>
      <c r="F15" s="103">
        <v>76</v>
      </c>
      <c r="G15" s="40">
        <f t="shared" si="1"/>
        <v>53.521126760563384</v>
      </c>
      <c r="H15" s="41" t="s">
        <v>88</v>
      </c>
      <c r="I15" s="41">
        <f t="shared" si="2"/>
        <v>48.591549295774648</v>
      </c>
      <c r="J15" s="42">
        <f>(F15-5)/1.42</f>
        <v>50</v>
      </c>
      <c r="K15" s="41">
        <f>J15+(6/1.42)</f>
        <v>54.225352112676056</v>
      </c>
      <c r="L15" s="43">
        <v>18</v>
      </c>
      <c r="M15" s="44" t="s">
        <v>89</v>
      </c>
      <c r="N15" s="44">
        <v>13.1</v>
      </c>
      <c r="O15" s="118">
        <v>152</v>
      </c>
      <c r="P15" s="118">
        <v>150</v>
      </c>
      <c r="Q15" s="118">
        <v>37764153</v>
      </c>
      <c r="R15" s="45">
        <f t="shared" si="3"/>
        <v>4540</v>
      </c>
      <c r="S15" s="46">
        <f t="shared" si="4"/>
        <v>108.96</v>
      </c>
      <c r="T15" s="46">
        <f t="shared" si="5"/>
        <v>4.54</v>
      </c>
      <c r="U15" s="119">
        <v>8.3000000000000007</v>
      </c>
      <c r="V15" s="119">
        <f t="shared" si="6"/>
        <v>8.3000000000000007</v>
      </c>
      <c r="W15" s="120" t="s">
        <v>124</v>
      </c>
      <c r="X15" s="122">
        <v>0</v>
      </c>
      <c r="Y15" s="122">
        <v>0</v>
      </c>
      <c r="Z15" s="122">
        <v>1189</v>
      </c>
      <c r="AA15" s="122">
        <v>0</v>
      </c>
      <c r="AB15" s="122">
        <v>1179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37272948</v>
      </c>
      <c r="AH15" s="48">
        <f t="shared" si="8"/>
        <v>904</v>
      </c>
      <c r="AI15" s="49">
        <f t="shared" si="7"/>
        <v>199.11894273127754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8388338</v>
      </c>
      <c r="AQ15" s="122">
        <f>AP15-AP14</f>
        <v>1203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126</v>
      </c>
      <c r="P16" s="118">
        <v>130</v>
      </c>
      <c r="Q16" s="118">
        <v>37768884</v>
      </c>
      <c r="R16" s="45">
        <f t="shared" si="3"/>
        <v>4731</v>
      </c>
      <c r="S16" s="46">
        <f t="shared" si="4"/>
        <v>113.544</v>
      </c>
      <c r="T16" s="46">
        <f t="shared" si="5"/>
        <v>4.7309999999999999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37273828</v>
      </c>
      <c r="AH16" s="48">
        <f t="shared" si="8"/>
        <v>880</v>
      </c>
      <c r="AI16" s="49">
        <f t="shared" si="7"/>
        <v>186.00718664130204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0.5</v>
      </c>
      <c r="AP16" s="122">
        <v>8389033</v>
      </c>
      <c r="AQ16" s="122">
        <f t="shared" ref="AQ16:AQ34" si="10">AP16-AP15</f>
        <v>695</v>
      </c>
      <c r="AR16" s="52">
        <v>1.08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0</v>
      </c>
      <c r="E17" s="40">
        <f t="shared" si="0"/>
        <v>0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139</v>
      </c>
      <c r="P17" s="118">
        <v>146</v>
      </c>
      <c r="Q17" s="118">
        <v>37774914</v>
      </c>
      <c r="R17" s="45">
        <f t="shared" si="3"/>
        <v>6030</v>
      </c>
      <c r="S17" s="46">
        <f t="shared" si="4"/>
        <v>144.72</v>
      </c>
      <c r="T17" s="46">
        <f t="shared" si="5"/>
        <v>6.03</v>
      </c>
      <c r="U17" s="119">
        <v>9.5</v>
      </c>
      <c r="V17" s="119">
        <f t="shared" si="6"/>
        <v>9.5</v>
      </c>
      <c r="W17" s="120" t="s">
        <v>152</v>
      </c>
      <c r="X17" s="122">
        <v>0</v>
      </c>
      <c r="Y17" s="122">
        <v>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37275116</v>
      </c>
      <c r="AH17" s="48">
        <f t="shared" si="8"/>
        <v>1288</v>
      </c>
      <c r="AI17" s="49">
        <f t="shared" si="7"/>
        <v>213.59867330016584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8389033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</v>
      </c>
      <c r="E18" s="40">
        <f t="shared" si="0"/>
        <v>0.70422535211267612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152</v>
      </c>
      <c r="Q18" s="118">
        <v>37780944</v>
      </c>
      <c r="R18" s="45">
        <f t="shared" si="3"/>
        <v>6030</v>
      </c>
      <c r="S18" s="46">
        <f t="shared" si="4"/>
        <v>144.72</v>
      </c>
      <c r="T18" s="46">
        <f t="shared" si="5"/>
        <v>6.03</v>
      </c>
      <c r="U18" s="119">
        <v>9.3000000000000007</v>
      </c>
      <c r="V18" s="119">
        <f t="shared" si="6"/>
        <v>9.3000000000000007</v>
      </c>
      <c r="W18" s="120" t="s">
        <v>135</v>
      </c>
      <c r="X18" s="122">
        <v>0</v>
      </c>
      <c r="Y18" s="122">
        <v>1009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37276404</v>
      </c>
      <c r="AH18" s="48">
        <f t="shared" si="8"/>
        <v>1288</v>
      </c>
      <c r="AI18" s="49">
        <f t="shared" si="7"/>
        <v>213.59867330016584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8389033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150</v>
      </c>
      <c r="Q19" s="118">
        <v>37787290</v>
      </c>
      <c r="R19" s="45">
        <f t="shared" si="3"/>
        <v>6346</v>
      </c>
      <c r="S19" s="46">
        <f t="shared" si="4"/>
        <v>152.304</v>
      </c>
      <c r="T19" s="46">
        <f t="shared" si="5"/>
        <v>6.3460000000000001</v>
      </c>
      <c r="U19" s="119">
        <v>8.8000000000000007</v>
      </c>
      <c r="V19" s="119">
        <f t="shared" si="6"/>
        <v>8.8000000000000007</v>
      </c>
      <c r="W19" s="120" t="s">
        <v>135</v>
      </c>
      <c r="X19" s="122">
        <v>0</v>
      </c>
      <c r="Y19" s="122">
        <v>1008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37277796</v>
      </c>
      <c r="AH19" s="48">
        <f t="shared" si="8"/>
        <v>1392</v>
      </c>
      <c r="AI19" s="49">
        <f t="shared" si="7"/>
        <v>219.35077213993065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8389033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140</v>
      </c>
      <c r="P20" s="118">
        <v>151</v>
      </c>
      <c r="Q20" s="118">
        <v>37793421</v>
      </c>
      <c r="R20" s="45">
        <f t="shared" si="3"/>
        <v>6131</v>
      </c>
      <c r="S20" s="46">
        <f t="shared" si="4"/>
        <v>147.14400000000001</v>
      </c>
      <c r="T20" s="46">
        <f t="shared" si="5"/>
        <v>6.1310000000000002</v>
      </c>
      <c r="U20" s="119">
        <v>8.3000000000000007</v>
      </c>
      <c r="V20" s="119">
        <f t="shared" si="6"/>
        <v>8.3000000000000007</v>
      </c>
      <c r="W20" s="120" t="s">
        <v>135</v>
      </c>
      <c r="X20" s="122">
        <v>0</v>
      </c>
      <c r="Y20" s="122">
        <v>1029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37279148</v>
      </c>
      <c r="AH20" s="48">
        <f>IF(ISBLANK(AG20),"-",AG20-AG19)</f>
        <v>1352</v>
      </c>
      <c r="AI20" s="49">
        <f t="shared" si="7"/>
        <v>220.51867558310227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8389033</v>
      </c>
      <c r="AQ20" s="122">
        <f t="shared" si="10"/>
        <v>0</v>
      </c>
      <c r="AR20" s="52">
        <v>0.89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145</v>
      </c>
      <c r="Q21" s="118">
        <v>37799827</v>
      </c>
      <c r="R21" s="45">
        <f>Q21-Q20</f>
        <v>6406</v>
      </c>
      <c r="S21" s="46">
        <f t="shared" si="4"/>
        <v>153.744</v>
      </c>
      <c r="T21" s="46">
        <f t="shared" si="5"/>
        <v>6.4059999999999997</v>
      </c>
      <c r="U21" s="119">
        <v>7.5</v>
      </c>
      <c r="V21" s="119">
        <f t="shared" si="6"/>
        <v>7.5</v>
      </c>
      <c r="W21" s="120" t="s">
        <v>135</v>
      </c>
      <c r="X21" s="122">
        <v>0</v>
      </c>
      <c r="Y21" s="122">
        <v>1079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37280564</v>
      </c>
      <c r="AH21" s="48">
        <f t="shared" si="8"/>
        <v>1416</v>
      </c>
      <c r="AI21" s="49">
        <f t="shared" si="7"/>
        <v>221.04277240087418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8389033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142</v>
      </c>
      <c r="Q22" s="118">
        <v>37806098</v>
      </c>
      <c r="R22" s="45">
        <f t="shared" si="3"/>
        <v>6271</v>
      </c>
      <c r="S22" s="46">
        <f t="shared" si="4"/>
        <v>150.50399999999999</v>
      </c>
      <c r="T22" s="46">
        <f t="shared" si="5"/>
        <v>6.2709999999999999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1079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37281956</v>
      </c>
      <c r="AH22" s="48">
        <f t="shared" si="8"/>
        <v>1392</v>
      </c>
      <c r="AI22" s="49">
        <f t="shared" si="7"/>
        <v>221.9741667995535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8389033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141</v>
      </c>
      <c r="P23" s="118">
        <v>149</v>
      </c>
      <c r="Q23" s="118">
        <v>37812154</v>
      </c>
      <c r="R23" s="45">
        <f t="shared" si="3"/>
        <v>6056</v>
      </c>
      <c r="S23" s="46">
        <f t="shared" si="4"/>
        <v>145.34399999999999</v>
      </c>
      <c r="T23" s="46">
        <f t="shared" si="5"/>
        <v>6.056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1019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37283308</v>
      </c>
      <c r="AH23" s="48">
        <f t="shared" si="8"/>
        <v>1352</v>
      </c>
      <c r="AI23" s="49">
        <f t="shared" si="7"/>
        <v>223.24966974900926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8389033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133</v>
      </c>
      <c r="P24" s="118">
        <v>136</v>
      </c>
      <c r="Q24" s="118">
        <v>37818328</v>
      </c>
      <c r="R24" s="45">
        <f t="shared" si="3"/>
        <v>6174</v>
      </c>
      <c r="S24" s="46">
        <f t="shared" si="4"/>
        <v>148.17599999999999</v>
      </c>
      <c r="T24" s="46">
        <f t="shared" si="5"/>
        <v>6.1740000000000004</v>
      </c>
      <c r="U24" s="119">
        <v>5.9</v>
      </c>
      <c r="V24" s="119">
        <f t="shared" si="6"/>
        <v>5.9</v>
      </c>
      <c r="W24" s="120" t="s">
        <v>135</v>
      </c>
      <c r="X24" s="122">
        <v>0</v>
      </c>
      <c r="Y24" s="122">
        <v>1059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37284708</v>
      </c>
      <c r="AH24" s="48">
        <f t="shared" si="8"/>
        <v>1400</v>
      </c>
      <c r="AI24" s="49">
        <f t="shared" si="7"/>
        <v>226.75736961451247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8389033</v>
      </c>
      <c r="AQ24" s="122">
        <f t="shared" si="10"/>
        <v>0</v>
      </c>
      <c r="AR24" s="52">
        <v>0.85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130</v>
      </c>
      <c r="P25" s="118">
        <v>139</v>
      </c>
      <c r="Q25" s="118">
        <v>37824070</v>
      </c>
      <c r="R25" s="45">
        <f t="shared" si="3"/>
        <v>5742</v>
      </c>
      <c r="S25" s="46">
        <f t="shared" si="4"/>
        <v>137.80799999999999</v>
      </c>
      <c r="T25" s="46">
        <f t="shared" si="5"/>
        <v>5.742</v>
      </c>
      <c r="U25" s="119">
        <v>5.4</v>
      </c>
      <c r="V25" s="119">
        <f t="shared" si="6"/>
        <v>5.4</v>
      </c>
      <c r="W25" s="120" t="s">
        <v>135</v>
      </c>
      <c r="X25" s="122">
        <v>0</v>
      </c>
      <c r="Y25" s="122">
        <v>1089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37286056</v>
      </c>
      <c r="AH25" s="48">
        <f t="shared" si="8"/>
        <v>1348</v>
      </c>
      <c r="AI25" s="49">
        <f t="shared" si="7"/>
        <v>234.76140717520028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8389033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128</v>
      </c>
      <c r="P26" s="118">
        <v>134</v>
      </c>
      <c r="Q26" s="118">
        <v>37830056</v>
      </c>
      <c r="R26" s="45">
        <f t="shared" si="3"/>
        <v>5986</v>
      </c>
      <c r="S26" s="46">
        <f t="shared" si="4"/>
        <v>143.66399999999999</v>
      </c>
      <c r="T26" s="46">
        <f t="shared" si="5"/>
        <v>5.9859999999999998</v>
      </c>
      <c r="U26" s="119">
        <v>4.8</v>
      </c>
      <c r="V26" s="119">
        <f t="shared" si="6"/>
        <v>4.8</v>
      </c>
      <c r="W26" s="120" t="s">
        <v>135</v>
      </c>
      <c r="X26" s="122">
        <v>0</v>
      </c>
      <c r="Y26" s="122">
        <v>1089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37287432</v>
      </c>
      <c r="AH26" s="48">
        <f t="shared" si="8"/>
        <v>1376</v>
      </c>
      <c r="AI26" s="49">
        <f t="shared" si="7"/>
        <v>229.86969595723355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8389033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130</v>
      </c>
      <c r="P27" s="118">
        <v>142</v>
      </c>
      <c r="Q27" s="118">
        <v>37836067</v>
      </c>
      <c r="R27" s="45">
        <f t="shared" si="3"/>
        <v>6011</v>
      </c>
      <c r="S27" s="46">
        <f t="shared" si="4"/>
        <v>144.26400000000001</v>
      </c>
      <c r="T27" s="46">
        <f t="shared" si="5"/>
        <v>6.0110000000000001</v>
      </c>
      <c r="U27" s="119">
        <v>4</v>
      </c>
      <c r="V27" s="119">
        <f t="shared" si="6"/>
        <v>4</v>
      </c>
      <c r="W27" s="120" t="s">
        <v>135</v>
      </c>
      <c r="X27" s="122">
        <v>0</v>
      </c>
      <c r="Y27" s="122">
        <v>1089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37288828</v>
      </c>
      <c r="AH27" s="48">
        <f t="shared" si="8"/>
        <v>1396</v>
      </c>
      <c r="AI27" s="49">
        <f t="shared" si="7"/>
        <v>232.24089169855264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8389033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140</v>
      </c>
      <c r="Q28" s="118">
        <v>37842059</v>
      </c>
      <c r="R28" s="45">
        <f t="shared" si="3"/>
        <v>5992</v>
      </c>
      <c r="S28" s="46">
        <f t="shared" si="4"/>
        <v>143.80799999999999</v>
      </c>
      <c r="T28" s="46">
        <f t="shared" si="5"/>
        <v>5.992</v>
      </c>
      <c r="U28" s="119">
        <v>3.3</v>
      </c>
      <c r="V28" s="119">
        <f t="shared" si="6"/>
        <v>3.3</v>
      </c>
      <c r="W28" s="120" t="s">
        <v>135</v>
      </c>
      <c r="X28" s="122">
        <v>0</v>
      </c>
      <c r="Y28" s="122">
        <v>1049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37290208</v>
      </c>
      <c r="AH28" s="48">
        <f t="shared" si="8"/>
        <v>1380</v>
      </c>
      <c r="AI28" s="49">
        <f t="shared" si="7"/>
        <v>230.30707610146862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8389033</v>
      </c>
      <c r="AQ28" s="122">
        <f t="shared" si="10"/>
        <v>0</v>
      </c>
      <c r="AR28" s="52">
        <v>0.69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135</v>
      </c>
      <c r="Q29" s="118">
        <v>37847851</v>
      </c>
      <c r="R29" s="45">
        <f t="shared" si="3"/>
        <v>5792</v>
      </c>
      <c r="S29" s="46">
        <f t="shared" si="4"/>
        <v>139.00800000000001</v>
      </c>
      <c r="T29" s="46">
        <f t="shared" si="5"/>
        <v>5.7919999999999998</v>
      </c>
      <c r="U29" s="119">
        <v>2.8</v>
      </c>
      <c r="V29" s="119">
        <f t="shared" si="6"/>
        <v>2.8</v>
      </c>
      <c r="W29" s="120" t="s">
        <v>135</v>
      </c>
      <c r="X29" s="122">
        <v>0</v>
      </c>
      <c r="Y29" s="122">
        <v>1049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37291548</v>
      </c>
      <c r="AH29" s="48">
        <f t="shared" si="8"/>
        <v>1340</v>
      </c>
      <c r="AI29" s="49">
        <f t="shared" si="7"/>
        <v>231.35359116022101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8389033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138</v>
      </c>
      <c r="P30" s="118">
        <v>143</v>
      </c>
      <c r="Q30" s="118">
        <v>37853537</v>
      </c>
      <c r="R30" s="45">
        <f t="shared" si="3"/>
        <v>5686</v>
      </c>
      <c r="S30" s="46">
        <f t="shared" si="4"/>
        <v>136.464</v>
      </c>
      <c r="T30" s="46">
        <f t="shared" si="5"/>
        <v>5.6859999999999999</v>
      </c>
      <c r="U30" s="119">
        <v>2.7</v>
      </c>
      <c r="V30" s="119">
        <f t="shared" si="6"/>
        <v>2.7</v>
      </c>
      <c r="W30" s="120" t="s">
        <v>135</v>
      </c>
      <c r="X30" s="122">
        <v>0</v>
      </c>
      <c r="Y30" s="122">
        <v>1019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37292860</v>
      </c>
      <c r="AH30" s="48">
        <f t="shared" si="8"/>
        <v>1312</v>
      </c>
      <c r="AI30" s="49">
        <f t="shared" si="7"/>
        <v>230.74217376011256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8389033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139</v>
      </c>
      <c r="P31" s="118">
        <v>149</v>
      </c>
      <c r="Q31" s="118">
        <v>37859199</v>
      </c>
      <c r="R31" s="45">
        <f t="shared" si="3"/>
        <v>5662</v>
      </c>
      <c r="S31" s="46">
        <f t="shared" si="4"/>
        <v>135.88800000000001</v>
      </c>
      <c r="T31" s="46">
        <f t="shared" si="5"/>
        <v>5.6619999999999999</v>
      </c>
      <c r="U31" s="119">
        <v>2.5</v>
      </c>
      <c r="V31" s="119">
        <f t="shared" si="6"/>
        <v>2.5</v>
      </c>
      <c r="W31" s="120" t="s">
        <v>135</v>
      </c>
      <c r="X31" s="122">
        <v>0</v>
      </c>
      <c r="Y31" s="122">
        <v>999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37294180</v>
      </c>
      <c r="AH31" s="48">
        <f t="shared" si="8"/>
        <v>1320</v>
      </c>
      <c r="AI31" s="49">
        <f t="shared" si="7"/>
        <v>233.13316849169905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8389033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9</v>
      </c>
      <c r="E32" s="40">
        <f t="shared" si="0"/>
        <v>6.3380281690140849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111</v>
      </c>
      <c r="P32" s="118">
        <v>129</v>
      </c>
      <c r="Q32" s="118">
        <v>37864426</v>
      </c>
      <c r="R32" s="45">
        <f t="shared" si="3"/>
        <v>5227</v>
      </c>
      <c r="S32" s="46">
        <f t="shared" si="4"/>
        <v>125.44799999999999</v>
      </c>
      <c r="T32" s="46">
        <f t="shared" si="5"/>
        <v>5.2270000000000003</v>
      </c>
      <c r="U32" s="119">
        <v>2.2000000000000002</v>
      </c>
      <c r="V32" s="119">
        <f t="shared" si="6"/>
        <v>2.2000000000000002</v>
      </c>
      <c r="W32" s="120" t="s">
        <v>180</v>
      </c>
      <c r="X32" s="122">
        <v>0</v>
      </c>
      <c r="Y32" s="122">
        <v>1059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37295244</v>
      </c>
      <c r="AH32" s="48">
        <f t="shared" si="8"/>
        <v>1064</v>
      </c>
      <c r="AI32" s="49">
        <f t="shared" si="7"/>
        <v>203.55844652764492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8389033</v>
      </c>
      <c r="AQ32" s="122">
        <f t="shared" si="10"/>
        <v>0</v>
      </c>
      <c r="AR32" s="52">
        <v>0.96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126</v>
      </c>
      <c r="Q33" s="118">
        <v>37869180</v>
      </c>
      <c r="R33" s="45">
        <f t="shared" si="3"/>
        <v>4754</v>
      </c>
      <c r="S33" s="46">
        <f t="shared" si="4"/>
        <v>114.096</v>
      </c>
      <c r="T33" s="46">
        <f t="shared" si="5"/>
        <v>4.7539999999999996</v>
      </c>
      <c r="U33" s="119">
        <v>3.1</v>
      </c>
      <c r="V33" s="119">
        <f t="shared" si="6"/>
        <v>3.1</v>
      </c>
      <c r="W33" s="120" t="s">
        <v>124</v>
      </c>
      <c r="X33" s="122">
        <v>0</v>
      </c>
      <c r="Y33" s="122">
        <v>0</v>
      </c>
      <c r="Z33" s="122">
        <v>1189</v>
      </c>
      <c r="AA33" s="122">
        <v>0</v>
      </c>
      <c r="AB33" s="122">
        <v>1178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37296136</v>
      </c>
      <c r="AH33" s="48">
        <f t="shared" si="8"/>
        <v>892</v>
      </c>
      <c r="AI33" s="49">
        <f t="shared" si="7"/>
        <v>187.63146823727388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8390029</v>
      </c>
      <c r="AQ33" s="122">
        <f t="shared" si="10"/>
        <v>996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125</v>
      </c>
      <c r="P34" s="118">
        <v>129</v>
      </c>
      <c r="Q34" s="118">
        <v>37873935</v>
      </c>
      <c r="R34" s="45">
        <f t="shared" si="3"/>
        <v>4755</v>
      </c>
      <c r="S34" s="46">
        <f t="shared" si="4"/>
        <v>114.12</v>
      </c>
      <c r="T34" s="46">
        <f t="shared" si="5"/>
        <v>4.7549999999999999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1189</v>
      </c>
      <c r="AA34" s="122">
        <v>0</v>
      </c>
      <c r="AB34" s="122">
        <v>1178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37297022</v>
      </c>
      <c r="AH34" s="48">
        <f t="shared" si="8"/>
        <v>886</v>
      </c>
      <c r="AI34" s="49">
        <f t="shared" si="7"/>
        <v>186.33017875920083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8391035</v>
      </c>
      <c r="AQ34" s="122">
        <f t="shared" si="10"/>
        <v>1006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140.75</v>
      </c>
      <c r="Q35" s="63">
        <f>Q34-Q10</f>
        <v>131690</v>
      </c>
      <c r="R35" s="64">
        <f>SUM(R11:R34)</f>
        <v>131690</v>
      </c>
      <c r="S35" s="123">
        <f>AVERAGE(S11:S34)</f>
        <v>131.68999999999997</v>
      </c>
      <c r="T35" s="123">
        <f>SUM(T11:T34)</f>
        <v>131.69000000000005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28530</v>
      </c>
      <c r="AH35" s="66">
        <f>SUM(AH11:AH34)</f>
        <v>28530</v>
      </c>
      <c r="AI35" s="67">
        <f>$AH$35/$T35</f>
        <v>216.64515149214054</v>
      </c>
      <c r="AJ35" s="92"/>
      <c r="AK35" s="93"/>
      <c r="AL35" s="93"/>
      <c r="AM35" s="93"/>
      <c r="AN35" s="94"/>
      <c r="AO35" s="68"/>
      <c r="AP35" s="69">
        <f>AP34-AP10</f>
        <v>8082</v>
      </c>
      <c r="AQ35" s="70">
        <f>SUM(AQ11:AQ34)</f>
        <v>8082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108" t="s">
        <v>398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399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08" t="s">
        <v>401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15" t="s">
        <v>147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402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84" t="s">
        <v>311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84" t="s">
        <v>400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235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403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404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138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261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405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3" t="s">
        <v>407</v>
      </c>
      <c r="C55" s="154"/>
      <c r="D55" s="154"/>
      <c r="E55" s="154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165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341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406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 t="s">
        <v>154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196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 t="s">
        <v>171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115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4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8 S87:T93 B90:B95 S83:T84 N88:R93 T75:T82 T59:T66 T47:T56" name="Range2_12_5_1_1"/>
    <protectedRange sqref="N10 L10 L6 D6 D8 AD8 AF8 O8:U8 AJ8:AR8 AF10 L24:N31 N12:N23 N32:N34 N11:P11 O12:P34 E11:E34 G11:G34 AC17:AF34 X11:AF15 R11:V34 X16 Z16:AF16 Y16:Y17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3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5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17:AB17 X18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3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41 B44 B46" name="Range2_12_5_1_1_1_2_2_1_1_1_1_1_1_1_1_1_1_1_2_1_1_1_1_1_1_1_1_1_3_1_3_1_1"/>
    <protectedRange sqref="B45" name="Range2_12_5_1_1_1_2_1_1_1_1_1_1_1_1_1_1_1_2"/>
    <protectedRange sqref="B47" name="Range2_12_5_1_1_1_2_2_1_1_1_1_1_1_1_1_1"/>
    <protectedRange sqref="B48" name="Range2_12_5_1_1_1_2_2_1_1_1_1_1_1_1_1_1_1_1_2_1_1_1_1_1_1_1_1_1_1_1_1"/>
    <protectedRange sqref="B49:B50" name="Range2_12_5_1_1_1_2_2_1_1_1_1_1_1_1_1_1_1_1_2_1_1_1_1_1_1_1_1_1_3_1_3_1_1_1"/>
    <protectedRange sqref="B51" name="Range2_12_5_1_1_1_2_2_1_1_1_1_1_1_1_1_1_1_1_2_1_1_1_2_1_1_1_2_1_1_1_3_1"/>
    <protectedRange sqref="B52" name="Range2_12_5_1_1_1_2_2_1_1_1_1_1_1_1_1_1_1_1_2_1_1_1_2_1_2_1_1_1_1_3_1"/>
    <protectedRange sqref="B59 B53:B55" name="Range2_12_5_1_1_1_2_2_1_1_1_1_1_1_1_1_1_1_1_2_1_1_1_1_1_1_1_1_1_3_1_3_1_1_1_1"/>
    <protectedRange sqref="B56" name="Range2_12_5_1_1_1_2_2_1_1_1_1_1_1_1_1_1_1_1_2_1_1_1_2_1_2_1_1_1_1_3_1_1_2"/>
    <protectedRange sqref="B57" name="Range2_12_5_1_1_1_2_2_1_1_1_1_1_1_1_1_1_1_1_2_1_1_1_2_1_2_1_1_1_1_3_1_1_1_1"/>
    <protectedRange sqref="B58" name="Range2_12_5_1_1_1_2_2_1_1_1_1_1_1_1_1_1_1_1_2_1_1_1_2_2_1_1_1"/>
    <protectedRange sqref="B61" name="Range2_12_5_1_1_1_2_2_1_1_1_1_1_1_1_1_1_1_1_2_1_1_1_2_2_1"/>
    <protectedRange sqref="B62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5 X16 Z16:AE16 Y16:Y17">
    <cfRule type="containsText" dxfId="271" priority="17" operator="containsText" text="N/A">
      <formula>NOT(ISERROR(SEARCH("N/A",X11)))</formula>
    </cfRule>
    <cfRule type="cellIs" dxfId="270" priority="35" operator="equal">
      <formula>0</formula>
    </cfRule>
  </conditionalFormatting>
  <conditionalFormatting sqref="AC17:AE34 X11:AE15 X16 Z16:AE16 Y16:Y17">
    <cfRule type="cellIs" dxfId="269" priority="34" operator="greaterThanOrEqual">
      <formula>1185</formula>
    </cfRule>
  </conditionalFormatting>
  <conditionalFormatting sqref="AC17:AE34 X11:AE15 X16 Z16:AE16 Y16:Y17">
    <cfRule type="cellIs" dxfId="268" priority="33" operator="between">
      <formula>0.1</formula>
      <formula>1184</formula>
    </cfRule>
  </conditionalFormatting>
  <conditionalFormatting sqref="X8 AJ16:AJ34 AJ11:AO15 AL16 AK16:AK17 AN16:AO34">
    <cfRule type="cellIs" dxfId="267" priority="32" operator="equal">
      <formula>0</formula>
    </cfRule>
  </conditionalFormatting>
  <conditionalFormatting sqref="X8 AJ16:AJ34 AJ11:AO15 AL16 AK16:AK17 AN16:AO34">
    <cfRule type="cellIs" dxfId="266" priority="31" operator="greaterThan">
      <formula>1179</formula>
    </cfRule>
  </conditionalFormatting>
  <conditionalFormatting sqref="X8 AJ16:AJ34 AJ11:AO15 AL16 AK16:AK17 AN16:AO34">
    <cfRule type="cellIs" dxfId="265" priority="30" operator="greaterThan">
      <formula>99</formula>
    </cfRule>
  </conditionalFormatting>
  <conditionalFormatting sqref="X8 AJ16:AJ34 AJ11:AO15 AL16 AK16:AK17 AN16:AO34">
    <cfRule type="cellIs" dxfId="264" priority="29" operator="greaterThan">
      <formula>0.99</formula>
    </cfRule>
  </conditionalFormatting>
  <conditionalFormatting sqref="AB8">
    <cfRule type="cellIs" dxfId="263" priority="28" operator="equal">
      <formula>0</formula>
    </cfRule>
  </conditionalFormatting>
  <conditionalFormatting sqref="AB8">
    <cfRule type="cellIs" dxfId="262" priority="27" operator="greaterThan">
      <formula>1179</formula>
    </cfRule>
  </conditionalFormatting>
  <conditionalFormatting sqref="AB8">
    <cfRule type="cellIs" dxfId="261" priority="26" operator="greaterThan">
      <formula>99</formula>
    </cfRule>
  </conditionalFormatting>
  <conditionalFormatting sqref="AB8">
    <cfRule type="cellIs" dxfId="260" priority="25" operator="greaterThan">
      <formula>0.99</formula>
    </cfRule>
  </conditionalFormatting>
  <conditionalFormatting sqref="AQ11:AQ34">
    <cfRule type="cellIs" dxfId="259" priority="24" operator="equal">
      <formula>0</formula>
    </cfRule>
  </conditionalFormatting>
  <conditionalFormatting sqref="AQ11:AQ34">
    <cfRule type="cellIs" dxfId="258" priority="23" operator="greaterThan">
      <formula>1179</formula>
    </cfRule>
  </conditionalFormatting>
  <conditionalFormatting sqref="AQ11:AQ34">
    <cfRule type="cellIs" dxfId="257" priority="22" operator="greaterThan">
      <formula>99</formula>
    </cfRule>
  </conditionalFormatting>
  <conditionalFormatting sqref="AQ11:AQ34">
    <cfRule type="cellIs" dxfId="256" priority="21" operator="greaterThan">
      <formula>0.99</formula>
    </cfRule>
  </conditionalFormatting>
  <conditionalFormatting sqref="AI11:AI34">
    <cfRule type="cellIs" dxfId="255" priority="20" operator="greaterThan">
      <formula>$AI$8</formula>
    </cfRule>
  </conditionalFormatting>
  <conditionalFormatting sqref="AH11:AH34">
    <cfRule type="cellIs" dxfId="254" priority="18" operator="greaterThan">
      <formula>$AH$8</formula>
    </cfRule>
    <cfRule type="cellIs" dxfId="253" priority="19" operator="greaterThan">
      <formula>$AH$8</formula>
    </cfRule>
  </conditionalFormatting>
  <conditionalFormatting sqref="AP11:AP34">
    <cfRule type="cellIs" dxfId="252" priority="16" operator="equal">
      <formula>0</formula>
    </cfRule>
  </conditionalFormatting>
  <conditionalFormatting sqref="AP11:AP34">
    <cfRule type="cellIs" dxfId="251" priority="15" operator="greaterThan">
      <formula>1179</formula>
    </cfRule>
  </conditionalFormatting>
  <conditionalFormatting sqref="AP11:AP34">
    <cfRule type="cellIs" dxfId="250" priority="14" operator="greaterThan">
      <formula>99</formula>
    </cfRule>
  </conditionalFormatting>
  <conditionalFormatting sqref="AP11:AP34">
    <cfRule type="cellIs" dxfId="249" priority="13" operator="greaterThan">
      <formula>0.99</formula>
    </cfRule>
  </conditionalFormatting>
  <conditionalFormatting sqref="X17 Z17:AB17 X18:AB34">
    <cfRule type="containsText" dxfId="248" priority="9" operator="containsText" text="N/A">
      <formula>NOT(ISERROR(SEARCH("N/A",X17)))</formula>
    </cfRule>
    <cfRule type="cellIs" dxfId="247" priority="12" operator="equal">
      <formula>0</formula>
    </cfRule>
  </conditionalFormatting>
  <conditionalFormatting sqref="X17 Z17:AB17 X18:AB34">
    <cfRule type="cellIs" dxfId="246" priority="11" operator="greaterThanOrEqual">
      <formula>1185</formula>
    </cfRule>
  </conditionalFormatting>
  <conditionalFormatting sqref="X17 Z17:AB17 X18:AB34">
    <cfRule type="cellIs" dxfId="245" priority="10" operator="between">
      <formula>0.1</formula>
      <formula>1184</formula>
    </cfRule>
  </conditionalFormatting>
  <conditionalFormatting sqref="AM16 AL17:AM34">
    <cfRule type="cellIs" dxfId="244" priority="8" operator="equal">
      <formula>0</formula>
    </cfRule>
  </conditionalFormatting>
  <conditionalFormatting sqref="AM16 AL17:AM34">
    <cfRule type="cellIs" dxfId="243" priority="7" operator="greaterThan">
      <formula>1179</formula>
    </cfRule>
  </conditionalFormatting>
  <conditionalFormatting sqref="AM16 AL17:AM34">
    <cfRule type="cellIs" dxfId="242" priority="6" operator="greaterThan">
      <formula>99</formula>
    </cfRule>
  </conditionalFormatting>
  <conditionalFormatting sqref="AM16 AL17:AM34">
    <cfRule type="cellIs" dxfId="241" priority="5" operator="greaterThan">
      <formula>0.99</formula>
    </cfRule>
  </conditionalFormatting>
  <conditionalFormatting sqref="AK18:AK34">
    <cfRule type="cellIs" dxfId="240" priority="4" operator="equal">
      <formula>0</formula>
    </cfRule>
  </conditionalFormatting>
  <conditionalFormatting sqref="AK18:AK34">
    <cfRule type="cellIs" dxfId="239" priority="3" operator="greaterThan">
      <formula>1179</formula>
    </cfRule>
  </conditionalFormatting>
  <conditionalFormatting sqref="AK18:AK34">
    <cfRule type="cellIs" dxfId="238" priority="2" operator="greaterThan">
      <formula>99</formula>
    </cfRule>
  </conditionalFormatting>
  <conditionalFormatting sqref="AK18:AK34">
    <cfRule type="cellIs" dxfId="237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4" workbookViewId="0">
      <selection activeCell="J54" sqref="J5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128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42149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28474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24'!Q34</f>
        <v>37873935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24'!$AG$34</f>
        <v>37297022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24'!$AP$34</f>
        <v>8391035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134</v>
      </c>
      <c r="P11" s="118">
        <v>126</v>
      </c>
      <c r="Q11" s="118">
        <v>37878097</v>
      </c>
      <c r="R11" s="45">
        <f>Q11-Q10</f>
        <v>4162</v>
      </c>
      <c r="S11" s="46">
        <f>R11*24/1000</f>
        <v>99.888000000000005</v>
      </c>
      <c r="T11" s="46">
        <f>R11/1000</f>
        <v>4.1619999999999999</v>
      </c>
      <c r="U11" s="119">
        <v>5.3</v>
      </c>
      <c r="V11" s="119">
        <f>U11</f>
        <v>5.3</v>
      </c>
      <c r="W11" s="120" t="s">
        <v>124</v>
      </c>
      <c r="X11" s="122">
        <v>0</v>
      </c>
      <c r="Y11" s="122">
        <v>0</v>
      </c>
      <c r="Z11" s="122">
        <v>1189</v>
      </c>
      <c r="AA11" s="122">
        <v>0</v>
      </c>
      <c r="AB11" s="122">
        <v>1178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37297912</v>
      </c>
      <c r="AH11" s="48">
        <f>IF(ISBLANK(AG11),"-",AG11-AG10)</f>
        <v>890</v>
      </c>
      <c r="AI11" s="49">
        <f>AH11/T11</f>
        <v>213.8395002402691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8392057</v>
      </c>
      <c r="AQ11" s="122">
        <f>AP11-AP10</f>
        <v>1022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119</v>
      </c>
      <c r="Q12" s="118">
        <v>37882529</v>
      </c>
      <c r="R12" s="45">
        <f t="shared" ref="R12:R34" si="3">Q12-Q11</f>
        <v>4432</v>
      </c>
      <c r="S12" s="46">
        <f t="shared" ref="S12:S34" si="4">R12*24/1000</f>
        <v>106.36799999999999</v>
      </c>
      <c r="T12" s="46">
        <f t="shared" ref="T12:T34" si="5">R12/1000</f>
        <v>4.4320000000000004</v>
      </c>
      <c r="U12" s="119">
        <v>6.5</v>
      </c>
      <c r="V12" s="119">
        <f t="shared" ref="V12:V34" si="6">U12</f>
        <v>6.5</v>
      </c>
      <c r="W12" s="120" t="s">
        <v>124</v>
      </c>
      <c r="X12" s="122">
        <v>0</v>
      </c>
      <c r="Y12" s="122">
        <v>0</v>
      </c>
      <c r="Z12" s="122">
        <v>1189</v>
      </c>
      <c r="AA12" s="122">
        <v>0</v>
      </c>
      <c r="AB12" s="122">
        <v>1178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37298780</v>
      </c>
      <c r="AH12" s="48">
        <f>IF(ISBLANK(AG12),"-",AG12-AG11)</f>
        <v>868</v>
      </c>
      <c r="AI12" s="49">
        <f t="shared" ref="AI12:AI34" si="7">AH12/T12</f>
        <v>195.84837545126351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8393367</v>
      </c>
      <c r="AQ12" s="122">
        <f>AP12-AP11</f>
        <v>1310</v>
      </c>
      <c r="AR12" s="52">
        <v>0.96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131</v>
      </c>
      <c r="P13" s="118">
        <v>123</v>
      </c>
      <c r="Q13" s="118">
        <v>37886962</v>
      </c>
      <c r="R13" s="45">
        <f t="shared" si="3"/>
        <v>4433</v>
      </c>
      <c r="S13" s="46">
        <f t="shared" si="4"/>
        <v>106.392</v>
      </c>
      <c r="T13" s="46">
        <f t="shared" si="5"/>
        <v>4.4329999999999998</v>
      </c>
      <c r="U13" s="119">
        <v>7.8</v>
      </c>
      <c r="V13" s="119">
        <f t="shared" si="6"/>
        <v>7.8</v>
      </c>
      <c r="W13" s="120" t="s">
        <v>124</v>
      </c>
      <c r="X13" s="122">
        <v>0</v>
      </c>
      <c r="Y13" s="122">
        <v>0</v>
      </c>
      <c r="Z13" s="122">
        <v>1119</v>
      </c>
      <c r="AA13" s="122">
        <v>0</v>
      </c>
      <c r="AB13" s="122">
        <v>1119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37299648</v>
      </c>
      <c r="AH13" s="48">
        <f>IF(ISBLANK(AG13),"-",AG13-AG12)</f>
        <v>868</v>
      </c>
      <c r="AI13" s="49">
        <f t="shared" si="7"/>
        <v>195.80419580419581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8394676</v>
      </c>
      <c r="AQ13" s="122">
        <f>AP13-AP12</f>
        <v>1309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136</v>
      </c>
      <c r="P14" s="118">
        <v>120</v>
      </c>
      <c r="Q14" s="118">
        <v>37890413</v>
      </c>
      <c r="R14" s="45">
        <f t="shared" si="3"/>
        <v>3451</v>
      </c>
      <c r="S14" s="46">
        <f t="shared" si="4"/>
        <v>82.823999999999998</v>
      </c>
      <c r="T14" s="46">
        <f t="shared" si="5"/>
        <v>3.4510000000000001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1119</v>
      </c>
      <c r="AA14" s="122">
        <v>0</v>
      </c>
      <c r="AB14" s="122">
        <v>1119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37300288</v>
      </c>
      <c r="AH14" s="48">
        <f t="shared" ref="AH14:AH34" si="8">IF(ISBLANK(AG14),"-",AG14-AG13)</f>
        <v>640</v>
      </c>
      <c r="AI14" s="49">
        <f t="shared" si="7"/>
        <v>185.4534917415242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8394676</v>
      </c>
      <c r="AQ14" s="122">
        <f>AP14-AP13</f>
        <v>0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15</v>
      </c>
      <c r="E15" s="40">
        <f t="shared" si="0"/>
        <v>10.563380281690142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112</v>
      </c>
      <c r="P15" s="118">
        <v>122</v>
      </c>
      <c r="Q15" s="118">
        <v>37895051</v>
      </c>
      <c r="R15" s="45">
        <f t="shared" si="3"/>
        <v>4638</v>
      </c>
      <c r="S15" s="46">
        <f t="shared" si="4"/>
        <v>111.312</v>
      </c>
      <c r="T15" s="46">
        <f t="shared" si="5"/>
        <v>4.6379999999999999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1119</v>
      </c>
      <c r="AA15" s="122">
        <v>0</v>
      </c>
      <c r="AB15" s="122">
        <v>1119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37301176</v>
      </c>
      <c r="AH15" s="48">
        <f t="shared" si="8"/>
        <v>888</v>
      </c>
      <c r="AI15" s="49">
        <f t="shared" si="7"/>
        <v>191.46183699870633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8394676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136</v>
      </c>
      <c r="Q16" s="118">
        <v>37899763</v>
      </c>
      <c r="R16" s="45">
        <f t="shared" si="3"/>
        <v>4712</v>
      </c>
      <c r="S16" s="46">
        <f t="shared" si="4"/>
        <v>113.08799999999999</v>
      </c>
      <c r="T16" s="46">
        <f t="shared" si="5"/>
        <v>4.7119999999999997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37301884</v>
      </c>
      <c r="AH16" s="48">
        <f t="shared" si="8"/>
        <v>708</v>
      </c>
      <c r="AI16" s="49">
        <f t="shared" si="7"/>
        <v>150.25466893039049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8394676</v>
      </c>
      <c r="AQ16" s="122">
        <f t="shared" ref="AQ16:AQ34" si="10">AP16-AP15</f>
        <v>0</v>
      </c>
      <c r="AR16" s="52">
        <v>0.91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139</v>
      </c>
      <c r="P17" s="118">
        <v>148</v>
      </c>
      <c r="Q17" s="118">
        <v>37905931</v>
      </c>
      <c r="R17" s="45">
        <f t="shared" si="3"/>
        <v>6168</v>
      </c>
      <c r="S17" s="46">
        <f t="shared" si="4"/>
        <v>148.03200000000001</v>
      </c>
      <c r="T17" s="46">
        <f t="shared" si="5"/>
        <v>6.1680000000000001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1049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37303240</v>
      </c>
      <c r="AH17" s="48">
        <f t="shared" si="8"/>
        <v>1356</v>
      </c>
      <c r="AI17" s="49">
        <f t="shared" si="7"/>
        <v>219.8443579766537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8394676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150</v>
      </c>
      <c r="Q18" s="118">
        <v>37912202</v>
      </c>
      <c r="R18" s="45">
        <f t="shared" si="3"/>
        <v>6271</v>
      </c>
      <c r="S18" s="46">
        <f t="shared" si="4"/>
        <v>150.50399999999999</v>
      </c>
      <c r="T18" s="46">
        <f t="shared" si="5"/>
        <v>6.2709999999999999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1049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37304634</v>
      </c>
      <c r="AH18" s="48">
        <f t="shared" si="8"/>
        <v>1394</v>
      </c>
      <c r="AI18" s="49">
        <f t="shared" si="7"/>
        <v>222.29309520012757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8394676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147</v>
      </c>
      <c r="Q19" s="118">
        <v>37918474</v>
      </c>
      <c r="R19" s="45">
        <f t="shared" si="3"/>
        <v>6272</v>
      </c>
      <c r="S19" s="46">
        <f t="shared" si="4"/>
        <v>150.52799999999999</v>
      </c>
      <c r="T19" s="46">
        <f t="shared" si="5"/>
        <v>6.2720000000000002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1099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37306028</v>
      </c>
      <c r="AH19" s="48">
        <f t="shared" si="8"/>
        <v>1394</v>
      </c>
      <c r="AI19" s="49">
        <f t="shared" si="7"/>
        <v>222.25765306122449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8394676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135</v>
      </c>
      <c r="P20" s="118">
        <v>139</v>
      </c>
      <c r="Q20" s="118">
        <v>37924873</v>
      </c>
      <c r="R20" s="45">
        <f t="shared" si="3"/>
        <v>6399</v>
      </c>
      <c r="S20" s="46">
        <f t="shared" si="4"/>
        <v>153.57599999999999</v>
      </c>
      <c r="T20" s="46">
        <f t="shared" si="5"/>
        <v>6.399</v>
      </c>
      <c r="U20" s="119">
        <v>6.89</v>
      </c>
      <c r="V20" s="119">
        <f t="shared" si="6"/>
        <v>6.89</v>
      </c>
      <c r="W20" s="120" t="s">
        <v>135</v>
      </c>
      <c r="X20" s="122">
        <v>0</v>
      </c>
      <c r="Y20" s="122">
        <v>1139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37307460</v>
      </c>
      <c r="AH20" s="48">
        <f>IF(ISBLANK(AG20),"-",AG20-AG19)</f>
        <v>1432</v>
      </c>
      <c r="AI20" s="49">
        <f t="shared" si="7"/>
        <v>223.78496640100016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8394676</v>
      </c>
      <c r="AQ20" s="122">
        <f t="shared" si="10"/>
        <v>0</v>
      </c>
      <c r="AR20" s="52">
        <v>1.07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137</v>
      </c>
      <c r="P21" s="118">
        <v>145</v>
      </c>
      <c r="Q21" s="118">
        <v>37931206</v>
      </c>
      <c r="R21" s="45">
        <f>Q21-Q20</f>
        <v>6333</v>
      </c>
      <c r="S21" s="46">
        <f t="shared" si="4"/>
        <v>151.99199999999999</v>
      </c>
      <c r="T21" s="46">
        <f t="shared" si="5"/>
        <v>6.3330000000000002</v>
      </c>
      <c r="U21" s="119">
        <v>5.9</v>
      </c>
      <c r="V21" s="119">
        <f t="shared" si="6"/>
        <v>5.9</v>
      </c>
      <c r="W21" s="120" t="s">
        <v>135</v>
      </c>
      <c r="X21" s="122">
        <v>0</v>
      </c>
      <c r="Y21" s="122">
        <v>1159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37308894</v>
      </c>
      <c r="AH21" s="48">
        <f t="shared" si="8"/>
        <v>1434</v>
      </c>
      <c r="AI21" s="49">
        <f t="shared" si="7"/>
        <v>226.43297015632402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8394676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147</v>
      </c>
      <c r="Q22" s="118">
        <v>37937539</v>
      </c>
      <c r="R22" s="45">
        <f t="shared" si="3"/>
        <v>6333</v>
      </c>
      <c r="S22" s="46">
        <f t="shared" si="4"/>
        <v>151.99199999999999</v>
      </c>
      <c r="T22" s="46">
        <f t="shared" si="5"/>
        <v>6.3330000000000002</v>
      </c>
      <c r="U22" s="119">
        <v>5</v>
      </c>
      <c r="V22" s="119">
        <f t="shared" si="6"/>
        <v>5</v>
      </c>
      <c r="W22" s="120" t="s">
        <v>135</v>
      </c>
      <c r="X22" s="122">
        <v>0</v>
      </c>
      <c r="Y22" s="122">
        <v>1129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37310328</v>
      </c>
      <c r="AH22" s="48">
        <f t="shared" si="8"/>
        <v>1434</v>
      </c>
      <c r="AI22" s="49">
        <f t="shared" si="7"/>
        <v>226.43297015632402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8394676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127</v>
      </c>
      <c r="P23" s="118">
        <v>139</v>
      </c>
      <c r="Q23" s="118">
        <v>37943619</v>
      </c>
      <c r="R23" s="45">
        <f t="shared" si="3"/>
        <v>6080</v>
      </c>
      <c r="S23" s="46">
        <f t="shared" si="4"/>
        <v>145.91999999999999</v>
      </c>
      <c r="T23" s="46">
        <f t="shared" si="5"/>
        <v>6.08</v>
      </c>
      <c r="U23" s="119">
        <v>4.2</v>
      </c>
      <c r="V23" s="119">
        <f t="shared" si="6"/>
        <v>4.2</v>
      </c>
      <c r="W23" s="120" t="s">
        <v>135</v>
      </c>
      <c r="X23" s="122">
        <v>0</v>
      </c>
      <c r="Y23" s="122">
        <v>1109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37311716</v>
      </c>
      <c r="AH23" s="48">
        <f t="shared" si="8"/>
        <v>1388</v>
      </c>
      <c r="AI23" s="49">
        <f t="shared" si="7"/>
        <v>228.28947368421052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8394676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143</v>
      </c>
      <c r="Q24" s="118">
        <v>37949515</v>
      </c>
      <c r="R24" s="45">
        <f t="shared" si="3"/>
        <v>5896</v>
      </c>
      <c r="S24" s="46">
        <f t="shared" si="4"/>
        <v>141.50399999999999</v>
      </c>
      <c r="T24" s="46">
        <f t="shared" si="5"/>
        <v>5.8959999999999999</v>
      </c>
      <c r="U24" s="119">
        <v>3.4</v>
      </c>
      <c r="V24" s="119">
        <f t="shared" si="6"/>
        <v>3.4</v>
      </c>
      <c r="W24" s="120" t="s">
        <v>135</v>
      </c>
      <c r="X24" s="122">
        <v>0</v>
      </c>
      <c r="Y24" s="122">
        <v>1099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37313092</v>
      </c>
      <c r="AH24" s="48">
        <f t="shared" si="8"/>
        <v>1376</v>
      </c>
      <c r="AI24" s="49">
        <f t="shared" si="7"/>
        <v>233.37856173677071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8394676</v>
      </c>
      <c r="AQ24" s="122">
        <f t="shared" si="10"/>
        <v>0</v>
      </c>
      <c r="AR24" s="52">
        <v>0.89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140</v>
      </c>
      <c r="Q25" s="118">
        <v>37955466</v>
      </c>
      <c r="R25" s="45">
        <f t="shared" si="3"/>
        <v>5951</v>
      </c>
      <c r="S25" s="46">
        <f t="shared" si="4"/>
        <v>142.82400000000001</v>
      </c>
      <c r="T25" s="46">
        <f t="shared" si="5"/>
        <v>5.9509999999999996</v>
      </c>
      <c r="U25" s="119">
        <v>2.8</v>
      </c>
      <c r="V25" s="119">
        <f t="shared" si="6"/>
        <v>2.8</v>
      </c>
      <c r="W25" s="120" t="s">
        <v>135</v>
      </c>
      <c r="X25" s="122">
        <v>0</v>
      </c>
      <c r="Y25" s="122">
        <v>1099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37314468</v>
      </c>
      <c r="AH25" s="48">
        <f t="shared" si="8"/>
        <v>1376</v>
      </c>
      <c r="AI25" s="49">
        <f t="shared" si="7"/>
        <v>231.22164342127374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8394676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132</v>
      </c>
      <c r="P26" s="118">
        <v>139</v>
      </c>
      <c r="Q26" s="118">
        <v>37961442</v>
      </c>
      <c r="R26" s="45">
        <f t="shared" si="3"/>
        <v>5976</v>
      </c>
      <c r="S26" s="46">
        <f t="shared" si="4"/>
        <v>143.42400000000001</v>
      </c>
      <c r="T26" s="46">
        <f t="shared" si="5"/>
        <v>5.976</v>
      </c>
      <c r="U26" s="119">
        <v>2.2999999999999998</v>
      </c>
      <c r="V26" s="119">
        <f t="shared" si="6"/>
        <v>2.2999999999999998</v>
      </c>
      <c r="W26" s="120" t="s">
        <v>135</v>
      </c>
      <c r="X26" s="122">
        <v>0</v>
      </c>
      <c r="Y26" s="122">
        <v>1099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37315844</v>
      </c>
      <c r="AH26" s="48">
        <f t="shared" si="8"/>
        <v>1376</v>
      </c>
      <c r="AI26" s="49">
        <f t="shared" si="7"/>
        <v>230.25435073627844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8394676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132</v>
      </c>
      <c r="P27" s="118">
        <v>144</v>
      </c>
      <c r="Q27" s="118">
        <v>37967412</v>
      </c>
      <c r="R27" s="45">
        <f t="shared" si="3"/>
        <v>5970</v>
      </c>
      <c r="S27" s="46">
        <f t="shared" si="4"/>
        <v>143.28</v>
      </c>
      <c r="T27" s="46">
        <f t="shared" si="5"/>
        <v>5.97</v>
      </c>
      <c r="U27" s="119">
        <v>1.7</v>
      </c>
      <c r="V27" s="119">
        <f t="shared" si="6"/>
        <v>1.7</v>
      </c>
      <c r="W27" s="120" t="s">
        <v>135</v>
      </c>
      <c r="X27" s="122">
        <v>0</v>
      </c>
      <c r="Y27" s="122">
        <v>1099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37317220</v>
      </c>
      <c r="AH27" s="48">
        <f t="shared" si="8"/>
        <v>1376</v>
      </c>
      <c r="AI27" s="49">
        <f t="shared" si="7"/>
        <v>230.48576214405361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8394676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148</v>
      </c>
      <c r="Q28" s="118">
        <v>37973231</v>
      </c>
      <c r="R28" s="45">
        <f t="shared" si="3"/>
        <v>5819</v>
      </c>
      <c r="S28" s="46">
        <f t="shared" si="4"/>
        <v>139.65600000000001</v>
      </c>
      <c r="T28" s="46">
        <f t="shared" si="5"/>
        <v>5.819</v>
      </c>
      <c r="U28" s="119">
        <v>1.3</v>
      </c>
      <c r="V28" s="119">
        <f t="shared" si="6"/>
        <v>1.3</v>
      </c>
      <c r="W28" s="120" t="s">
        <v>135</v>
      </c>
      <c r="X28" s="122">
        <v>0</v>
      </c>
      <c r="Y28" s="122">
        <v>1019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37318540</v>
      </c>
      <c r="AH28" s="48">
        <f t="shared" si="8"/>
        <v>1320</v>
      </c>
      <c r="AI28" s="49">
        <f t="shared" si="7"/>
        <v>226.84310018903591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8394676</v>
      </c>
      <c r="AQ28" s="122">
        <f t="shared" si="10"/>
        <v>0</v>
      </c>
      <c r="AR28" s="52">
        <v>1.1200000000000001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138</v>
      </c>
      <c r="P29" s="118">
        <v>149</v>
      </c>
      <c r="Q29" s="118">
        <v>37979015</v>
      </c>
      <c r="R29" s="45">
        <f t="shared" si="3"/>
        <v>5784</v>
      </c>
      <c r="S29" s="46">
        <f t="shared" si="4"/>
        <v>138.816</v>
      </c>
      <c r="T29" s="46">
        <f t="shared" si="5"/>
        <v>5.7839999999999998</v>
      </c>
      <c r="U29" s="119">
        <v>1.3</v>
      </c>
      <c r="V29" s="119">
        <f t="shared" si="6"/>
        <v>1.3</v>
      </c>
      <c r="W29" s="120" t="s">
        <v>135</v>
      </c>
      <c r="X29" s="122">
        <v>0</v>
      </c>
      <c r="Y29" s="122">
        <v>999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37319884</v>
      </c>
      <c r="AH29" s="48">
        <f t="shared" si="8"/>
        <v>1344</v>
      </c>
      <c r="AI29" s="49">
        <f t="shared" si="7"/>
        <v>232.36514522821577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8394676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134</v>
      </c>
      <c r="P30" s="118">
        <v>137</v>
      </c>
      <c r="Q30" s="118">
        <v>37984692</v>
      </c>
      <c r="R30" s="45">
        <f t="shared" si="3"/>
        <v>5677</v>
      </c>
      <c r="S30" s="46">
        <f t="shared" si="4"/>
        <v>136.24799999999999</v>
      </c>
      <c r="T30" s="46">
        <f t="shared" si="5"/>
        <v>5.6769999999999996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37321140</v>
      </c>
      <c r="AH30" s="48">
        <f t="shared" si="8"/>
        <v>1256</v>
      </c>
      <c r="AI30" s="49">
        <f t="shared" si="7"/>
        <v>221.24361458516825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8394676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3</v>
      </c>
      <c r="E31" s="40">
        <f t="shared" si="0"/>
        <v>2.1126760563380285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130</v>
      </c>
      <c r="P31" s="118">
        <v>135</v>
      </c>
      <c r="Q31" s="118">
        <v>37990370</v>
      </c>
      <c r="R31" s="45">
        <f t="shared" si="3"/>
        <v>5678</v>
      </c>
      <c r="S31" s="46">
        <f t="shared" si="4"/>
        <v>136.27199999999999</v>
      </c>
      <c r="T31" s="46">
        <f t="shared" si="5"/>
        <v>5.6779999999999999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37322396</v>
      </c>
      <c r="AH31" s="48">
        <f t="shared" si="8"/>
        <v>1256</v>
      </c>
      <c r="AI31" s="49">
        <f t="shared" si="7"/>
        <v>221.20464952448046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8394676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4</v>
      </c>
      <c r="E32" s="40">
        <f t="shared" si="0"/>
        <v>2.8169014084507045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134</v>
      </c>
      <c r="P32" s="118">
        <v>134</v>
      </c>
      <c r="Q32" s="118">
        <v>37996048</v>
      </c>
      <c r="R32" s="45">
        <f t="shared" si="3"/>
        <v>5678</v>
      </c>
      <c r="S32" s="46">
        <f t="shared" si="4"/>
        <v>136.27199999999999</v>
      </c>
      <c r="T32" s="46">
        <f t="shared" si="5"/>
        <v>5.6779999999999999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1195</v>
      </c>
      <c r="AA32" s="122">
        <v>1185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37323652</v>
      </c>
      <c r="AH32" s="48">
        <f t="shared" si="8"/>
        <v>1256</v>
      </c>
      <c r="AI32" s="49">
        <f t="shared" si="7"/>
        <v>221.20464952448046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8394676</v>
      </c>
      <c r="AQ32" s="122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133</v>
      </c>
      <c r="P33" s="118">
        <v>137</v>
      </c>
      <c r="Q33" s="118">
        <v>38000758</v>
      </c>
      <c r="R33" s="45">
        <f t="shared" si="3"/>
        <v>4710</v>
      </c>
      <c r="S33" s="46">
        <f t="shared" si="4"/>
        <v>113.04</v>
      </c>
      <c r="T33" s="46">
        <f t="shared" si="5"/>
        <v>4.71</v>
      </c>
      <c r="U33" s="119">
        <v>2.2999999999999998</v>
      </c>
      <c r="V33" s="119">
        <f t="shared" si="6"/>
        <v>2.2999999999999998</v>
      </c>
      <c r="W33" s="120" t="s">
        <v>124</v>
      </c>
      <c r="X33" s="122">
        <v>0</v>
      </c>
      <c r="Y33" s="122">
        <v>0</v>
      </c>
      <c r="Z33" s="122">
        <v>1195</v>
      </c>
      <c r="AA33" s="122">
        <v>0</v>
      </c>
      <c r="AB33" s="122">
        <v>1198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37324612</v>
      </c>
      <c r="AH33" s="48">
        <f t="shared" si="8"/>
        <v>960</v>
      </c>
      <c r="AI33" s="49">
        <f t="shared" si="7"/>
        <v>203.82165605095543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8396808</v>
      </c>
      <c r="AQ33" s="122">
        <f t="shared" si="10"/>
        <v>2132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136</v>
      </c>
      <c r="P34" s="118">
        <v>142</v>
      </c>
      <c r="Q34" s="118">
        <v>38005209</v>
      </c>
      <c r="R34" s="45">
        <f t="shared" si="3"/>
        <v>4451</v>
      </c>
      <c r="S34" s="46">
        <f t="shared" si="4"/>
        <v>106.824</v>
      </c>
      <c r="T34" s="46">
        <f t="shared" si="5"/>
        <v>4.4509999999999996</v>
      </c>
      <c r="U34" s="119">
        <v>3.2</v>
      </c>
      <c r="V34" s="119">
        <f t="shared" si="6"/>
        <v>3.2</v>
      </c>
      <c r="W34" s="120" t="s">
        <v>124</v>
      </c>
      <c r="X34" s="122">
        <v>0</v>
      </c>
      <c r="Y34" s="122">
        <v>0</v>
      </c>
      <c r="Z34" s="122">
        <v>1159</v>
      </c>
      <c r="AA34" s="122">
        <v>0</v>
      </c>
      <c r="AB34" s="122">
        <v>1159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37325496</v>
      </c>
      <c r="AH34" s="48">
        <f t="shared" si="8"/>
        <v>884</v>
      </c>
      <c r="AI34" s="49">
        <f t="shared" si="7"/>
        <v>198.60705459447317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8397858</v>
      </c>
      <c r="AQ34" s="122">
        <f t="shared" si="10"/>
        <v>1050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137.875</v>
      </c>
      <c r="Q35" s="63">
        <f>Q34-Q10</f>
        <v>131274</v>
      </c>
      <c r="R35" s="64">
        <f>SUM(R11:R34)</f>
        <v>131274</v>
      </c>
      <c r="S35" s="123">
        <f>AVERAGE(S11:S34)</f>
        <v>131.274</v>
      </c>
      <c r="T35" s="123">
        <f>SUM(T11:T34)</f>
        <v>131.274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28474</v>
      </c>
      <c r="AH35" s="66">
        <f>SUM(AH11:AH34)</f>
        <v>28474</v>
      </c>
      <c r="AI35" s="67">
        <f>$AH$35/$T35</f>
        <v>216.90509925804042</v>
      </c>
      <c r="AJ35" s="92"/>
      <c r="AK35" s="93"/>
      <c r="AL35" s="93"/>
      <c r="AM35" s="93"/>
      <c r="AN35" s="94"/>
      <c r="AO35" s="68"/>
      <c r="AP35" s="69">
        <f>AP34-AP10</f>
        <v>6823</v>
      </c>
      <c r="AQ35" s="70">
        <f>SUM(AQ11:AQ34)</f>
        <v>6823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371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311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348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89" t="s">
        <v>408</v>
      </c>
      <c r="C47" s="154"/>
      <c r="D47" s="154"/>
      <c r="E47" s="154"/>
      <c r="F47" s="154"/>
      <c r="G47" s="154"/>
      <c r="H47" s="154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245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409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405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410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165</v>
      </c>
      <c r="C54" s="109"/>
      <c r="D54" s="109"/>
      <c r="E54" s="114"/>
      <c r="F54" s="114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58" t="s">
        <v>411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412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413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155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 t="s">
        <v>171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6 S87:T93 B88:B93 S83:T84 N88:R93 T75:T82 T59:T66 T47:T56" name="Range2_12_5_1_1"/>
    <protectedRange sqref="N10 L10 L6 D6 D8 AD8 AF8 O8:U8 AJ8:AR8 AF10 L24:N31 N12:N23 N32:N34 N11:P11 O12:P34 E11:E34 G11:G34 AC17:AF34 R11:V34 X16 Z16:AF16 Y16:Y17 X11:AF15 Z17:Z32 AB17:AB3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4:B95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5:B87" name="Range2_12_5_1_1_2"/>
    <protectedRange sqref="B84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2:B83" name="Range2_12_5_1_1_2_1"/>
    <protectedRange sqref="B81" name="Range2_12_5_1_1_2_1_2_1"/>
    <protectedRange sqref="B80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8" name="Range2_12_5_1_1_2_1_4_1_1_1_2_1_1_1_1_1_1_1_1_1_2_1_1_1_1_1"/>
    <protectedRange sqref="B79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7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3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AA17:AA32 Z33:AB34 X18:Y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1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0" name="Range2_12_5_1_1_2_1_4_1_1_1_2_1_1_1_1_1_1_1_1_1_2_1_1_1_1_2_1_1_1_2_1_1_1_2_2_2_1_1_1_1_1_1_1_1_1_1_2_1_1_1"/>
    <protectedRange sqref="B43" name="Range2_12_5_1_1_1_2_1_1_1_1_1_1_1_1_1_1_1_2_1"/>
    <protectedRange sqref="B44" name="Range2_12_5_1_1_1_2_2_1_1_1_1_1_1_1_1_1_1"/>
    <protectedRange sqref="B45" name="Range2_12_5_1_1_1_2_2_1_1_1_1_1_1_1_1_1_1_1_2_1_1_1_1_1_1_1_1_1_1_1_1_1"/>
    <protectedRange sqref="B46:B48" name="Range2_12_5_1_1_1_2_2_1_1_1_1_1_1_1_1_1_1_1_2_1_1_1_1_1_1_1_1_1_3_1_3_1_1_2"/>
    <protectedRange sqref="B49" name="Range2_12_5_1_1_1_2_2_1_1_1_1_1_1_1_1_1_1_1_2_1_1_1_2_1_1_1_2_1_1_1_3_1_1"/>
    <protectedRange sqref="B50" name="Range2_12_5_1_1_1_2_2_1_1_1_1_1_1_1_1_1_1_1_2_1_1_1_2_1_2_1_1_1_1_3_1_1"/>
    <protectedRange sqref="B56 B51:B52" name="Range2_12_5_1_1_1_2_2_1_1_1_1_1_1_1_1_1_1_1_2_1_1_1_1_1_1_1_1_1_3_1_3_1_1_1_1_1"/>
    <protectedRange sqref="B53" name="Range2_12_5_1_1_1_2_2_1_1_1_1_1_1_1_1_1_1_1_2_1_1_1_2_1_2_1_1_1_1_3_1_1_2_1"/>
    <protectedRange sqref="B54" name="Range2_12_5_1_1_1_2_2_1_1_1_1_1_1_1_1_1_1_1_2_1_1_1_2_1_2_1_1_1_1_3_1_1_1_1_1"/>
    <protectedRange sqref="B55" name="Range2_12_5_1_1_1_2_2_1_1_1_1_1_1_1_1_1_1_1_2_1_1_1_2_2_1_1_1_1"/>
    <protectedRange sqref="B58" name="Range2_12_5_1_1_1_2_2_1_1_1_1_1_1_1_1_1_1_1_2_1_1_1_2_2_1_1"/>
    <protectedRange sqref="B59" name="Range2_12_5_1_1_2_1_4_1_1_1_2_1_1_1_1_1_1_1_1_1_2_1_1_1_1_2_1_1_1_2_1_1_1_2_2_2_1_1_1_1_1_1_1_1_1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236" priority="17" operator="containsText" text="N/A">
      <formula>NOT(ISERROR(SEARCH("N/A",X11)))</formula>
    </cfRule>
    <cfRule type="cellIs" dxfId="235" priority="35" operator="equal">
      <formula>0</formula>
    </cfRule>
  </conditionalFormatting>
  <conditionalFormatting sqref="AC17:AE34 X16 Z16:AE16 Y16:Y17 X11:AE15 Z17:Z32 AB17:AB32">
    <cfRule type="cellIs" dxfId="234" priority="34" operator="greaterThanOrEqual">
      <formula>1185</formula>
    </cfRule>
  </conditionalFormatting>
  <conditionalFormatting sqref="AC17:AE34 X16 Z16:AE16 Y16:Y17 X11:AE15 Z17:Z32 AB17:AB32">
    <cfRule type="cellIs" dxfId="233" priority="33" operator="between">
      <formula>0.1</formula>
      <formula>1184</formula>
    </cfRule>
  </conditionalFormatting>
  <conditionalFormatting sqref="X8 AJ16:AJ34 AJ11:AO15 AL16 AN16 AK16:AK29 AL17:AN32 AN33:AO34 AO16:AO32">
    <cfRule type="cellIs" dxfId="232" priority="32" operator="equal">
      <formula>0</formula>
    </cfRule>
  </conditionalFormatting>
  <conditionalFormatting sqref="X8 AJ16:AJ34 AJ11:AO15 AL16 AN16 AK16:AK29 AL17:AN32 AN33:AO34 AO16:AO32">
    <cfRule type="cellIs" dxfId="231" priority="31" operator="greaterThan">
      <formula>1179</formula>
    </cfRule>
  </conditionalFormatting>
  <conditionalFormatting sqref="X8 AJ16:AJ34 AJ11:AO15 AL16 AN16 AK16:AK29 AL17:AN32 AN33:AO34 AO16:AO32">
    <cfRule type="cellIs" dxfId="230" priority="30" operator="greaterThan">
      <formula>99</formula>
    </cfRule>
  </conditionalFormatting>
  <conditionalFormatting sqref="X8 AJ16:AJ34 AJ11:AO15 AL16 AN16 AK16:AK29 AL17:AN32 AN33:AO34 AO16:AO32">
    <cfRule type="cellIs" dxfId="229" priority="29" operator="greaterThan">
      <formula>0.99</formula>
    </cfRule>
  </conditionalFormatting>
  <conditionalFormatting sqref="AB8">
    <cfRule type="cellIs" dxfId="228" priority="28" operator="equal">
      <formula>0</formula>
    </cfRule>
  </conditionalFormatting>
  <conditionalFormatting sqref="AB8">
    <cfRule type="cellIs" dxfId="227" priority="27" operator="greaterThan">
      <formula>1179</formula>
    </cfRule>
  </conditionalFormatting>
  <conditionalFormatting sqref="AB8">
    <cfRule type="cellIs" dxfId="226" priority="26" operator="greaterThan">
      <formula>99</formula>
    </cfRule>
  </conditionalFormatting>
  <conditionalFormatting sqref="AB8">
    <cfRule type="cellIs" dxfId="225" priority="25" operator="greaterThan">
      <formula>0.99</formula>
    </cfRule>
  </conditionalFormatting>
  <conditionalFormatting sqref="AQ11:AQ34">
    <cfRule type="cellIs" dxfId="224" priority="24" operator="equal">
      <formula>0</formula>
    </cfRule>
  </conditionalFormatting>
  <conditionalFormatting sqref="AQ11:AQ34">
    <cfRule type="cellIs" dxfId="223" priority="23" operator="greaterThan">
      <formula>1179</formula>
    </cfRule>
  </conditionalFormatting>
  <conditionalFormatting sqref="AQ11:AQ34">
    <cfRule type="cellIs" dxfId="222" priority="22" operator="greaterThan">
      <formula>99</formula>
    </cfRule>
  </conditionalFormatting>
  <conditionalFormatting sqref="AQ11:AQ34">
    <cfRule type="cellIs" dxfId="221" priority="21" operator="greaterThan">
      <formula>0.99</formula>
    </cfRule>
  </conditionalFormatting>
  <conditionalFormatting sqref="AI11:AI34">
    <cfRule type="cellIs" dxfId="220" priority="20" operator="greaterThan">
      <formula>$AI$8</formula>
    </cfRule>
  </conditionalFormatting>
  <conditionalFormatting sqref="AH11:AH34">
    <cfRule type="cellIs" dxfId="219" priority="18" operator="greaterThan">
      <formula>$AH$8</formula>
    </cfRule>
    <cfRule type="cellIs" dxfId="218" priority="19" operator="greaterThan">
      <formula>$AH$8</formula>
    </cfRule>
  </conditionalFormatting>
  <conditionalFormatting sqref="AP11:AP34">
    <cfRule type="cellIs" dxfId="217" priority="16" operator="equal">
      <formula>0</formula>
    </cfRule>
  </conditionalFormatting>
  <conditionalFormatting sqref="AP11:AP34">
    <cfRule type="cellIs" dxfId="216" priority="15" operator="greaterThan">
      <formula>1179</formula>
    </cfRule>
  </conditionalFormatting>
  <conditionalFormatting sqref="AP11:AP34">
    <cfRule type="cellIs" dxfId="215" priority="14" operator="greaterThan">
      <formula>99</formula>
    </cfRule>
  </conditionalFormatting>
  <conditionalFormatting sqref="AP11:AP34">
    <cfRule type="cellIs" dxfId="214" priority="13" operator="greaterThan">
      <formula>0.99</formula>
    </cfRule>
  </conditionalFormatting>
  <conditionalFormatting sqref="X17 AA17:AA32 Z33:AB34 X18:Y34">
    <cfRule type="containsText" dxfId="213" priority="9" operator="containsText" text="N/A">
      <formula>NOT(ISERROR(SEARCH("N/A",X17)))</formula>
    </cfRule>
    <cfRule type="cellIs" dxfId="212" priority="12" operator="equal">
      <formula>0</formula>
    </cfRule>
  </conditionalFormatting>
  <conditionalFormatting sqref="X17 AA17:AA32 Z33:AB34 X18:Y34">
    <cfRule type="cellIs" dxfId="211" priority="11" operator="greaterThanOrEqual">
      <formula>1185</formula>
    </cfRule>
  </conditionalFormatting>
  <conditionalFormatting sqref="X17 AA17:AA32 Z33:AB34 X18:Y34">
    <cfRule type="cellIs" dxfId="210" priority="10" operator="between">
      <formula>0.1</formula>
      <formula>1184</formula>
    </cfRule>
  </conditionalFormatting>
  <conditionalFormatting sqref="AM16 AL33:AM34">
    <cfRule type="cellIs" dxfId="209" priority="8" operator="equal">
      <formula>0</formula>
    </cfRule>
  </conditionalFormatting>
  <conditionalFormatting sqref="AM16 AL33:AM34">
    <cfRule type="cellIs" dxfId="208" priority="7" operator="greaterThan">
      <formula>1179</formula>
    </cfRule>
  </conditionalFormatting>
  <conditionalFormatting sqref="AM16 AL33:AM34">
    <cfRule type="cellIs" dxfId="207" priority="6" operator="greaterThan">
      <formula>99</formula>
    </cfRule>
  </conditionalFormatting>
  <conditionalFormatting sqref="AM16 AL33:AM34">
    <cfRule type="cellIs" dxfId="206" priority="5" operator="greaterThan">
      <formula>0.99</formula>
    </cfRule>
  </conditionalFormatting>
  <conditionalFormatting sqref="AK30:AK34">
    <cfRule type="cellIs" dxfId="205" priority="4" operator="equal">
      <formula>0</formula>
    </cfRule>
  </conditionalFormatting>
  <conditionalFormatting sqref="AK30:AK34">
    <cfRule type="cellIs" dxfId="204" priority="3" operator="greaterThan">
      <formula>1179</formula>
    </cfRule>
  </conditionalFormatting>
  <conditionalFormatting sqref="AK30:AK34">
    <cfRule type="cellIs" dxfId="203" priority="2" operator="greaterThan">
      <formula>99</formula>
    </cfRule>
  </conditionalFormatting>
  <conditionalFormatting sqref="AK30:AK34">
    <cfRule type="cellIs" dxfId="202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25" workbookViewId="0">
      <selection activeCell="B59" sqref="B59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42150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28116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25'!Q34</f>
        <v>38005209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25'!$AG$34</f>
        <v>37325496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25'!$AP$34</f>
        <v>8397858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136</v>
      </c>
      <c r="P11" s="118">
        <v>125</v>
      </c>
      <c r="Q11" s="118">
        <v>38009390</v>
      </c>
      <c r="R11" s="45">
        <f>Q11-Q10</f>
        <v>4181</v>
      </c>
      <c r="S11" s="46">
        <f>R11*24/1000</f>
        <v>100.34399999999999</v>
      </c>
      <c r="T11" s="46">
        <f>R11/1000</f>
        <v>4.181</v>
      </c>
      <c r="U11" s="119">
        <v>4.5</v>
      </c>
      <c r="V11" s="119">
        <f>U11</f>
        <v>4.5</v>
      </c>
      <c r="W11" s="120" t="s">
        <v>124</v>
      </c>
      <c r="X11" s="122">
        <v>0</v>
      </c>
      <c r="Y11" s="122">
        <v>0</v>
      </c>
      <c r="Z11" s="122">
        <v>1159</v>
      </c>
      <c r="AA11" s="122">
        <v>0</v>
      </c>
      <c r="AB11" s="122">
        <v>1139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37326312</v>
      </c>
      <c r="AH11" s="48">
        <f>IF(ISBLANK(AG11),"-",AG11-AG10)</f>
        <v>816</v>
      </c>
      <c r="AI11" s="49">
        <f>AH11/T11</f>
        <v>195.16861994738102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8399077</v>
      </c>
      <c r="AQ11" s="122">
        <f>AP11-AP10</f>
        <v>1219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136</v>
      </c>
      <c r="P12" s="118">
        <v>123</v>
      </c>
      <c r="Q12" s="118">
        <v>38013488</v>
      </c>
      <c r="R12" s="45">
        <f t="shared" ref="R12:R34" si="3">Q12-Q11</f>
        <v>4098</v>
      </c>
      <c r="S12" s="46">
        <f t="shared" ref="S12:S34" si="4">R12*24/1000</f>
        <v>98.352000000000004</v>
      </c>
      <c r="T12" s="46">
        <f t="shared" ref="T12:T34" si="5">R12/1000</f>
        <v>4.0979999999999999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1159</v>
      </c>
      <c r="AA12" s="122">
        <v>0</v>
      </c>
      <c r="AB12" s="122">
        <v>1139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37327093</v>
      </c>
      <c r="AH12" s="48">
        <f>IF(ISBLANK(AG12),"-",AG12-AG11)</f>
        <v>781</v>
      </c>
      <c r="AI12" s="49">
        <f t="shared" ref="AI12:AI34" si="7">AH12/T12</f>
        <v>190.58077110785749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8400491</v>
      </c>
      <c r="AQ12" s="122">
        <f>AP12-AP11</f>
        <v>1414</v>
      </c>
      <c r="AR12" s="52">
        <v>0.96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137</v>
      </c>
      <c r="P13" s="118">
        <v>124</v>
      </c>
      <c r="Q13" s="118">
        <v>38017589</v>
      </c>
      <c r="R13" s="45">
        <f t="shared" si="3"/>
        <v>4101</v>
      </c>
      <c r="S13" s="46">
        <f t="shared" si="4"/>
        <v>98.424000000000007</v>
      </c>
      <c r="T13" s="46">
        <f t="shared" si="5"/>
        <v>4.101</v>
      </c>
      <c r="U13" s="119">
        <v>7.8</v>
      </c>
      <c r="V13" s="119">
        <f t="shared" si="6"/>
        <v>7.8</v>
      </c>
      <c r="W13" s="120" t="s">
        <v>124</v>
      </c>
      <c r="X13" s="122">
        <v>0</v>
      </c>
      <c r="Y13" s="122">
        <v>0</v>
      </c>
      <c r="Z13" s="122">
        <v>1159</v>
      </c>
      <c r="AA13" s="122">
        <v>0</v>
      </c>
      <c r="AB13" s="122">
        <v>1139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37327870</v>
      </c>
      <c r="AH13" s="48">
        <f>IF(ISBLANK(AG13),"-",AG13-AG12)</f>
        <v>777</v>
      </c>
      <c r="AI13" s="49">
        <f t="shared" si="7"/>
        <v>189.4659839063643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8401951</v>
      </c>
      <c r="AQ13" s="122">
        <f>AP13-AP12</f>
        <v>1460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139</v>
      </c>
      <c r="P14" s="118">
        <v>120</v>
      </c>
      <c r="Q14" s="118">
        <v>38021685</v>
      </c>
      <c r="R14" s="45">
        <f t="shared" si="3"/>
        <v>4096</v>
      </c>
      <c r="S14" s="46">
        <f t="shared" si="4"/>
        <v>98.304000000000002</v>
      </c>
      <c r="T14" s="46">
        <f t="shared" si="5"/>
        <v>4.0960000000000001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1119</v>
      </c>
      <c r="AA14" s="122">
        <v>0</v>
      </c>
      <c r="AB14" s="122">
        <v>1119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37328648</v>
      </c>
      <c r="AH14" s="48">
        <f t="shared" ref="AH14:AH34" si="8">IF(ISBLANK(AG14),"-",AG14-AG13)</f>
        <v>778</v>
      </c>
      <c r="AI14" s="49">
        <f t="shared" si="7"/>
        <v>189.94140625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8403420</v>
      </c>
      <c r="AQ14" s="122">
        <f>AP14-AP13</f>
        <v>1469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19</v>
      </c>
      <c r="E15" s="40">
        <f t="shared" si="0"/>
        <v>13.380281690140846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106</v>
      </c>
      <c r="P15" s="118">
        <v>121</v>
      </c>
      <c r="Q15" s="118">
        <v>38025912</v>
      </c>
      <c r="R15" s="45">
        <f t="shared" si="3"/>
        <v>4227</v>
      </c>
      <c r="S15" s="46">
        <f t="shared" si="4"/>
        <v>101.44799999999999</v>
      </c>
      <c r="T15" s="46">
        <f t="shared" si="5"/>
        <v>4.2270000000000003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1099</v>
      </c>
      <c r="AA15" s="122">
        <v>0</v>
      </c>
      <c r="AB15" s="122">
        <v>1099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37329340</v>
      </c>
      <c r="AH15" s="48">
        <f t="shared" si="8"/>
        <v>692</v>
      </c>
      <c r="AI15" s="49">
        <f t="shared" si="7"/>
        <v>163.70948663354625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8403927</v>
      </c>
      <c r="AQ15" s="122">
        <f>AP15-AP14</f>
        <v>507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133</v>
      </c>
      <c r="Q16" s="118">
        <v>38030972</v>
      </c>
      <c r="R16" s="45">
        <f t="shared" si="3"/>
        <v>5060</v>
      </c>
      <c r="S16" s="46">
        <f t="shared" si="4"/>
        <v>121.44</v>
      </c>
      <c r="T16" s="46">
        <f t="shared" si="5"/>
        <v>5.0599999999999996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37330228</v>
      </c>
      <c r="AH16" s="48">
        <f t="shared" si="8"/>
        <v>888</v>
      </c>
      <c r="AI16" s="49">
        <f t="shared" si="7"/>
        <v>175.49407114624506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8403927</v>
      </c>
      <c r="AQ16" s="122">
        <f t="shared" ref="AQ16:AQ34" si="10">AP16-AP15</f>
        <v>0</v>
      </c>
      <c r="AR16" s="52">
        <v>0.89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153</v>
      </c>
      <c r="Q17" s="118">
        <v>38037086</v>
      </c>
      <c r="R17" s="45">
        <f t="shared" si="3"/>
        <v>6114</v>
      </c>
      <c r="S17" s="46">
        <f t="shared" si="4"/>
        <v>146.73599999999999</v>
      </c>
      <c r="T17" s="46">
        <f t="shared" si="5"/>
        <v>6.1139999999999999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1000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37331556</v>
      </c>
      <c r="AH17" s="48">
        <f t="shared" si="8"/>
        <v>1328</v>
      </c>
      <c r="AI17" s="49">
        <f t="shared" si="7"/>
        <v>217.20641151455675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8403927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149</v>
      </c>
      <c r="Q18" s="118">
        <v>38043336</v>
      </c>
      <c r="R18" s="45">
        <f t="shared" si="3"/>
        <v>6250</v>
      </c>
      <c r="S18" s="46">
        <f t="shared" si="4"/>
        <v>150</v>
      </c>
      <c r="T18" s="46">
        <f t="shared" si="5"/>
        <v>6.25</v>
      </c>
      <c r="U18" s="119">
        <v>8.6999999999999993</v>
      </c>
      <c r="V18" s="119">
        <f t="shared" si="6"/>
        <v>8.6999999999999993</v>
      </c>
      <c r="W18" s="120" t="s">
        <v>135</v>
      </c>
      <c r="X18" s="122">
        <v>0</v>
      </c>
      <c r="Y18" s="122">
        <v>1049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37332928</v>
      </c>
      <c r="AH18" s="48">
        <f t="shared" si="8"/>
        <v>1372</v>
      </c>
      <c r="AI18" s="49">
        <f t="shared" si="7"/>
        <v>219.52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8403927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142</v>
      </c>
      <c r="Q19" s="118">
        <v>38049740</v>
      </c>
      <c r="R19" s="45">
        <f t="shared" si="3"/>
        <v>6404</v>
      </c>
      <c r="S19" s="46">
        <f t="shared" si="4"/>
        <v>153.696</v>
      </c>
      <c r="T19" s="46">
        <f t="shared" si="5"/>
        <v>6.4039999999999999</v>
      </c>
      <c r="U19" s="119">
        <v>7.9</v>
      </c>
      <c r="V19" s="119">
        <f t="shared" si="6"/>
        <v>7.9</v>
      </c>
      <c r="W19" s="120" t="s">
        <v>135</v>
      </c>
      <c r="X19" s="122">
        <v>0</v>
      </c>
      <c r="Y19" s="122">
        <v>1079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37334376</v>
      </c>
      <c r="AH19" s="48">
        <f t="shared" si="8"/>
        <v>1448</v>
      </c>
      <c r="AI19" s="49">
        <f t="shared" si="7"/>
        <v>226.10868207370393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8403927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138</v>
      </c>
      <c r="P20" s="118">
        <v>145</v>
      </c>
      <c r="Q20" s="118">
        <v>38055868</v>
      </c>
      <c r="R20" s="45">
        <f t="shared" si="3"/>
        <v>6128</v>
      </c>
      <c r="S20" s="46">
        <f t="shared" si="4"/>
        <v>147.072</v>
      </c>
      <c r="T20" s="46">
        <f t="shared" si="5"/>
        <v>6.1280000000000001</v>
      </c>
      <c r="U20" s="119">
        <v>7.3</v>
      </c>
      <c r="V20" s="119">
        <f t="shared" si="6"/>
        <v>7.3</v>
      </c>
      <c r="W20" s="120" t="s">
        <v>135</v>
      </c>
      <c r="X20" s="122">
        <v>0</v>
      </c>
      <c r="Y20" s="122">
        <v>1119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37335748</v>
      </c>
      <c r="AH20" s="48">
        <f>IF(ISBLANK(AG20),"-",AG20-AG19)</f>
        <v>1372</v>
      </c>
      <c r="AI20" s="49">
        <f t="shared" si="7"/>
        <v>223.89033942558746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8403927</v>
      </c>
      <c r="AQ20" s="122">
        <f t="shared" si="10"/>
        <v>0</v>
      </c>
      <c r="AR20" s="52">
        <v>0.72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137</v>
      </c>
      <c r="P21" s="118">
        <v>140</v>
      </c>
      <c r="Q21" s="118">
        <v>38062111</v>
      </c>
      <c r="R21" s="45">
        <f>Q21-Q20</f>
        <v>6243</v>
      </c>
      <c r="S21" s="46">
        <f t="shared" si="4"/>
        <v>149.83199999999999</v>
      </c>
      <c r="T21" s="46">
        <f t="shared" si="5"/>
        <v>6.2430000000000003</v>
      </c>
      <c r="U21" s="119">
        <v>6.4</v>
      </c>
      <c r="V21" s="119">
        <f t="shared" si="6"/>
        <v>6.4</v>
      </c>
      <c r="W21" s="120" t="s">
        <v>135</v>
      </c>
      <c r="X21" s="122">
        <v>0</v>
      </c>
      <c r="Y21" s="122">
        <v>1119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37337152</v>
      </c>
      <c r="AH21" s="48">
        <f t="shared" si="8"/>
        <v>1404</v>
      </c>
      <c r="AI21" s="49">
        <f t="shared" si="7"/>
        <v>224.89187890437287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8403927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142</v>
      </c>
      <c r="Q22" s="118">
        <v>38068354</v>
      </c>
      <c r="R22" s="45">
        <f t="shared" si="3"/>
        <v>6243</v>
      </c>
      <c r="S22" s="46">
        <f t="shared" si="4"/>
        <v>149.83199999999999</v>
      </c>
      <c r="T22" s="46">
        <f t="shared" si="5"/>
        <v>6.2430000000000003</v>
      </c>
      <c r="U22" s="119">
        <v>5.8</v>
      </c>
      <c r="V22" s="119">
        <f t="shared" si="6"/>
        <v>5.8</v>
      </c>
      <c r="W22" s="120" t="s">
        <v>135</v>
      </c>
      <c r="X22" s="122">
        <v>0</v>
      </c>
      <c r="Y22" s="122">
        <v>1069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37338556</v>
      </c>
      <c r="AH22" s="48">
        <f t="shared" si="8"/>
        <v>1404</v>
      </c>
      <c r="AI22" s="49">
        <f t="shared" si="7"/>
        <v>224.89187890437287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8403927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139</v>
      </c>
      <c r="Q23" s="118">
        <v>38074520</v>
      </c>
      <c r="R23" s="45">
        <f t="shared" si="3"/>
        <v>6166</v>
      </c>
      <c r="S23" s="46">
        <f t="shared" si="4"/>
        <v>147.98400000000001</v>
      </c>
      <c r="T23" s="46">
        <f t="shared" si="5"/>
        <v>6.1660000000000004</v>
      </c>
      <c r="U23" s="119">
        <v>5.0999999999999996</v>
      </c>
      <c r="V23" s="119">
        <f t="shared" si="6"/>
        <v>5.0999999999999996</v>
      </c>
      <c r="W23" s="120" t="s">
        <v>135</v>
      </c>
      <c r="X23" s="122">
        <v>0</v>
      </c>
      <c r="Y23" s="122">
        <v>1069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37339948</v>
      </c>
      <c r="AH23" s="48">
        <f t="shared" si="8"/>
        <v>1392</v>
      </c>
      <c r="AI23" s="49">
        <f t="shared" si="7"/>
        <v>225.7541355822251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8403927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130</v>
      </c>
      <c r="P24" s="118">
        <v>138</v>
      </c>
      <c r="Q24" s="118">
        <v>38080530</v>
      </c>
      <c r="R24" s="45">
        <f t="shared" si="3"/>
        <v>6010</v>
      </c>
      <c r="S24" s="46">
        <f t="shared" si="4"/>
        <v>144.24</v>
      </c>
      <c r="T24" s="46">
        <f t="shared" si="5"/>
        <v>6.01</v>
      </c>
      <c r="U24" s="119">
        <v>4.4000000000000004</v>
      </c>
      <c r="V24" s="119">
        <f t="shared" si="6"/>
        <v>4.4000000000000004</v>
      </c>
      <c r="W24" s="120" t="s">
        <v>135</v>
      </c>
      <c r="X24" s="122">
        <v>0</v>
      </c>
      <c r="Y24" s="122">
        <v>1169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37341332</v>
      </c>
      <c r="AH24" s="48">
        <f t="shared" si="8"/>
        <v>1384</v>
      </c>
      <c r="AI24" s="49">
        <f t="shared" si="7"/>
        <v>230.2828618968386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8403927</v>
      </c>
      <c r="AQ24" s="122">
        <f t="shared" si="10"/>
        <v>0</v>
      </c>
      <c r="AR24" s="52">
        <v>1.04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135</v>
      </c>
      <c r="Q25" s="118">
        <v>38086605</v>
      </c>
      <c r="R25" s="45">
        <f t="shared" si="3"/>
        <v>6075</v>
      </c>
      <c r="S25" s="46">
        <f t="shared" si="4"/>
        <v>145.80000000000001</v>
      </c>
      <c r="T25" s="46">
        <f t="shared" si="5"/>
        <v>6.0750000000000002</v>
      </c>
      <c r="U25" s="119">
        <v>3.4</v>
      </c>
      <c r="V25" s="119">
        <f t="shared" si="6"/>
        <v>3.4</v>
      </c>
      <c r="W25" s="120" t="s">
        <v>135</v>
      </c>
      <c r="X25" s="122">
        <v>0</v>
      </c>
      <c r="Y25" s="122">
        <v>1109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37342728</v>
      </c>
      <c r="AH25" s="48">
        <f t="shared" si="8"/>
        <v>1396</v>
      </c>
      <c r="AI25" s="49">
        <f t="shared" si="7"/>
        <v>229.79423868312756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8403927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130</v>
      </c>
      <c r="P26" s="118">
        <v>135</v>
      </c>
      <c r="Q26" s="118">
        <v>38092680</v>
      </c>
      <c r="R26" s="45">
        <f t="shared" si="3"/>
        <v>6075</v>
      </c>
      <c r="S26" s="46">
        <f t="shared" si="4"/>
        <v>145.80000000000001</v>
      </c>
      <c r="T26" s="46">
        <f t="shared" si="5"/>
        <v>6.0750000000000002</v>
      </c>
      <c r="U26" s="119">
        <v>3</v>
      </c>
      <c r="V26" s="119">
        <f t="shared" si="6"/>
        <v>3</v>
      </c>
      <c r="W26" s="120" t="s">
        <v>135</v>
      </c>
      <c r="X26" s="122">
        <v>0</v>
      </c>
      <c r="Y26" s="122">
        <v>1109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37344124</v>
      </c>
      <c r="AH26" s="48">
        <f t="shared" si="8"/>
        <v>1396</v>
      </c>
      <c r="AI26" s="49">
        <f t="shared" si="7"/>
        <v>229.79423868312756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8403927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136</v>
      </c>
      <c r="Q27" s="118">
        <v>38098591</v>
      </c>
      <c r="R27" s="45">
        <f t="shared" si="3"/>
        <v>5911</v>
      </c>
      <c r="S27" s="46">
        <f t="shared" si="4"/>
        <v>141.864</v>
      </c>
      <c r="T27" s="46">
        <f t="shared" si="5"/>
        <v>5.9109999999999996</v>
      </c>
      <c r="U27" s="119">
        <v>2.2999999999999998</v>
      </c>
      <c r="V27" s="119">
        <f t="shared" si="6"/>
        <v>2.2999999999999998</v>
      </c>
      <c r="W27" s="120" t="s">
        <v>135</v>
      </c>
      <c r="X27" s="122">
        <v>0</v>
      </c>
      <c r="Y27" s="122">
        <v>1109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37345492</v>
      </c>
      <c r="AH27" s="48">
        <f t="shared" si="8"/>
        <v>1368</v>
      </c>
      <c r="AI27" s="49">
        <f t="shared" si="7"/>
        <v>231.43292167146001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8403927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132</v>
      </c>
      <c r="P28" s="118">
        <v>145</v>
      </c>
      <c r="Q28" s="118">
        <v>38104452</v>
      </c>
      <c r="R28" s="45">
        <f t="shared" si="3"/>
        <v>5861</v>
      </c>
      <c r="S28" s="46">
        <f t="shared" si="4"/>
        <v>140.66399999999999</v>
      </c>
      <c r="T28" s="46">
        <f t="shared" si="5"/>
        <v>5.8609999999999998</v>
      </c>
      <c r="U28" s="119">
        <v>1.9</v>
      </c>
      <c r="V28" s="119">
        <f t="shared" si="6"/>
        <v>1.9</v>
      </c>
      <c r="W28" s="120" t="s">
        <v>135</v>
      </c>
      <c r="X28" s="122">
        <v>0</v>
      </c>
      <c r="Y28" s="122">
        <v>1059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37346810</v>
      </c>
      <c r="AH28" s="48">
        <f t="shared" si="8"/>
        <v>1318</v>
      </c>
      <c r="AI28" s="49">
        <f t="shared" si="7"/>
        <v>224.87630097253029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8403927</v>
      </c>
      <c r="AQ28" s="122">
        <f t="shared" si="10"/>
        <v>0</v>
      </c>
      <c r="AR28" s="52">
        <v>0.93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149</v>
      </c>
      <c r="Q29" s="118">
        <v>38110314</v>
      </c>
      <c r="R29" s="45">
        <f t="shared" si="3"/>
        <v>5862</v>
      </c>
      <c r="S29" s="46">
        <f t="shared" si="4"/>
        <v>140.68799999999999</v>
      </c>
      <c r="T29" s="46">
        <f t="shared" si="5"/>
        <v>5.8620000000000001</v>
      </c>
      <c r="U29" s="119">
        <v>1.4</v>
      </c>
      <c r="V29" s="119">
        <f t="shared" si="6"/>
        <v>1.4</v>
      </c>
      <c r="W29" s="120" t="s">
        <v>135</v>
      </c>
      <c r="X29" s="122">
        <v>0</v>
      </c>
      <c r="Y29" s="122">
        <v>999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37348188</v>
      </c>
      <c r="AH29" s="48">
        <f t="shared" si="8"/>
        <v>1378</v>
      </c>
      <c r="AI29" s="49">
        <f t="shared" si="7"/>
        <v>235.07335380416239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8403927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133</v>
      </c>
      <c r="P30" s="118">
        <v>140</v>
      </c>
      <c r="Q30" s="118">
        <v>38116039</v>
      </c>
      <c r="R30" s="45">
        <f t="shared" si="3"/>
        <v>5725</v>
      </c>
      <c r="S30" s="46">
        <f t="shared" si="4"/>
        <v>137.4</v>
      </c>
      <c r="T30" s="46">
        <f t="shared" si="5"/>
        <v>5.7249999999999996</v>
      </c>
      <c r="U30" s="119">
        <v>1.4</v>
      </c>
      <c r="V30" s="119">
        <f t="shared" si="6"/>
        <v>1.4</v>
      </c>
      <c r="W30" s="120" t="s">
        <v>135</v>
      </c>
      <c r="X30" s="122">
        <v>0</v>
      </c>
      <c r="Y30" s="122">
        <v>999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37349510</v>
      </c>
      <c r="AH30" s="48">
        <f t="shared" si="8"/>
        <v>1322</v>
      </c>
      <c r="AI30" s="49">
        <f t="shared" si="7"/>
        <v>230.9170305676856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8403927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3</v>
      </c>
      <c r="E31" s="40">
        <f t="shared" si="0"/>
        <v>2.1126760563380285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138</v>
      </c>
      <c r="P31" s="118">
        <v>143</v>
      </c>
      <c r="Q31" s="118">
        <v>38121764</v>
      </c>
      <c r="R31" s="45">
        <f t="shared" si="3"/>
        <v>5725</v>
      </c>
      <c r="S31" s="46">
        <f t="shared" si="4"/>
        <v>137.4</v>
      </c>
      <c r="T31" s="46">
        <f t="shared" si="5"/>
        <v>5.7249999999999996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37350832</v>
      </c>
      <c r="AH31" s="48">
        <f t="shared" si="8"/>
        <v>1322</v>
      </c>
      <c r="AI31" s="49">
        <f t="shared" si="7"/>
        <v>230.9170305676856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8403927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6</v>
      </c>
      <c r="E32" s="40">
        <f t="shared" si="0"/>
        <v>4.2253521126760569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131</v>
      </c>
      <c r="P32" s="118">
        <v>140</v>
      </c>
      <c r="Q32" s="118">
        <v>38127380</v>
      </c>
      <c r="R32" s="45">
        <f t="shared" si="3"/>
        <v>5616</v>
      </c>
      <c r="S32" s="46">
        <f t="shared" si="4"/>
        <v>134.78399999999999</v>
      </c>
      <c r="T32" s="46">
        <f t="shared" si="5"/>
        <v>5.6159999999999997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1195</v>
      </c>
      <c r="AA32" s="122">
        <v>1185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37352020</v>
      </c>
      <c r="AH32" s="48">
        <f t="shared" si="8"/>
        <v>1188</v>
      </c>
      <c r="AI32" s="49">
        <f t="shared" si="7"/>
        <v>211.53846153846155</v>
      </c>
      <c r="AJ32" s="101">
        <v>0</v>
      </c>
      <c r="AK32" s="101">
        <v>0</v>
      </c>
      <c r="AL32" s="101">
        <v>1</v>
      </c>
      <c r="AM32" s="101">
        <v>1</v>
      </c>
      <c r="AN32" s="101">
        <v>1</v>
      </c>
      <c r="AO32" s="101">
        <v>0</v>
      </c>
      <c r="AP32" s="122">
        <v>8403927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135</v>
      </c>
      <c r="P33" s="118">
        <v>102</v>
      </c>
      <c r="Q33" s="118">
        <v>38132018</v>
      </c>
      <c r="R33" s="45">
        <f t="shared" si="3"/>
        <v>4638</v>
      </c>
      <c r="S33" s="46">
        <f t="shared" si="4"/>
        <v>111.312</v>
      </c>
      <c r="T33" s="46">
        <f t="shared" si="5"/>
        <v>4.6379999999999999</v>
      </c>
      <c r="U33" s="119">
        <v>2</v>
      </c>
      <c r="V33" s="119">
        <f t="shared" si="6"/>
        <v>2</v>
      </c>
      <c r="W33" s="120" t="s">
        <v>124</v>
      </c>
      <c r="X33" s="122">
        <v>0</v>
      </c>
      <c r="Y33" s="122">
        <v>0</v>
      </c>
      <c r="Z33" s="122">
        <v>1139</v>
      </c>
      <c r="AA33" s="122">
        <v>0</v>
      </c>
      <c r="AB33" s="122">
        <v>1149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37352860</v>
      </c>
      <c r="AH33" s="48">
        <f t="shared" si="8"/>
        <v>840</v>
      </c>
      <c r="AI33" s="49">
        <f t="shared" si="7"/>
        <v>181.11254851228978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0.38</v>
      </c>
      <c r="AP33" s="122">
        <v>8404606</v>
      </c>
      <c r="AQ33" s="122">
        <f t="shared" si="10"/>
        <v>679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129</v>
      </c>
      <c r="P34" s="118">
        <v>97</v>
      </c>
      <c r="Q34" s="118">
        <v>38136220</v>
      </c>
      <c r="R34" s="45">
        <f t="shared" si="3"/>
        <v>4202</v>
      </c>
      <c r="S34" s="46">
        <f t="shared" si="4"/>
        <v>100.848</v>
      </c>
      <c r="T34" s="46">
        <f t="shared" si="5"/>
        <v>4.202</v>
      </c>
      <c r="U34" s="119">
        <v>3.2</v>
      </c>
      <c r="V34" s="119">
        <f t="shared" si="6"/>
        <v>3.2</v>
      </c>
      <c r="W34" s="120" t="s">
        <v>124</v>
      </c>
      <c r="X34" s="122">
        <v>0</v>
      </c>
      <c r="Y34" s="122">
        <v>0</v>
      </c>
      <c r="Z34" s="122">
        <v>1019</v>
      </c>
      <c r="AA34" s="122">
        <v>0</v>
      </c>
      <c r="AB34" s="122">
        <v>1119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37353612</v>
      </c>
      <c r="AH34" s="48">
        <f t="shared" si="8"/>
        <v>752</v>
      </c>
      <c r="AI34" s="49">
        <f t="shared" si="7"/>
        <v>178.96239885768682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0.38</v>
      </c>
      <c r="AP34" s="122">
        <v>8405327</v>
      </c>
      <c r="AQ34" s="122">
        <f t="shared" si="10"/>
        <v>721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134</v>
      </c>
      <c r="Q35" s="63">
        <f>Q34-Q10</f>
        <v>131011</v>
      </c>
      <c r="R35" s="64">
        <f>SUM(R11:R34)</f>
        <v>131011</v>
      </c>
      <c r="S35" s="123">
        <f>AVERAGE(S11:S34)</f>
        <v>131.011</v>
      </c>
      <c r="T35" s="123">
        <f>SUM(T11:T34)</f>
        <v>131.011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28116</v>
      </c>
      <c r="AH35" s="66">
        <f>SUM(AH11:AH34)</f>
        <v>28116</v>
      </c>
      <c r="AI35" s="67">
        <f>$AH$35/$T35</f>
        <v>214.60793368495777</v>
      </c>
      <c r="AJ35" s="92"/>
      <c r="AK35" s="93"/>
      <c r="AL35" s="93"/>
      <c r="AM35" s="93"/>
      <c r="AN35" s="94"/>
      <c r="AO35" s="68"/>
      <c r="AP35" s="69">
        <f>AP34-AP10</f>
        <v>7469</v>
      </c>
      <c r="AQ35" s="70">
        <f>SUM(AQ11:AQ34)</f>
        <v>7469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201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08" t="s">
        <v>414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311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270</v>
      </c>
      <c r="C47" s="109"/>
      <c r="D47" s="109"/>
      <c r="E47" s="109"/>
      <c r="F47" s="109"/>
      <c r="G47" s="10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387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415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416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53" t="s">
        <v>417</v>
      </c>
      <c r="C52" s="154"/>
      <c r="D52" s="154"/>
      <c r="E52" s="154"/>
      <c r="F52" s="154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348</v>
      </c>
      <c r="C54" s="109"/>
      <c r="D54" s="109"/>
      <c r="E54" s="114"/>
      <c r="F54" s="114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3" t="s">
        <v>419</v>
      </c>
      <c r="C56" s="154"/>
      <c r="D56" s="154"/>
      <c r="E56" s="154"/>
      <c r="F56" s="154"/>
      <c r="G56" s="154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418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413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155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278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207" t="s">
        <v>420</v>
      </c>
      <c r="C61" s="182"/>
      <c r="D61" s="182"/>
      <c r="E61" s="183"/>
      <c r="F61" s="183"/>
      <c r="G61" s="183"/>
      <c r="H61" s="182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208" t="s">
        <v>421</v>
      </c>
      <c r="C62" s="182"/>
      <c r="D62" s="182"/>
      <c r="E62" s="183"/>
      <c r="F62" s="183"/>
      <c r="G62" s="183"/>
      <c r="H62" s="182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115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4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3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0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39" spans="15:51" x14ac:dyDescent="0.25">
      <c r="AY139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8 S87:T93 B90:B95 S83:T84 N88:R93 T75:T82 T59:T66 T47:T56" name="Range2_12_5_1_1"/>
    <protectedRange sqref="L10 L6 D6 D8 AD8 AF8 O8:U8 AJ8:AR8 AF10 L24:N31 E11:E34 G11:G34 AC17:AF34 R11:V34 X16 Z16:AF16 Y16:Y17 X11:AF15 N32:P34 N10:N23 O11:P31 Z17:Z32 AB17:AB3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5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33:AB34 X18:Y34 AA17:AA32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3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2" name="Range2_12_5_1_1_2_1_4_1_1_1_2_1_1_1_1_1_1_1_1_1_2_1_1_1_1_2_1_1_1_2_1_1_1_2_2_2_1_1_1_1_1_1_1_1_1_1_2_1_1_1"/>
    <protectedRange sqref="B52" name="Range2_12_5_1_1_1_2_2_1_1_1_1_1_1_1_1_1_1_1_2_1_1_1_1_1_1_1_1_1_3_1_3_1_1_1_1_1"/>
    <protectedRange sqref="B44" name="Range2_12_5_1_1_1_2_1_1_1_1_1_1_1_1_1_1_1_2_1_1"/>
    <protectedRange sqref="B45" name="Range2_12_5_1_1_1_2_2_1_1_1_1_1_1_1_1_1_1_1"/>
    <protectedRange sqref="B46" name="Range2_12_5_1_1_1_2_2_1_1_1_1_1_1_1_1_1_1_1_2_1_1_1_1_1_1_1_1_1_1_1_1_1_1"/>
    <protectedRange sqref="B43 B47:B48 B51 B54 B61" name="Range2_12_5_1_1_1_2_2_1_1_1_1_1_1_1_1_1_1_1_2_1_1_1_1_1_1_1_1_1_3_1_3_1_1_2_1"/>
    <protectedRange sqref="B49" name="Range2_12_5_1_1_1_2_2_1_1_1_1_1_1_1_1_1_1_1_2_1_1_1_2_1_1_1_2_1_1_1_3_1_1_1"/>
    <protectedRange sqref="B50" name="Range2_12_5_1_1_1_2_2_1_1_1_1_1_1_1_1_1_1_1_2_1_1_1_2_1_2_1_1_1_1_3_1_1_1"/>
    <protectedRange sqref="B53" name="Range2_12_5_1_1_1_2_2_1_1_1_1_1_1_1_1_1_1_1_2_1_1_1_2_1_2_1_1_1_1_3_1_1_2_1_1"/>
    <protectedRange sqref="B55" name="Range2_12_5_1_1_1_2_2_1_1_1_1_1_1_1_1_1_1_1_2_1_1_1_2_1_2_1_1_1_1_3_1_1_1_1_1_1"/>
    <protectedRange sqref="B57" name="Range2_12_5_1_1_1_2_2_1_1_1_1_1_1_1_1_1_1_1_2_1_1_1_2_2_1_1_1_1_1"/>
    <protectedRange sqref="B56" name="Range2_12_5_1_1_1_2_2_1_1_1_1_1_1_1_1_1_1_1_2_1_1_1_1_1_1_1_1_1_3_1_3_1_1_1_1"/>
    <protectedRange sqref="B59" name="Range2_12_5_1_1_1_2_2_1_1_1_1_1_1_1_1_1_1_1_2_1_1_1_2_2_1_1_1"/>
    <protectedRange sqref="B60" name="Range2_12_5_1_1_2_1_4_1_1_1_2_1_1_1_1_1_1_1_1_1_2_1_1_1_1_2_1_1_1_2_1_1_1_2_2_2_1_1_1_1_1_1_1_1_1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201" priority="17" operator="containsText" text="N/A">
      <formula>NOT(ISERROR(SEARCH("N/A",X11)))</formula>
    </cfRule>
    <cfRule type="cellIs" dxfId="200" priority="35" operator="equal">
      <formula>0</formula>
    </cfRule>
  </conditionalFormatting>
  <conditionalFormatting sqref="AC17:AE34 X16 Z16:AE16 Y16:Y17 X11:AE15 Z17:Z32 AB17:AB32">
    <cfRule type="cellIs" dxfId="199" priority="34" operator="greaterThanOrEqual">
      <formula>1185</formula>
    </cfRule>
  </conditionalFormatting>
  <conditionalFormatting sqref="AC17:AE34 X16 Z16:AE16 Y16:Y17 X11:AE15 Z17:Z32 AB17:AB32">
    <cfRule type="cellIs" dxfId="198" priority="33" operator="between">
      <formula>0.1</formula>
      <formula>1184</formula>
    </cfRule>
  </conditionalFormatting>
  <conditionalFormatting sqref="X8 AJ16:AJ34 AJ11:AO15 AL16 AN16 AO16:AO34 AK16:AK30 AL17:AN31 AL32:AL34 AM32 AN32:AN34">
    <cfRule type="cellIs" dxfId="197" priority="32" operator="equal">
      <formula>0</formula>
    </cfRule>
  </conditionalFormatting>
  <conditionalFormatting sqref="X8 AJ16:AJ34 AJ11:AO15 AL16 AN16 AO16:AO34 AK16:AK30 AL17:AN31 AL32:AL34 AM32 AN32:AN34">
    <cfRule type="cellIs" dxfId="196" priority="31" operator="greaterThan">
      <formula>1179</formula>
    </cfRule>
  </conditionalFormatting>
  <conditionalFormatting sqref="X8 AJ16:AJ34 AJ11:AO15 AL16 AN16 AO16:AO34 AK16:AK30 AL17:AN31 AL32:AL34 AM32 AN32:AN34">
    <cfRule type="cellIs" dxfId="195" priority="30" operator="greaterThan">
      <formula>99</formula>
    </cfRule>
  </conditionalFormatting>
  <conditionalFormatting sqref="X8 AJ16:AJ34 AJ11:AO15 AL16 AN16 AO16:AO34 AK16:AK30 AL17:AN31 AL32:AL34 AM32 AN32:AN34">
    <cfRule type="cellIs" dxfId="194" priority="29" operator="greaterThan">
      <formula>0.99</formula>
    </cfRule>
  </conditionalFormatting>
  <conditionalFormatting sqref="AB8">
    <cfRule type="cellIs" dxfId="193" priority="28" operator="equal">
      <formula>0</formula>
    </cfRule>
  </conditionalFormatting>
  <conditionalFormatting sqref="AB8">
    <cfRule type="cellIs" dxfId="192" priority="27" operator="greaterThan">
      <formula>1179</formula>
    </cfRule>
  </conditionalFormatting>
  <conditionalFormatting sqref="AB8">
    <cfRule type="cellIs" dxfId="191" priority="26" operator="greaterThan">
      <formula>99</formula>
    </cfRule>
  </conditionalFormatting>
  <conditionalFormatting sqref="AB8">
    <cfRule type="cellIs" dxfId="190" priority="25" operator="greaterThan">
      <formula>0.99</formula>
    </cfRule>
  </conditionalFormatting>
  <conditionalFormatting sqref="AQ11:AQ34">
    <cfRule type="cellIs" dxfId="189" priority="24" operator="equal">
      <formula>0</formula>
    </cfRule>
  </conditionalFormatting>
  <conditionalFormatting sqref="AQ11:AQ34">
    <cfRule type="cellIs" dxfId="188" priority="23" operator="greaterThan">
      <formula>1179</formula>
    </cfRule>
  </conditionalFormatting>
  <conditionalFormatting sqref="AQ11:AQ34">
    <cfRule type="cellIs" dxfId="187" priority="22" operator="greaterThan">
      <formula>99</formula>
    </cfRule>
  </conditionalFormatting>
  <conditionalFormatting sqref="AQ11:AQ34">
    <cfRule type="cellIs" dxfId="186" priority="21" operator="greaterThan">
      <formula>0.99</formula>
    </cfRule>
  </conditionalFormatting>
  <conditionalFormatting sqref="AI11:AI34">
    <cfRule type="cellIs" dxfId="185" priority="20" operator="greaterThan">
      <formula>$AI$8</formula>
    </cfRule>
  </conditionalFormatting>
  <conditionalFormatting sqref="AH11:AH34">
    <cfRule type="cellIs" dxfId="184" priority="18" operator="greaterThan">
      <formula>$AH$8</formula>
    </cfRule>
    <cfRule type="cellIs" dxfId="183" priority="19" operator="greaterThan">
      <formula>$AH$8</formula>
    </cfRule>
  </conditionalFormatting>
  <conditionalFormatting sqref="AP11:AP34">
    <cfRule type="cellIs" dxfId="182" priority="16" operator="equal">
      <formula>0</formula>
    </cfRule>
  </conditionalFormatting>
  <conditionalFormatting sqref="AP11:AP34">
    <cfRule type="cellIs" dxfId="181" priority="15" operator="greaterThan">
      <formula>1179</formula>
    </cfRule>
  </conditionalFormatting>
  <conditionalFormatting sqref="AP11:AP34">
    <cfRule type="cellIs" dxfId="180" priority="14" operator="greaterThan">
      <formula>99</formula>
    </cfRule>
  </conditionalFormatting>
  <conditionalFormatting sqref="AP11:AP34">
    <cfRule type="cellIs" dxfId="179" priority="13" operator="greaterThan">
      <formula>0.99</formula>
    </cfRule>
  </conditionalFormatting>
  <conditionalFormatting sqref="X17 Z33:AB34 X18:Y34 AA17:AA32">
    <cfRule type="containsText" dxfId="178" priority="9" operator="containsText" text="N/A">
      <formula>NOT(ISERROR(SEARCH("N/A",X17)))</formula>
    </cfRule>
    <cfRule type="cellIs" dxfId="177" priority="12" operator="equal">
      <formula>0</formula>
    </cfRule>
  </conditionalFormatting>
  <conditionalFormatting sqref="X17 Z33:AB34 X18:Y34 AA17:AA32">
    <cfRule type="cellIs" dxfId="176" priority="11" operator="greaterThanOrEqual">
      <formula>1185</formula>
    </cfRule>
  </conditionalFormatting>
  <conditionalFormatting sqref="X17 Z33:AB34 X18:Y34 AA17:AA32">
    <cfRule type="cellIs" dxfId="175" priority="10" operator="between">
      <formula>0.1</formula>
      <formula>1184</formula>
    </cfRule>
  </conditionalFormatting>
  <conditionalFormatting sqref="AM16 AM33:AM34">
    <cfRule type="cellIs" dxfId="174" priority="8" operator="equal">
      <formula>0</formula>
    </cfRule>
  </conditionalFormatting>
  <conditionalFormatting sqref="AM16 AM33:AM34">
    <cfRule type="cellIs" dxfId="173" priority="7" operator="greaterThan">
      <formula>1179</formula>
    </cfRule>
  </conditionalFormatting>
  <conditionalFormatting sqref="AM16 AM33:AM34">
    <cfRule type="cellIs" dxfId="172" priority="6" operator="greaterThan">
      <formula>99</formula>
    </cfRule>
  </conditionalFormatting>
  <conditionalFormatting sqref="AM16 AM33:AM34">
    <cfRule type="cellIs" dxfId="171" priority="5" operator="greaterThan">
      <formula>0.99</formula>
    </cfRule>
  </conditionalFormatting>
  <conditionalFormatting sqref="AK31:AK34">
    <cfRule type="cellIs" dxfId="170" priority="4" operator="equal">
      <formula>0</formula>
    </cfRule>
  </conditionalFormatting>
  <conditionalFormatting sqref="AK31:AK34">
    <cfRule type="cellIs" dxfId="169" priority="3" operator="greaterThan">
      <formula>1179</formula>
    </cfRule>
  </conditionalFormatting>
  <conditionalFormatting sqref="AK31:AK34">
    <cfRule type="cellIs" dxfId="168" priority="2" operator="greaterThan">
      <formula>99</formula>
    </cfRule>
  </conditionalFormatting>
  <conditionalFormatting sqref="AK31:AK34">
    <cfRule type="cellIs" dxfId="16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3"/>
  <sheetViews>
    <sheetView showGridLines="0" topLeftCell="A46" workbookViewId="0">
      <selection activeCell="B58" sqref="B58:B6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42151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26824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26'!Q34</f>
        <v>38136220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26'!$AG$34</f>
        <v>37353612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26'!$AP$34</f>
        <v>8405327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136</v>
      </c>
      <c r="P11" s="118">
        <v>99</v>
      </c>
      <c r="Q11" s="118">
        <v>38140219</v>
      </c>
      <c r="R11" s="45">
        <f>Q11-Q10</f>
        <v>3999</v>
      </c>
      <c r="S11" s="46">
        <f>R11*24/1000</f>
        <v>95.975999999999999</v>
      </c>
      <c r="T11" s="46">
        <f>R11/1000</f>
        <v>3.9990000000000001</v>
      </c>
      <c r="U11" s="119">
        <v>4.7</v>
      </c>
      <c r="V11" s="119">
        <f>U11</f>
        <v>4.7</v>
      </c>
      <c r="W11" s="120" t="s">
        <v>124</v>
      </c>
      <c r="X11" s="122">
        <v>0</v>
      </c>
      <c r="Y11" s="122">
        <v>0</v>
      </c>
      <c r="Z11" s="122">
        <v>1109</v>
      </c>
      <c r="AA11" s="122">
        <v>0</v>
      </c>
      <c r="AB11" s="122">
        <v>1119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37354352</v>
      </c>
      <c r="AH11" s="48">
        <f>IF(ISBLANK(AG11),"-",AG11-AG10)</f>
        <v>740</v>
      </c>
      <c r="AI11" s="49">
        <f>AH11/T11</f>
        <v>185.04626156539135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8406800</v>
      </c>
      <c r="AQ11" s="122">
        <f>AP11-AP10</f>
        <v>1473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132</v>
      </c>
      <c r="P12" s="118">
        <v>95</v>
      </c>
      <c r="Q12" s="118">
        <v>38144095</v>
      </c>
      <c r="R12" s="45">
        <f t="shared" ref="R12:R34" si="3">Q12-Q11</f>
        <v>3876</v>
      </c>
      <c r="S12" s="46">
        <f t="shared" ref="S12:S34" si="4">R12*24/1000</f>
        <v>93.024000000000001</v>
      </c>
      <c r="T12" s="46">
        <f t="shared" ref="T12:T34" si="5">R12/1000</f>
        <v>3.8759999999999999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1039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37355044</v>
      </c>
      <c r="AH12" s="48">
        <f>IF(ISBLANK(AG12),"-",AG12-AG11)</f>
        <v>692</v>
      </c>
      <c r="AI12" s="49">
        <f t="shared" ref="AI12:AI34" si="7">AH12/T12</f>
        <v>178.53457172342621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8408365</v>
      </c>
      <c r="AQ12" s="122">
        <f>AP12-AP11</f>
        <v>1565</v>
      </c>
      <c r="AR12" s="52">
        <v>0.91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130</v>
      </c>
      <c r="P13" s="118">
        <v>93</v>
      </c>
      <c r="Q13" s="118">
        <v>38147915</v>
      </c>
      <c r="R13" s="45">
        <f t="shared" si="3"/>
        <v>3820</v>
      </c>
      <c r="S13" s="46">
        <f t="shared" si="4"/>
        <v>91.68</v>
      </c>
      <c r="T13" s="46">
        <f t="shared" si="5"/>
        <v>3.82</v>
      </c>
      <c r="U13" s="119">
        <v>7.9</v>
      </c>
      <c r="V13" s="119">
        <f t="shared" si="6"/>
        <v>7.9</v>
      </c>
      <c r="W13" s="120" t="s">
        <v>124</v>
      </c>
      <c r="X13" s="122">
        <v>0</v>
      </c>
      <c r="Y13" s="122">
        <v>0</v>
      </c>
      <c r="Z13" s="122">
        <v>1039</v>
      </c>
      <c r="AA13" s="122">
        <v>0</v>
      </c>
      <c r="AB13" s="122">
        <v>1109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37355716</v>
      </c>
      <c r="AH13" s="48">
        <f>IF(ISBLANK(AG13),"-",AG13-AG12)</f>
        <v>672</v>
      </c>
      <c r="AI13" s="49">
        <f t="shared" si="7"/>
        <v>175.91623036649216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8409925</v>
      </c>
      <c r="AQ13" s="122">
        <f>AP13-AP12</f>
        <v>1560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21</v>
      </c>
      <c r="E14" s="40">
        <f t="shared" si="0"/>
        <v>14.788732394366198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100</v>
      </c>
      <c r="P14" s="118">
        <v>99</v>
      </c>
      <c r="Q14" s="118">
        <v>38151719</v>
      </c>
      <c r="R14" s="45">
        <f t="shared" si="3"/>
        <v>3804</v>
      </c>
      <c r="S14" s="46">
        <f t="shared" si="4"/>
        <v>91.296000000000006</v>
      </c>
      <c r="T14" s="46">
        <f t="shared" si="5"/>
        <v>3.8039999999999998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1039</v>
      </c>
      <c r="AA14" s="122">
        <v>0</v>
      </c>
      <c r="AB14" s="122">
        <v>1049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37356356</v>
      </c>
      <c r="AH14" s="48">
        <f t="shared" ref="AH14:AH34" si="8">IF(ISBLANK(AG14),"-",AG14-AG13)</f>
        <v>640</v>
      </c>
      <c r="AI14" s="49">
        <f t="shared" si="7"/>
        <v>168.24395373291273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8411611</v>
      </c>
      <c r="AQ14" s="122">
        <f>AP14-AP13</f>
        <v>1686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25</v>
      </c>
      <c r="E15" s="40">
        <f t="shared" si="0"/>
        <v>17.605633802816904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101</v>
      </c>
      <c r="P15" s="118">
        <v>101</v>
      </c>
      <c r="Q15" s="118">
        <v>38155959</v>
      </c>
      <c r="R15" s="45">
        <f t="shared" si="3"/>
        <v>4240</v>
      </c>
      <c r="S15" s="46">
        <f t="shared" si="4"/>
        <v>101.76</v>
      </c>
      <c r="T15" s="46">
        <f t="shared" si="5"/>
        <v>4.24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949</v>
      </c>
      <c r="AA15" s="122">
        <v>0</v>
      </c>
      <c r="AB15" s="122">
        <v>1009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37356992</v>
      </c>
      <c r="AH15" s="48">
        <f t="shared" si="8"/>
        <v>636</v>
      </c>
      <c r="AI15" s="49">
        <f t="shared" si="7"/>
        <v>150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8411611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126</v>
      </c>
      <c r="P16" s="118">
        <v>139</v>
      </c>
      <c r="Q16" s="118">
        <v>38160679</v>
      </c>
      <c r="R16" s="45">
        <f t="shared" si="3"/>
        <v>4720</v>
      </c>
      <c r="S16" s="46">
        <f t="shared" si="4"/>
        <v>113.28</v>
      </c>
      <c r="T16" s="46">
        <f t="shared" si="5"/>
        <v>4.72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37357844</v>
      </c>
      <c r="AH16" s="48">
        <f t="shared" si="8"/>
        <v>852</v>
      </c>
      <c r="AI16" s="49">
        <f t="shared" si="7"/>
        <v>180.5084745762712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8411611</v>
      </c>
      <c r="AQ16" s="122">
        <f t="shared" ref="AQ16:AQ34" si="10">AP16-AP15</f>
        <v>0</v>
      </c>
      <c r="AR16" s="52">
        <v>0.93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143</v>
      </c>
      <c r="Q17" s="118">
        <v>38166621</v>
      </c>
      <c r="R17" s="45">
        <f t="shared" si="3"/>
        <v>5942</v>
      </c>
      <c r="S17" s="46">
        <f t="shared" si="4"/>
        <v>142.608</v>
      </c>
      <c r="T17" s="46">
        <f t="shared" si="5"/>
        <v>5.9420000000000002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1069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37359172</v>
      </c>
      <c r="AH17" s="48">
        <f t="shared" si="8"/>
        <v>1328</v>
      </c>
      <c r="AI17" s="49">
        <f t="shared" si="7"/>
        <v>223.49377314035678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8411611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136</v>
      </c>
      <c r="P18" s="118">
        <v>141</v>
      </c>
      <c r="Q18" s="118">
        <v>38173041</v>
      </c>
      <c r="R18" s="45">
        <f t="shared" si="3"/>
        <v>6420</v>
      </c>
      <c r="S18" s="46">
        <f t="shared" si="4"/>
        <v>154.08000000000001</v>
      </c>
      <c r="T18" s="46">
        <f t="shared" si="5"/>
        <v>6.42</v>
      </c>
      <c r="U18" s="119">
        <v>8.6</v>
      </c>
      <c r="V18" s="119">
        <f t="shared" si="6"/>
        <v>8.6</v>
      </c>
      <c r="W18" s="120" t="s">
        <v>135</v>
      </c>
      <c r="X18" s="122">
        <v>0</v>
      </c>
      <c r="Y18" s="122">
        <v>1069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37360600</v>
      </c>
      <c r="AH18" s="48">
        <f t="shared" si="8"/>
        <v>1428</v>
      </c>
      <c r="AI18" s="49">
        <f t="shared" si="7"/>
        <v>222.42990654205607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8411611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137</v>
      </c>
      <c r="P19" s="118">
        <v>147</v>
      </c>
      <c r="Q19" s="118">
        <v>38179462</v>
      </c>
      <c r="R19" s="45">
        <f t="shared" si="3"/>
        <v>6421</v>
      </c>
      <c r="S19" s="46">
        <f t="shared" si="4"/>
        <v>154.10400000000001</v>
      </c>
      <c r="T19" s="46">
        <f t="shared" si="5"/>
        <v>6.4210000000000003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1089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37362028</v>
      </c>
      <c r="AH19" s="48">
        <f t="shared" si="8"/>
        <v>1428</v>
      </c>
      <c r="AI19" s="49">
        <f t="shared" si="7"/>
        <v>222.39526553496339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8411611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139</v>
      </c>
      <c r="P20" s="118">
        <v>143</v>
      </c>
      <c r="Q20" s="118">
        <v>38185634</v>
      </c>
      <c r="R20" s="45">
        <f t="shared" si="3"/>
        <v>6172</v>
      </c>
      <c r="S20" s="46">
        <f t="shared" si="4"/>
        <v>148.12799999999999</v>
      </c>
      <c r="T20" s="46">
        <f t="shared" si="5"/>
        <v>6.1719999999999997</v>
      </c>
      <c r="U20" s="119">
        <v>6.9</v>
      </c>
      <c r="V20" s="119">
        <f t="shared" si="6"/>
        <v>6.9</v>
      </c>
      <c r="W20" s="120" t="s">
        <v>135</v>
      </c>
      <c r="X20" s="122">
        <v>0</v>
      </c>
      <c r="Y20" s="122">
        <v>1089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37363412</v>
      </c>
      <c r="AH20" s="48">
        <f>IF(ISBLANK(AG20),"-",AG20-AG19)</f>
        <v>1384</v>
      </c>
      <c r="AI20" s="49">
        <f t="shared" si="7"/>
        <v>224.23849643551523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8411611</v>
      </c>
      <c r="AQ20" s="122">
        <f t="shared" si="10"/>
        <v>0</v>
      </c>
      <c r="AR20" s="52">
        <v>0.87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145</v>
      </c>
      <c r="Q21" s="118">
        <v>38191808</v>
      </c>
      <c r="R21" s="45">
        <f>Q21-Q20</f>
        <v>6174</v>
      </c>
      <c r="S21" s="46">
        <f t="shared" si="4"/>
        <v>148.17599999999999</v>
      </c>
      <c r="T21" s="46">
        <f t="shared" si="5"/>
        <v>6.1740000000000004</v>
      </c>
      <c r="U21" s="119">
        <v>6.3</v>
      </c>
      <c r="V21" s="119">
        <f t="shared" si="6"/>
        <v>6.3</v>
      </c>
      <c r="W21" s="120" t="s">
        <v>135</v>
      </c>
      <c r="X21" s="122">
        <v>0</v>
      </c>
      <c r="Y21" s="122">
        <v>1089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37364788</v>
      </c>
      <c r="AH21" s="48">
        <f t="shared" si="8"/>
        <v>1376</v>
      </c>
      <c r="AI21" s="49">
        <f t="shared" si="7"/>
        <v>222.87010042112081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8411611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149</v>
      </c>
      <c r="Q22" s="118">
        <v>38198025</v>
      </c>
      <c r="R22" s="45">
        <f t="shared" si="3"/>
        <v>6217</v>
      </c>
      <c r="S22" s="46">
        <f t="shared" si="4"/>
        <v>149.208</v>
      </c>
      <c r="T22" s="46">
        <f t="shared" si="5"/>
        <v>6.2169999999999996</v>
      </c>
      <c r="U22" s="119">
        <v>5.7</v>
      </c>
      <c r="V22" s="119">
        <f t="shared" si="6"/>
        <v>5.7</v>
      </c>
      <c r="W22" s="120" t="s">
        <v>135</v>
      </c>
      <c r="X22" s="122">
        <v>0</v>
      </c>
      <c r="Y22" s="122">
        <v>1029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37366180</v>
      </c>
      <c r="AH22" s="48">
        <f t="shared" si="8"/>
        <v>1392</v>
      </c>
      <c r="AI22" s="49">
        <f t="shared" si="7"/>
        <v>223.90220363519384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8411611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140</v>
      </c>
      <c r="Q23" s="118">
        <v>38203954</v>
      </c>
      <c r="R23" s="45">
        <f t="shared" si="3"/>
        <v>5929</v>
      </c>
      <c r="S23" s="46">
        <f t="shared" si="4"/>
        <v>142.29599999999999</v>
      </c>
      <c r="T23" s="46">
        <f t="shared" si="5"/>
        <v>5.9290000000000003</v>
      </c>
      <c r="U23" s="119">
        <v>5.2</v>
      </c>
      <c r="V23" s="119">
        <f t="shared" si="6"/>
        <v>5.2</v>
      </c>
      <c r="W23" s="120" t="s">
        <v>135</v>
      </c>
      <c r="X23" s="122">
        <v>0</v>
      </c>
      <c r="Y23" s="122">
        <v>1029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37367532</v>
      </c>
      <c r="AH23" s="48">
        <f t="shared" si="8"/>
        <v>1352</v>
      </c>
      <c r="AI23" s="49">
        <f t="shared" si="7"/>
        <v>228.03170855118907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8411611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134</v>
      </c>
      <c r="P24" s="118">
        <v>141</v>
      </c>
      <c r="Q24" s="118">
        <v>38209747</v>
      </c>
      <c r="R24" s="45">
        <f t="shared" si="3"/>
        <v>5793</v>
      </c>
      <c r="S24" s="46">
        <f t="shared" si="4"/>
        <v>139.03200000000001</v>
      </c>
      <c r="T24" s="46">
        <f t="shared" si="5"/>
        <v>5.7930000000000001</v>
      </c>
      <c r="U24" s="119">
        <v>4.8</v>
      </c>
      <c r="V24" s="119">
        <f t="shared" si="6"/>
        <v>4.8</v>
      </c>
      <c r="W24" s="120" t="s">
        <v>135</v>
      </c>
      <c r="X24" s="122">
        <v>0</v>
      </c>
      <c r="Y24" s="122">
        <v>139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37368872</v>
      </c>
      <c r="AH24" s="48">
        <f t="shared" si="8"/>
        <v>1340</v>
      </c>
      <c r="AI24" s="49">
        <f t="shared" si="7"/>
        <v>231.31365441049542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8411611</v>
      </c>
      <c r="AQ24" s="122">
        <f t="shared" si="10"/>
        <v>0</v>
      </c>
      <c r="AR24" s="52">
        <v>0.88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141</v>
      </c>
      <c r="Q25" s="118">
        <v>38215541</v>
      </c>
      <c r="R25" s="45">
        <f t="shared" si="3"/>
        <v>5794</v>
      </c>
      <c r="S25" s="46">
        <f t="shared" si="4"/>
        <v>139.05600000000001</v>
      </c>
      <c r="T25" s="46">
        <f t="shared" si="5"/>
        <v>5.7939999999999996</v>
      </c>
      <c r="U25" s="119">
        <v>4.4000000000000004</v>
      </c>
      <c r="V25" s="119">
        <f t="shared" si="6"/>
        <v>4.4000000000000004</v>
      </c>
      <c r="W25" s="120" t="s">
        <v>135</v>
      </c>
      <c r="X25" s="122">
        <v>0</v>
      </c>
      <c r="Y25" s="122">
        <v>1009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37370212</v>
      </c>
      <c r="AH25" s="48">
        <f t="shared" si="8"/>
        <v>1340</v>
      </c>
      <c r="AI25" s="49">
        <f t="shared" si="7"/>
        <v>231.27373144632381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8411611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140</v>
      </c>
      <c r="Q26" s="118">
        <v>38221114</v>
      </c>
      <c r="R26" s="45">
        <f t="shared" si="3"/>
        <v>5573</v>
      </c>
      <c r="S26" s="46">
        <f t="shared" si="4"/>
        <v>133.75200000000001</v>
      </c>
      <c r="T26" s="46">
        <f t="shared" si="5"/>
        <v>5.5730000000000004</v>
      </c>
      <c r="U26" s="119">
        <v>4.3</v>
      </c>
      <c r="V26" s="119">
        <f t="shared" si="6"/>
        <v>4.3</v>
      </c>
      <c r="W26" s="120" t="s">
        <v>135</v>
      </c>
      <c r="X26" s="122">
        <v>0</v>
      </c>
      <c r="Y26" s="122">
        <v>1099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37371512</v>
      </c>
      <c r="AH26" s="48">
        <f t="shared" si="8"/>
        <v>1300</v>
      </c>
      <c r="AI26" s="49">
        <f t="shared" si="7"/>
        <v>233.26753992463662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8411611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138</v>
      </c>
      <c r="Q27" s="118">
        <v>38226788</v>
      </c>
      <c r="R27" s="45">
        <f t="shared" si="3"/>
        <v>5674</v>
      </c>
      <c r="S27" s="46">
        <f t="shared" si="4"/>
        <v>136.17599999999999</v>
      </c>
      <c r="T27" s="46">
        <f t="shared" si="5"/>
        <v>5.6740000000000004</v>
      </c>
      <c r="U27" s="119">
        <v>4</v>
      </c>
      <c r="V27" s="119">
        <f t="shared" si="6"/>
        <v>4</v>
      </c>
      <c r="W27" s="120" t="s">
        <v>135</v>
      </c>
      <c r="X27" s="122">
        <v>0</v>
      </c>
      <c r="Y27" s="122">
        <v>1009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37372836</v>
      </c>
      <c r="AH27" s="48">
        <f t="shared" si="8"/>
        <v>1324</v>
      </c>
      <c r="AI27" s="49">
        <f t="shared" si="7"/>
        <v>233.34508283397955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8411611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139</v>
      </c>
      <c r="Q28" s="118">
        <v>38232475</v>
      </c>
      <c r="R28" s="45">
        <f t="shared" si="3"/>
        <v>5687</v>
      </c>
      <c r="S28" s="46">
        <f t="shared" si="4"/>
        <v>136.488</v>
      </c>
      <c r="T28" s="46">
        <f t="shared" si="5"/>
        <v>5.6870000000000003</v>
      </c>
      <c r="U28" s="119">
        <v>3.4</v>
      </c>
      <c r="V28" s="119">
        <f t="shared" si="6"/>
        <v>3.4</v>
      </c>
      <c r="W28" s="120" t="s">
        <v>135</v>
      </c>
      <c r="X28" s="122">
        <v>0</v>
      </c>
      <c r="Y28" s="122">
        <v>1009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37374164</v>
      </c>
      <c r="AH28" s="48">
        <f t="shared" si="8"/>
        <v>1328</v>
      </c>
      <c r="AI28" s="49">
        <f t="shared" si="7"/>
        <v>233.51503428872866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8411611</v>
      </c>
      <c r="AQ28" s="122">
        <f t="shared" si="10"/>
        <v>0</v>
      </c>
      <c r="AR28" s="52">
        <v>0.75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140</v>
      </c>
      <c r="Q29" s="118">
        <v>38237957</v>
      </c>
      <c r="R29" s="45">
        <f t="shared" si="3"/>
        <v>5482</v>
      </c>
      <c r="S29" s="46">
        <f t="shared" si="4"/>
        <v>131.56800000000001</v>
      </c>
      <c r="T29" s="46">
        <f t="shared" si="5"/>
        <v>5.4820000000000002</v>
      </c>
      <c r="U29" s="119">
        <v>3.6</v>
      </c>
      <c r="V29" s="119">
        <f t="shared" si="6"/>
        <v>3.6</v>
      </c>
      <c r="W29" s="120" t="s">
        <v>135</v>
      </c>
      <c r="X29" s="122">
        <v>0</v>
      </c>
      <c r="Y29" s="122">
        <v>1009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37375452</v>
      </c>
      <c r="AH29" s="48">
        <f t="shared" si="8"/>
        <v>1288</v>
      </c>
      <c r="AI29" s="49">
        <f t="shared" si="7"/>
        <v>234.95074790222546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8411611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138</v>
      </c>
      <c r="P30" s="118">
        <v>143</v>
      </c>
      <c r="Q30" s="118">
        <v>38243639</v>
      </c>
      <c r="R30" s="45">
        <f t="shared" si="3"/>
        <v>5682</v>
      </c>
      <c r="S30" s="46">
        <f t="shared" si="4"/>
        <v>136.36799999999999</v>
      </c>
      <c r="T30" s="46">
        <f t="shared" si="5"/>
        <v>5.6820000000000004</v>
      </c>
      <c r="U30" s="119">
        <v>3.5</v>
      </c>
      <c r="V30" s="119">
        <f t="shared" si="6"/>
        <v>3.5</v>
      </c>
      <c r="W30" s="120" t="s">
        <v>135</v>
      </c>
      <c r="X30" s="122">
        <v>0</v>
      </c>
      <c r="Y30" s="122">
        <v>979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37376796</v>
      </c>
      <c r="AH30" s="48">
        <f t="shared" si="8"/>
        <v>1344</v>
      </c>
      <c r="AI30" s="49">
        <f t="shared" si="7"/>
        <v>236.53643083421329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8411611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11</v>
      </c>
      <c r="E31" s="40">
        <f t="shared" si="0"/>
        <v>7.746478873239437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115</v>
      </c>
      <c r="P31" s="118">
        <v>130</v>
      </c>
      <c r="Q31" s="118">
        <v>38248752</v>
      </c>
      <c r="R31" s="45">
        <f t="shared" si="3"/>
        <v>5113</v>
      </c>
      <c r="S31" s="46">
        <f t="shared" si="4"/>
        <v>122.712</v>
      </c>
      <c r="T31" s="46">
        <f t="shared" si="5"/>
        <v>5.1130000000000004</v>
      </c>
      <c r="U31" s="119">
        <v>3</v>
      </c>
      <c r="V31" s="119">
        <f t="shared" si="6"/>
        <v>3</v>
      </c>
      <c r="W31" s="120" t="s">
        <v>180</v>
      </c>
      <c r="X31" s="122">
        <v>0</v>
      </c>
      <c r="Y31" s="122">
        <v>1059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37377828</v>
      </c>
      <c r="AH31" s="48">
        <f t="shared" si="8"/>
        <v>1032</v>
      </c>
      <c r="AI31" s="49">
        <f t="shared" si="7"/>
        <v>201.83845100723644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8411611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7</v>
      </c>
      <c r="E32" s="40">
        <f t="shared" si="0"/>
        <v>4.9295774647887329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108</v>
      </c>
      <c r="P32" s="118">
        <v>122</v>
      </c>
      <c r="Q32" s="118">
        <v>38254085</v>
      </c>
      <c r="R32" s="45">
        <f t="shared" si="3"/>
        <v>5333</v>
      </c>
      <c r="S32" s="46">
        <f t="shared" si="4"/>
        <v>127.992</v>
      </c>
      <c r="T32" s="46">
        <f t="shared" si="5"/>
        <v>5.3330000000000002</v>
      </c>
      <c r="U32" s="119">
        <v>2.4</v>
      </c>
      <c r="V32" s="119">
        <f t="shared" si="6"/>
        <v>2.4</v>
      </c>
      <c r="W32" s="120" t="s">
        <v>180</v>
      </c>
      <c r="X32" s="122">
        <v>0</v>
      </c>
      <c r="Y32" s="122">
        <v>1039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37378876</v>
      </c>
      <c r="AH32" s="48">
        <f t="shared" si="8"/>
        <v>1048</v>
      </c>
      <c r="AI32" s="49">
        <f t="shared" si="7"/>
        <v>196.51228201762609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8411611</v>
      </c>
      <c r="AQ32" s="122">
        <f t="shared" si="10"/>
        <v>0</v>
      </c>
      <c r="AR32" s="52">
        <v>0.89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126</v>
      </c>
      <c r="P33" s="118">
        <v>99</v>
      </c>
      <c r="Q33" s="118">
        <v>38258471</v>
      </c>
      <c r="R33" s="45">
        <f t="shared" si="3"/>
        <v>4386</v>
      </c>
      <c r="S33" s="46">
        <f t="shared" si="4"/>
        <v>105.264</v>
      </c>
      <c r="T33" s="46">
        <f t="shared" si="5"/>
        <v>4.3860000000000001</v>
      </c>
      <c r="U33" s="119">
        <v>3</v>
      </c>
      <c r="V33" s="119">
        <f t="shared" si="6"/>
        <v>3</v>
      </c>
      <c r="W33" s="120" t="s">
        <v>124</v>
      </c>
      <c r="X33" s="122">
        <v>0</v>
      </c>
      <c r="Y33" s="122">
        <v>0</v>
      </c>
      <c r="Z33" s="122">
        <v>1139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37379704</v>
      </c>
      <c r="AH33" s="48">
        <f t="shared" si="8"/>
        <v>828</v>
      </c>
      <c r="AI33" s="49">
        <f t="shared" si="7"/>
        <v>188.78248974008207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</v>
      </c>
      <c r="AP33" s="122">
        <v>8412173</v>
      </c>
      <c r="AQ33" s="122">
        <f t="shared" si="10"/>
        <v>562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12</v>
      </c>
      <c r="E34" s="40">
        <f t="shared" si="0"/>
        <v>8.4507042253521139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124</v>
      </c>
      <c r="P34" s="118">
        <v>97</v>
      </c>
      <c r="Q34" s="118">
        <v>38262662</v>
      </c>
      <c r="R34" s="45">
        <f t="shared" si="3"/>
        <v>4191</v>
      </c>
      <c r="S34" s="46">
        <f t="shared" si="4"/>
        <v>100.584</v>
      </c>
      <c r="T34" s="46">
        <f t="shared" si="5"/>
        <v>4.1909999999999998</v>
      </c>
      <c r="U34" s="119">
        <v>4.0999999999999996</v>
      </c>
      <c r="V34" s="119">
        <f t="shared" si="6"/>
        <v>4.0999999999999996</v>
      </c>
      <c r="W34" s="120" t="s">
        <v>124</v>
      </c>
      <c r="X34" s="122">
        <v>0</v>
      </c>
      <c r="Y34" s="122">
        <v>0</v>
      </c>
      <c r="Z34" s="122">
        <v>1039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37380436</v>
      </c>
      <c r="AH34" s="48">
        <f t="shared" si="8"/>
        <v>732</v>
      </c>
      <c r="AI34" s="49">
        <f t="shared" si="7"/>
        <v>174.65998568360774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</v>
      </c>
      <c r="AP34" s="122">
        <v>8413057</v>
      </c>
      <c r="AQ34" s="122">
        <f t="shared" si="10"/>
        <v>884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127.66666666666667</v>
      </c>
      <c r="Q35" s="63">
        <f>Q34-Q10</f>
        <v>126442</v>
      </c>
      <c r="R35" s="64">
        <f>SUM(R11:R34)</f>
        <v>126442</v>
      </c>
      <c r="S35" s="123">
        <f>AVERAGE(S11:S34)</f>
        <v>126.44200000000001</v>
      </c>
      <c r="T35" s="123">
        <f>SUM(T11:T34)</f>
        <v>126.44200000000001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26824</v>
      </c>
      <c r="AH35" s="66">
        <f>SUM(AH11:AH34)</f>
        <v>26824</v>
      </c>
      <c r="AI35" s="67">
        <f>$AH$35/$T35</f>
        <v>212.14469875516045</v>
      </c>
      <c r="AJ35" s="92"/>
      <c r="AK35" s="93"/>
      <c r="AL35" s="93"/>
      <c r="AM35" s="93"/>
      <c r="AN35" s="94"/>
      <c r="AO35" s="68"/>
      <c r="AP35" s="69">
        <f>AP34-AP10</f>
        <v>7730</v>
      </c>
      <c r="AQ35" s="70">
        <f>SUM(AQ11:AQ34)</f>
        <v>7730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211" t="s">
        <v>422</v>
      </c>
      <c r="C41" s="194"/>
      <c r="D41" s="194"/>
      <c r="E41" s="194"/>
      <c r="F41" s="194"/>
      <c r="G41" s="194"/>
      <c r="H41" s="194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211" t="s">
        <v>423</v>
      </c>
      <c r="C42" s="194"/>
      <c r="D42" s="194"/>
      <c r="E42" s="194"/>
      <c r="F42" s="194"/>
      <c r="G42" s="194"/>
      <c r="H42" s="194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371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132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08" t="s">
        <v>424</v>
      </c>
      <c r="C45" s="15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147</v>
      </c>
      <c r="C46" s="15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84" t="s">
        <v>311</v>
      </c>
      <c r="C47" s="159"/>
      <c r="D47" s="109"/>
      <c r="E47" s="114"/>
      <c r="F47" s="114"/>
      <c r="G47" s="114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84" t="s">
        <v>137</v>
      </c>
      <c r="C48" s="15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82"/>
      <c r="U48" s="82"/>
      <c r="V48" s="82"/>
      <c r="W48" s="105"/>
      <c r="X48" s="105"/>
      <c r="Y48" s="105"/>
      <c r="Z48" s="105"/>
      <c r="AA48" s="105"/>
      <c r="AB48" s="105"/>
      <c r="AC48" s="105"/>
      <c r="AD48" s="105"/>
      <c r="AE48" s="105"/>
      <c r="AM48" s="19"/>
      <c r="AN48" s="102"/>
      <c r="AO48" s="102"/>
      <c r="AP48" s="102"/>
      <c r="AQ48" s="102"/>
      <c r="AR48" s="105"/>
      <c r="AV48" s="136"/>
      <c r="AW48" s="136"/>
      <c r="AY48" s="100"/>
    </row>
    <row r="49" spans="2:51" x14ac:dyDescent="0.25">
      <c r="B49" s="108" t="s">
        <v>425</v>
      </c>
      <c r="C49" s="159"/>
      <c r="D49" s="109"/>
      <c r="E49" s="109"/>
      <c r="F49" s="109"/>
      <c r="G49" s="109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235</v>
      </c>
      <c r="C50" s="159"/>
      <c r="D50" s="109"/>
      <c r="E50" s="114"/>
      <c r="F50" s="114"/>
      <c r="G50" s="11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426</v>
      </c>
      <c r="C51" s="159"/>
      <c r="D51" s="109"/>
      <c r="E51" s="114"/>
      <c r="F51" s="114"/>
      <c r="G51" s="114"/>
      <c r="H51" s="109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138</v>
      </c>
      <c r="C52" s="159"/>
      <c r="D52" s="159"/>
      <c r="E52" s="159"/>
      <c r="F52" s="159"/>
      <c r="G52" s="159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427</v>
      </c>
      <c r="C53" s="159"/>
      <c r="D53" s="159"/>
      <c r="E53" s="159"/>
      <c r="F53" s="159"/>
      <c r="G53" s="159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164</v>
      </c>
      <c r="C54" s="159"/>
      <c r="D54" s="159"/>
      <c r="E54" s="159"/>
      <c r="F54" s="159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428</v>
      </c>
      <c r="C56" s="159"/>
      <c r="D56" s="159"/>
      <c r="E56" s="157"/>
      <c r="F56" s="157"/>
      <c r="G56" s="157"/>
      <c r="H56" s="159"/>
      <c r="I56" s="16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192</v>
      </c>
      <c r="C57" s="159"/>
      <c r="D57" s="159"/>
      <c r="E57" s="159"/>
      <c r="F57" s="159"/>
      <c r="G57" s="159"/>
      <c r="H57" s="159"/>
      <c r="I57" s="2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413</v>
      </c>
      <c r="C58" s="159"/>
      <c r="D58" s="159"/>
      <c r="E58" s="159"/>
      <c r="F58" s="159"/>
      <c r="G58" s="159"/>
      <c r="H58" s="159"/>
      <c r="I58" s="2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196</v>
      </c>
      <c r="C59" s="159"/>
      <c r="D59" s="159"/>
      <c r="E59" s="157"/>
      <c r="F59" s="157"/>
      <c r="G59" s="157"/>
      <c r="H59" s="159"/>
      <c r="I59" s="16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197</v>
      </c>
      <c r="C60" s="159"/>
      <c r="D60" s="159"/>
      <c r="E60" s="157"/>
      <c r="F60" s="157"/>
      <c r="G60" s="157"/>
      <c r="H60" s="159"/>
      <c r="I60" s="16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319</v>
      </c>
      <c r="C61" s="159"/>
      <c r="D61" s="159"/>
      <c r="E61" s="157"/>
      <c r="F61" s="157"/>
      <c r="G61" s="157"/>
      <c r="H61" s="159"/>
      <c r="I61" s="16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58"/>
      <c r="C62" s="159"/>
      <c r="D62" s="159"/>
      <c r="E62" s="157"/>
      <c r="F62" s="157"/>
      <c r="G62" s="157"/>
      <c r="H62" s="159"/>
      <c r="I62" s="16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59"/>
      <c r="D63" s="159"/>
      <c r="E63" s="157"/>
      <c r="F63" s="157"/>
      <c r="G63" s="157"/>
      <c r="H63" s="159"/>
      <c r="I63" s="16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61"/>
      <c r="C64" s="159"/>
      <c r="D64" s="159"/>
      <c r="E64" s="157"/>
      <c r="F64" s="157"/>
      <c r="G64" s="157"/>
      <c r="H64" s="159"/>
      <c r="I64" s="16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209"/>
      <c r="C65" s="109"/>
      <c r="D65" s="159"/>
      <c r="E65" s="157"/>
      <c r="F65" s="157"/>
      <c r="G65" s="157"/>
      <c r="H65" s="159"/>
      <c r="I65" s="16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87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109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87"/>
      <c r="H71" s="87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16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5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115"/>
      <c r="C74" s="111"/>
      <c r="D74" s="109"/>
      <c r="E74" s="109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4"/>
      <c r="C75" s="111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24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16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8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88"/>
      <c r="C87" s="108"/>
      <c r="D87" s="87"/>
      <c r="E87" s="109"/>
      <c r="F87" s="109"/>
      <c r="G87" s="109"/>
      <c r="H87" s="109"/>
      <c r="I87" s="87"/>
      <c r="J87" s="110"/>
      <c r="K87" s="110"/>
      <c r="L87" s="110"/>
      <c r="M87" s="110"/>
      <c r="N87" s="110"/>
      <c r="O87" s="110"/>
      <c r="P87" s="110"/>
      <c r="Q87" s="110"/>
      <c r="R87" s="110"/>
      <c r="S87" s="85"/>
      <c r="T87" s="85"/>
      <c r="U87" s="85"/>
      <c r="V87" s="85"/>
      <c r="W87" s="85"/>
      <c r="X87" s="85"/>
      <c r="Y87" s="85"/>
      <c r="Z87" s="78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104"/>
      <c r="AW87" s="100"/>
      <c r="AX87" s="100"/>
      <c r="AY87" s="100"/>
    </row>
    <row r="88" spans="1:51" x14ac:dyDescent="0.25">
      <c r="B88" s="88"/>
      <c r="C88" s="115"/>
      <c r="D88" s="87"/>
      <c r="E88" s="109"/>
      <c r="F88" s="109"/>
      <c r="G88" s="109"/>
      <c r="H88" s="109"/>
      <c r="I88" s="87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78"/>
      <c r="X88" s="78"/>
      <c r="Y88" s="78"/>
      <c r="Z88" s="105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104"/>
      <c r="AW88" s="100"/>
      <c r="AX88" s="100"/>
      <c r="AY88" s="100"/>
    </row>
    <row r="89" spans="1:51" x14ac:dyDescent="0.25">
      <c r="B89" s="88"/>
      <c r="C89" s="115"/>
      <c r="D89" s="109"/>
      <c r="E89" s="87"/>
      <c r="F89" s="109"/>
      <c r="G89" s="109"/>
      <c r="H89" s="109"/>
      <c r="I89" s="109"/>
      <c r="J89" s="85"/>
      <c r="K89" s="85"/>
      <c r="L89" s="85"/>
      <c r="M89" s="85"/>
      <c r="N89" s="85"/>
      <c r="O89" s="85"/>
      <c r="P89" s="85"/>
      <c r="Q89" s="85"/>
      <c r="R89" s="85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111"/>
      <c r="D90" s="109"/>
      <c r="E90" s="87"/>
      <c r="F90" s="87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88"/>
      <c r="C91" s="111"/>
      <c r="D91" s="109"/>
      <c r="E91" s="109"/>
      <c r="F91" s="87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88"/>
      <c r="C92" s="85"/>
      <c r="D92" s="109"/>
      <c r="E92" s="109"/>
      <c r="F92" s="109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5"/>
      <c r="C93" s="115"/>
      <c r="D93" s="85"/>
      <c r="E93" s="109"/>
      <c r="F93" s="109"/>
      <c r="G93" s="109"/>
      <c r="H93" s="109"/>
      <c r="I93" s="85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30"/>
    </row>
    <row r="94" spans="1:51" x14ac:dyDescent="0.25">
      <c r="B94" s="125"/>
      <c r="C94" s="131"/>
      <c r="D94" s="78"/>
      <c r="E94" s="126"/>
      <c r="F94" s="126"/>
      <c r="G94" s="126"/>
      <c r="H94" s="126"/>
      <c r="I94" s="78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U94" s="100"/>
      <c r="AV94" s="104"/>
      <c r="AW94" s="100"/>
      <c r="AX94" s="100"/>
      <c r="AY94" s="100"/>
    </row>
    <row r="95" spans="1:51" s="130" customFormat="1" x14ac:dyDescent="0.25">
      <c r="B95" s="128"/>
      <c r="C95" s="134"/>
      <c r="D95" s="126"/>
      <c r="E95" s="78"/>
      <c r="F95" s="126"/>
      <c r="G95" s="126"/>
      <c r="H95" s="126"/>
      <c r="I95" s="126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T95" s="19"/>
      <c r="AV95" s="104"/>
      <c r="AY95" s="100"/>
    </row>
    <row r="96" spans="1:51" x14ac:dyDescent="0.25">
      <c r="A96" s="105"/>
      <c r="B96" s="128"/>
      <c r="C96" s="129"/>
      <c r="D96" s="126"/>
      <c r="E96" s="78"/>
      <c r="F96" s="78"/>
      <c r="G96" s="126"/>
      <c r="H96" s="126"/>
      <c r="I96" s="106"/>
      <c r="J96" s="106"/>
      <c r="K96" s="106"/>
      <c r="L96" s="106"/>
      <c r="M96" s="106"/>
      <c r="N96" s="106"/>
      <c r="O96" s="107"/>
      <c r="P96" s="102"/>
      <c r="R96" s="104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78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B100" s="78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B101" s="128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78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I103" s="106"/>
      <c r="J103" s="106"/>
      <c r="K103" s="106"/>
      <c r="L103" s="106"/>
      <c r="M103" s="106"/>
      <c r="N103" s="106"/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U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T131" s="102"/>
      <c r="U131" s="102"/>
      <c r="AS131" s="100"/>
      <c r="AT131" s="100"/>
      <c r="AU131" s="100"/>
      <c r="AV131" s="100"/>
      <c r="AW131" s="100"/>
      <c r="AX131" s="100"/>
    </row>
    <row r="141" spans="15:51" x14ac:dyDescent="0.25">
      <c r="AY141" s="100"/>
    </row>
    <row r="143" spans="15:51" x14ac:dyDescent="0.25">
      <c r="AS143" s="100"/>
      <c r="AT143" s="100"/>
      <c r="AU143" s="100"/>
      <c r="AV143" s="100"/>
      <c r="AW143" s="100"/>
      <c r="AX143" s="100"/>
    </row>
  </sheetData>
  <protectedRanges>
    <protectedRange sqref="N87:R87 B101 S89:T95 B93:B98 S85:T86 N90:R95 T77:T84 T61:T68 T49:T58" name="Range2_12_5_1_1"/>
    <protectedRange sqref="L10 L6 D6 D8 AD8 AF8 O8:U8 AJ8:AR8 AF10 L24:N31 E11:E34 G11:G34 AC17:AF34 R11:V34 X16 Z16:AF16 Y16:Y17 X11:AF15 N32:P34 N10:N23 O11:P31 Z17:Z32 AB17:AB32" name="Range1_16_3_1_1"/>
    <protectedRange sqref="I92 J90:M95 J87:M87 I9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6:H96 F95 E94" name="Range2_2_2_9_2_1_1"/>
    <protectedRange sqref="D92 D95:D96" name="Range2_1_1_1_1_1_9_2_1_1"/>
    <protectedRange sqref="AG11:AG34" name="Range1_18_1_1_1"/>
    <protectedRange sqref="C93 C95" name="Range2_4_1_1_1"/>
    <protectedRange sqref="AS16:AS34" name="Range1_1_1_1"/>
    <protectedRange sqref="P3:U5" name="Range1_16_1_1_1_1"/>
    <protectedRange sqref="C96 C94 C91" name="Range2_1_3_1_1"/>
    <protectedRange sqref="H11:H34" name="Range1_1_1_1_1_1_1"/>
    <protectedRange sqref="B99:B100 J88:R89 D93:D94 I93:I94 Z86:Z87 S87:Y88 AA87:AU88 E95:E96 G97:H98 F96" name="Range2_2_1_10_1_1_1_2"/>
    <protectedRange sqref="C92" name="Range2_2_1_10_2_1_1_1"/>
    <protectedRange sqref="N85:R86 G93:H93 D89 F92 E91" name="Range2_12_1_6_1_1"/>
    <protectedRange sqref="D84:D85 I89:I91 I85:M86 G94:H95 G87:H89 E92:E93 F93:F94 F86:F88 E85:E87" name="Range2_2_12_1_7_1_1"/>
    <protectedRange sqref="D90:D91" name="Range2_1_1_1_1_11_1_2_1_1"/>
    <protectedRange sqref="E88 G90:H90 F89" name="Range2_2_2_9_1_1_1_1"/>
    <protectedRange sqref="D86" name="Range2_1_1_1_1_1_9_1_1_1_1"/>
    <protectedRange sqref="C90 C85" name="Range2_1_1_2_1_1"/>
    <protectedRange sqref="C89" name="Range2_1_2_2_1_1"/>
    <protectedRange sqref="C88" name="Range2_3_2_1_1"/>
    <protectedRange sqref="F84:F85 E84 G86:H86" name="Range2_2_12_1_1_1_1_1"/>
    <protectedRange sqref="C84" name="Range2_1_4_2_1_1_1"/>
    <protectedRange sqref="C86:C87" name="Range2_5_1_1_1"/>
    <protectedRange sqref="E89:E90 F90:F91 G91:H92 I87:I88" name="Range2_2_1_1_1_1"/>
    <protectedRange sqref="D87:D88" name="Range2_1_1_1_1_1_1_1_1"/>
    <protectedRange sqref="AS11:AS15" name="Range1_4_1_1_1_1"/>
    <protectedRange sqref="J26:J34 J11:J15" name="Range1_1_2_1_10_1_1_1_1"/>
    <protectedRange sqref="R102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4:T76" name="Range2_12_5_1_1_3"/>
    <protectedRange sqref="T70:T73" name="Range2_12_5_1_1_2_2"/>
    <protectedRange sqref="T69" name="Range2_12_5_1_1_2_1_1"/>
    <protectedRange sqref="S69" name="Range2_12_4_1_1_1_4_2_2_1_1"/>
    <protectedRange sqref="B90:B92" name="Range2_12_5_1_1_2"/>
    <protectedRange sqref="B89" name="Range2_12_5_1_1_2_1_4_1_1_1_2_1_1_1_1_1_1_1"/>
    <protectedRange sqref="F83 G85:H85" name="Range2_2_12_1_1_1_1_1_1"/>
    <protectedRange sqref="D83:E83" name="Range2_2_12_1_7_1_1_2_1"/>
    <protectedRange sqref="C83" name="Range2_1_1_2_1_1_1"/>
    <protectedRange sqref="B87:B88" name="Range2_12_5_1_1_2_1"/>
    <protectedRange sqref="B86" name="Range2_12_5_1_1_2_1_2_1"/>
    <protectedRange sqref="B85" name="Range2_12_5_1_1_2_1_2_2"/>
    <protectedRange sqref="S81:S84" name="Range2_12_5_1_1_5"/>
    <protectedRange sqref="N81:R84" name="Range2_12_1_6_1_1_1"/>
    <protectedRange sqref="J81:M84" name="Range2_2_12_1_7_1_1_2"/>
    <protectedRange sqref="S78:S80" name="Range2_12_2_1_1_1_2_1_1_1"/>
    <protectedRange sqref="Q79:R80" name="Range2_12_1_4_1_1_1_1_1_1_1_1_1_1_1_1_1_1_1"/>
    <protectedRange sqref="N79:P80" name="Range2_12_1_2_1_1_1_1_1_1_1_1_1_1_1_1_1_1_1_1"/>
    <protectedRange sqref="J79:M80" name="Range2_2_12_1_4_1_1_1_1_1_1_1_1_1_1_1_1_1_1_1_1"/>
    <protectedRange sqref="Q78:R78" name="Range2_12_1_6_1_1_1_2_3_1_1_3_1_1_1_1_1_1_1"/>
    <protectedRange sqref="N78:P78" name="Range2_12_1_2_3_1_1_1_2_3_1_1_3_1_1_1_1_1_1_1"/>
    <protectedRange sqref="J78:M78" name="Range2_2_12_1_4_3_1_1_1_3_3_1_1_3_1_1_1_1_1_1_1"/>
    <protectedRange sqref="S76:S77" name="Range2_12_4_1_1_1_4_2_2_2_1"/>
    <protectedRange sqref="Q76:R77" name="Range2_12_1_6_1_1_1_2_3_2_1_1_3_2"/>
    <protectedRange sqref="N76:P77" name="Range2_12_1_2_3_1_1_1_2_3_2_1_1_3_2"/>
    <protectedRange sqref="K76:M77" name="Range2_2_12_1_4_3_1_1_1_3_3_2_1_1_3_2"/>
    <protectedRange sqref="J76:J77" name="Range2_2_12_1_4_3_1_1_1_3_2_1_2_2_2"/>
    <protectedRange sqref="I76" name="Range2_2_12_1_4_3_1_1_1_3_3_1_1_3_1_1_1_1_1_1_2_2"/>
    <protectedRange sqref="I78:I84" name="Range2_2_12_1_7_1_1_2_2_1_1"/>
    <protectedRange sqref="I77" name="Range2_2_12_1_4_3_1_1_1_3_3_1_1_3_1_1_1_1_1_1_2_1_1"/>
    <protectedRange sqref="G84:H84" name="Range2_2_12_1_3_1_2_1_1_1_2_1_1_1_1_1_1_2_1_1_1_1_1_1_1_1_1"/>
    <protectedRange sqref="F82 G81:H83" name="Range2_2_12_1_3_3_1_1_1_2_1_1_1_1_1_1_1_1_1_1_1_1_1_1_1_1"/>
    <protectedRange sqref="G78:H78" name="Range2_2_12_1_3_1_2_1_1_1_2_1_1_1_1_1_1_2_1_1_1_1_1_2_1"/>
    <protectedRange sqref="F78:F81" name="Range2_2_12_1_3_1_2_1_1_1_3_1_1_1_1_1_3_1_1_1_1_1_1_1_1_1"/>
    <protectedRange sqref="G79:H80" name="Range2_2_12_1_3_1_2_1_1_1_1_2_1_1_1_1_1_1_1_1_1_1_1"/>
    <protectedRange sqref="D78:E79" name="Range2_2_12_1_3_1_2_1_1_1_3_1_1_1_1_1_1_1_2_1_1_1_1_1_1_1"/>
    <protectedRange sqref="B83" name="Range2_12_5_1_1_2_1_4_1_1_1_2_1_1_1_1_1_1_1_1_1_2_1_1_1_1_1"/>
    <protectedRange sqref="B84" name="Range2_12_5_1_1_2_1_2_2_1_1_1_1_1"/>
    <protectedRange sqref="D82:E82" name="Range2_2_12_1_7_1_1_2_1_1"/>
    <protectedRange sqref="C82" name="Range2_1_1_2_1_1_1_1"/>
    <protectedRange sqref="D81" name="Range2_2_12_1_7_1_1_2_1_1_1_1_1_1"/>
    <protectedRange sqref="E81" name="Range2_2_12_1_1_1_1_1_1_1_1_1_1_1_1"/>
    <protectedRange sqref="C81" name="Range2_1_4_2_1_1_1_1_1_1_1_1_1"/>
    <protectedRange sqref="D80:E80" name="Range2_2_12_1_3_1_2_1_1_1_3_1_1_1_1_1_1_1_2_1_1_1_1_1_1_1_1"/>
    <protectedRange sqref="B82" name="Range2_12_5_1_1_2_1_2_2_1_1_1_1"/>
    <protectedRange sqref="S70:S75" name="Range2_12_5_1_1_5_1"/>
    <protectedRange sqref="N72:R75" name="Range2_12_1_6_1_1_1_1"/>
    <protectedRange sqref="J74:M75 L72:M73" name="Range2_2_12_1_7_1_1_2_2"/>
    <protectedRange sqref="I74:I75" name="Range2_2_12_1_7_1_1_2_2_1_1_1"/>
    <protectedRange sqref="B81" name="Range2_12_5_1_1_2_1_2_2_1_1_1_1_2_1_1_1"/>
    <protectedRange sqref="B80" name="Range2_12_5_1_1_2_1_2_2_1_1_1_1_2_1_1_1_2"/>
    <protectedRange sqref="B79" name="Range2_12_5_1_1_2_1_2_2_1_1_1_1_2_1_1_1_2_1_1"/>
    <protectedRange sqref="B43" name="Range2_12_5_1_1_1_1_1_2"/>
    <protectedRange sqref="G53:H56" name="Range2_2_12_1_3_1_1_1_1_1_4_1_1_2"/>
    <protectedRange sqref="E53:F56" name="Range2_2_12_1_7_1_1_3_1_1_2"/>
    <protectedRange sqref="S61:S68 S53:S58" name="Range2_12_5_1_1_2_3_1_1"/>
    <protectedRange sqref="Q53:R58" name="Range2_12_1_6_1_1_1_1_2_1_2"/>
    <protectedRange sqref="N53:P58" name="Range2_12_1_2_3_1_1_1_1_2_1_2"/>
    <protectedRange sqref="L57:M58 I53:M56" name="Range2_2_12_1_4_3_1_1_1_1_2_1_2"/>
    <protectedRange sqref="D53:D56" name="Range2_2_12_1_3_1_2_1_1_1_2_1_2_1_2"/>
    <protectedRange sqref="Q61:R64" name="Range2_12_1_6_1_1_1_1_2_1_1_1"/>
    <protectedRange sqref="N61:P64" name="Range2_12_1_2_3_1_1_1_1_2_1_1_1"/>
    <protectedRange sqref="L61:M64" name="Range2_2_12_1_4_3_1_1_1_1_2_1_1_1"/>
    <protectedRange sqref="B78" name="Range2_12_5_1_1_2_1_2_2_1_1_1_1_2_1_1_1_2_1_1_1_2"/>
    <protectedRange sqref="N65:R71" name="Range2_12_1_6_1_1_1_1_1"/>
    <protectedRange sqref="J67:M68 L69:M71 L65:M66" name="Range2_2_12_1_7_1_1_2_2_1"/>
    <protectedRange sqref="G67:H68" name="Range2_2_12_1_3_1_2_1_1_1_2_1_1_1_1_1_1_2_1_1_1_1"/>
    <protectedRange sqref="I67:I68" name="Range2_2_12_1_4_3_1_1_1_2_1_2_1_1_3_1_1_1_1_1_1_1_1"/>
    <protectedRange sqref="D67:E68" name="Range2_2_12_1_3_1_2_1_1_1_2_1_1_1_1_3_1_1_1_1_1_1_1"/>
    <protectedRange sqref="F67:F68" name="Range2_2_12_1_3_1_2_1_1_1_3_1_1_1_1_1_3_1_1_1_1_1_1_1"/>
    <protectedRange sqref="G77:H77" name="Range2_2_12_1_3_1_2_1_1_1_1_2_1_1_1_1_1_1_2_1_1_2"/>
    <protectedRange sqref="F77" name="Range2_2_12_1_3_1_2_1_1_1_1_2_1_1_1_1_1_1_1_1_1_1_1_2"/>
    <protectedRange sqref="D77:E77" name="Range2_2_12_1_3_1_2_1_1_1_2_1_1_1_1_3_1_1_1_1_1_1_1_1_1_1_2"/>
    <protectedRange sqref="G76:H76" name="Range2_2_12_1_3_1_2_1_1_1_1_2_1_1_1_1_1_1_2_1_1_1_1"/>
    <protectedRange sqref="F76" name="Range2_2_12_1_3_1_2_1_1_1_1_2_1_1_1_1_1_1_1_1_1_1_1_1_1"/>
    <protectedRange sqref="D76:E76" name="Range2_2_12_1_3_1_2_1_1_1_2_1_1_1_1_3_1_1_1_1_1_1_1_1_1_1_1_1"/>
    <protectedRange sqref="D75" name="Range2_2_12_1_7_1_1_1_1"/>
    <protectedRange sqref="E75:F75" name="Range2_2_12_1_1_1_1_1_2_1"/>
    <protectedRange sqref="C75" name="Range2_1_4_2_1_1_1_1_1"/>
    <protectedRange sqref="G75:H75" name="Range2_2_12_1_3_1_2_1_1_1_2_1_1_1_1_1_1_2_1_1_1_1_1_1_1_1_1_1_1"/>
    <protectedRange sqref="F74:H74" name="Range2_2_12_1_3_3_1_1_1_2_1_1_1_1_1_1_1_1_1_1_1_1_1_1_1_1_1_2"/>
    <protectedRange sqref="D74:E74" name="Range2_2_12_1_7_1_1_2_1_1_1_2"/>
    <protectedRange sqref="C74" name="Range2_1_1_2_1_1_1_1_1_2"/>
    <protectedRange sqref="B76" name="Range2_12_5_1_1_2_1_4_1_1_1_2_1_1_1_1_1_1_1_1_1_2_1_1_1_1_2_1_1_1_2_1_1_1_2_2_2_1"/>
    <protectedRange sqref="B77" name="Range2_12_5_1_1_2_1_2_2_1_1_1_1_2_1_1_1_2_1_1_1_2_2_2_1"/>
    <protectedRange sqref="J73:K73" name="Range2_2_12_1_4_3_1_1_1_3_3_1_1_3_1_1_1_1_1_1_1_1"/>
    <protectedRange sqref="K71:K72" name="Range2_2_12_1_4_3_1_1_1_3_3_2_1_1_3_2_1"/>
    <protectedRange sqref="J71:J72" name="Range2_2_12_1_4_3_1_1_1_3_2_1_2_2_2_1"/>
    <protectedRange sqref="I71" name="Range2_2_12_1_4_3_1_1_1_3_3_1_1_3_1_1_1_1_1_1_2_2_2"/>
    <protectedRange sqref="I73" name="Range2_2_12_1_7_1_1_2_2_1_1_2"/>
    <protectedRange sqref="I72" name="Range2_2_12_1_4_3_1_1_1_3_3_1_1_3_1_1_1_1_1_1_2_1_1_1"/>
    <protectedRange sqref="G73:H73" name="Range2_2_12_1_3_1_2_1_1_1_2_1_1_1_1_1_1_2_1_1_1_1_1_2_1_1"/>
    <protectedRange sqref="F73" name="Range2_2_12_1_3_1_2_1_1_1_3_1_1_1_1_1_3_1_1_1_1_1_1_1_1_1_2"/>
    <protectedRange sqref="D73:E73" name="Range2_2_12_1_3_1_2_1_1_1_3_1_1_1_1_1_1_1_2_1_1_1_1_1_1_1_2"/>
    <protectedRange sqref="J69:K70" name="Range2_2_12_1_7_1_1_2_2_2"/>
    <protectedRange sqref="I69:I70" name="Range2_2_12_1_7_1_1_2_2_1_1_1_2"/>
    <protectedRange sqref="G72:H72" name="Range2_2_12_1_3_1_2_1_1_1_1_2_1_1_1_1_1_1_2_1_1_2_1"/>
    <protectedRange sqref="F72" name="Range2_2_12_1_3_1_2_1_1_1_1_2_1_1_1_1_1_1_1_1_1_1_1_2_1"/>
    <protectedRange sqref="D72:E72" name="Range2_2_12_1_3_1_2_1_1_1_2_1_1_1_1_3_1_1_1_1_1_1_1_1_1_1_2_1"/>
    <protectedRange sqref="G71:H71" name="Range2_2_12_1_3_1_2_1_1_1_1_2_1_1_1_1_1_1_2_1_1_1_1_1"/>
    <protectedRange sqref="F71" name="Range2_2_12_1_3_1_2_1_1_1_1_2_1_1_1_1_1_1_1_1_1_1_1_1_1_1"/>
    <protectedRange sqref="D71:E71" name="Range2_2_12_1_3_1_2_1_1_1_2_1_1_1_1_3_1_1_1_1_1_1_1_1_1_1_1_1_1"/>
    <protectedRange sqref="D70" name="Range2_2_12_1_7_1_1_1_1_1"/>
    <protectedRange sqref="E70:F70" name="Range2_2_12_1_1_1_1_1_2_1_1"/>
    <protectedRange sqref="C70" name="Range2_1_4_2_1_1_1_1_1_1"/>
    <protectedRange sqref="G70:H70" name="Range2_2_12_1_3_1_2_1_1_1_2_1_1_1_1_1_1_2_1_1_1_1_1_1_1_1_1_1_1_1"/>
    <protectedRange sqref="F69:H69" name="Range2_2_12_1_3_3_1_1_1_2_1_1_1_1_1_1_1_1_1_1_1_1_1_1_1_1_1_2_1"/>
    <protectedRange sqref="D69:E69" name="Range2_2_12_1_7_1_1_2_1_1_1_2_1"/>
    <protectedRange sqref="C69" name="Range2_1_1_2_1_1_1_1_1_2_1"/>
    <protectedRange sqref="B72" name="Range2_12_5_1_1_2_1_4_1_1_1_2_1_1_1_1_1_1_1_1_1_2_1_1_1_1_2_1_1_1_2_1_1_1_2_2_2_1_1"/>
    <protectedRange sqref="B73" name="Range2_12_5_1_1_2_1_2_2_1_1_1_1_2_1_1_1_2_1_1_1_2_2_2_1_1"/>
    <protectedRange sqref="B69" name="Range2_12_5_1_1_2_1_4_1_1_1_2_1_1_1_1_1_1_1_1_1_2_1_1_1_1_2_1_1_1_2_1_1_1_2_2_2_1_1_1"/>
    <protectedRange sqref="B70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G46:H46" name="Range2_2_12_1_3_1_1_1_1_1_4_1_1"/>
    <protectedRange sqref="E46:F46" name="Range2_2_12_1_7_1_1_3_1_1"/>
    <protectedRange sqref="S46:S51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" name="Range2_2_12_1_3_1_2_1_1_1_2_1_2_1"/>
    <protectedRange sqref="S52" name="Range2_12_4_1_1_1_4_2_2_1_1_1"/>
    <protectedRange sqref="G47:H51" name="Range2_2_12_1_3_1_1_1_1_1_4_1_1_1"/>
    <protectedRange sqref="E47:F51" name="Range2_2_12_1_7_1_1_3_1_1_1"/>
    <protectedRange sqref="Q47:R51" name="Range2_12_1_6_1_1_1_1_2_1_1"/>
    <protectedRange sqref="N47:P51" name="Range2_12_1_2_3_1_1_1_1_2_1_1"/>
    <protectedRange sqref="I47:M51" name="Range2_2_12_1_4_3_1_1_1_1_2_1_1"/>
    <protectedRange sqref="D47:D51" name="Range2_2_12_1_3_1_2_1_1_1_2_1_2_1_1"/>
    <protectedRange sqref="E52:H52" name="Range2_2_12_1_3_1_2_1_1_1_1_2_1_1_1_1_1_1_1"/>
    <protectedRange sqref="D52" name="Range2_2_12_1_3_1_2_1_1_1_2_1_2_3_1_1_1_1_2"/>
    <protectedRange sqref="Q52:R52" name="Range2_12_1_6_1_1_1_2_3_2_1_1_1_1_1"/>
    <protectedRange sqref="N52:P52" name="Range2_12_1_2_3_1_1_1_2_3_2_1_1_1_1_1"/>
    <protectedRange sqref="K52:M52" name="Range2_2_12_1_4_3_1_1_1_3_3_2_1_1_1_1_1"/>
    <protectedRange sqref="J52" name="Range2_2_12_1_4_3_1_1_1_3_2_1_2_1_1_1"/>
    <protectedRange sqref="I52" name="Range2_2_12_1_4_2_1_1_1_4_1_2_1_1_1_2_1_1_1"/>
    <protectedRange sqref="C45" name="Range2_1_2_1_1_1_1_1_1_2"/>
    <protectedRange sqref="Q11:Q34" name="Range1_16_3_1_1_1"/>
    <protectedRange sqref="T59:T60" name="Range2_12_5_1_1_1"/>
    <protectedRange sqref="S59:S60" name="Range2_12_5_1_1_2_3_1_1_1"/>
    <protectedRange sqref="Q59:R60" name="Range2_12_1_6_1_1_1_1_2_1_1_1_1"/>
    <protectedRange sqref="N59:P60" name="Range2_12_1_2_3_1_1_1_1_2_1_1_1_1"/>
    <protectedRange sqref="L59:M60" name="Range2_2_12_1_4_3_1_1_1_1_2_1_1_1_1"/>
    <protectedRange sqref="J57:K58" name="Range2_2_12_1_7_1_1_2_2_3"/>
    <protectedRange sqref="G57:H58" name="Range2_2_12_1_3_1_2_1_1_1_2_1_1_1_1_1_1_2_1_1_1"/>
    <protectedRange sqref="I57:I58" name="Range2_2_12_1_4_3_1_1_1_2_1_2_1_1_3_1_1_1_1_1_1_1"/>
    <protectedRange sqref="D57:E58" name="Range2_2_12_1_3_1_2_1_1_1_2_1_1_1_1_3_1_1_1_1_1_1"/>
    <protectedRange sqref="F57:F58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33:AB34 X18:Y34 AA17:AA32" name="Range1_16_3_1_1_6"/>
    <protectedRange sqref="B44" name="Range2_12_5_1_1_1_1_1_2_1"/>
    <protectedRange sqref="G59:H65" name="Range2_2_12_1_3_1_1_1_1_1_4_1_1_1_1_2"/>
    <protectedRange sqref="E59:F65" name="Range2_2_12_1_7_1_1_3_1_1_1_1_2"/>
    <protectedRange sqref="I59:K65" name="Range2_2_12_1_4_3_1_1_1_1_2_1_1_1_2"/>
    <protectedRange sqref="D59:D65" name="Range2_2_12_1_3_1_2_1_1_1_2_1_2_1_1_1_2"/>
    <protectedRange sqref="J66:K66" name="Range2_2_12_1_7_1_1_2_2_1_2"/>
    <protectedRange sqref="I66" name="Range2_2_12_1_7_1_1_2_2_1_1_1_1_1"/>
    <protectedRange sqref="G66:H66" name="Range2_2_12_1_3_3_1_1_1_2_1_1_1_1_1_1_1_1_1_1_1_1_1_1_1_1_1_1_1"/>
    <protectedRange sqref="F66" name="Range2_2_12_1_3_1_2_1_1_1_3_1_1_1_1_1_3_1_1_1_1_1_1_1_1_1_1_1"/>
    <protectedRange sqref="D66" name="Range2_2_12_1_7_1_1_2_1_1_1_1_1_1_1_1"/>
    <protectedRange sqref="E66" name="Range2_2_12_1_1_1_1_1_1_1_1_1_1_1_1_1_1"/>
    <protectedRange sqref="C66" name="Range2_1_4_2_1_1_1_1_1_1_1_1_1_1_1"/>
    <protectedRange sqref="B66" name="Range2_12_5_1_1_2_1_2_2_1_1_1_1_2_1_1_1_2_1_1_1_2_2_2_1_1_1_1_1"/>
    <protectedRange sqref="AR11 AR13:AR15 AR17:AR19 AR21:AR23 AR25:AR27 AR29:AR31 AR33:AR34" name="Range1_16_3_1_1_5"/>
    <protectedRange sqref="H45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5" name="Range2_12_5_1_1_2_1_4_1_1_1_2_1_1_1_1_1_1_1_1_1_2_1_1_1_1_2_1_1_1_2_1_1_1_2_2_2_1_1_1_1_1_1_1_1_1_1_2_1_1_1"/>
    <protectedRange sqref="B64" name="Range2_12_5_1_1_1_2_2_1_1_1_1_1_1_1_1_1_1_1_2_1_1_1_1_1_1_1_1_1_3_1_3_1_1_2_1"/>
    <protectedRange sqref="B62" name="Range2_12_5_1_1_1_2_2_1_1_1_1_1_1_1_1_1_1_1_2_1_1_1_2_2_1_1_1"/>
    <protectedRange sqref="B63" name="Range2_12_5_1_1_2_1_4_1_1_1_2_1_1_1_1_1_1_1_1_1_2_1_1_1_1_2_1_1_1_2_1_1_1_2_2_2_1_1_1_1_1_1_1_1_1_1_2_1_1_1_1_1"/>
    <protectedRange sqref="B46" name="Range2_12_5_1_1_1_2_1_1_1_1_1_1_1_1_1_1_1_2_1_1_1"/>
    <protectedRange sqref="B47" name="Range2_12_5_1_1_1_2_2_1_1_1_1_1_1_1_1_1_1_1_1"/>
    <protectedRange sqref="B48" name="Range2_12_5_1_1_1_2_2_1_1_1_1_1_1_1_1_1_1_1_2_1_1_1_1_1_1_1_1_1_1_1_1_1_1_1"/>
    <protectedRange sqref="B45 B49:B50" name="Range2_12_5_1_1_1_2_2_1_1_1_1_1_1_1_1_1_1_1_2_1_1_1_1_1_1_1_1_1_3_1_3_1_1_2_1_1"/>
    <protectedRange sqref="B51" name="Range2_12_5_1_1_1_2_2_1_1_1_1_1_1_1_1_1_1_1_2_1_1_1_2_1_1_1_2_1_1_1_3_1_1_1_1"/>
    <protectedRange sqref="B52" name="Range2_12_5_1_1_1_2_2_1_1_1_1_1_1_1_1_1_1_1_2_1_1_1_2_1_2_1_1_1_1_3_1_1_1_1"/>
    <protectedRange sqref="B56 B53 B61" name="Range2_12_5_1_1_1_2_2_1_1_1_1_1_1_1_1_1_1_1_2_1_1_1_1_1_1_1_1_1_3_1_3_1_1_1_1_1_1"/>
    <protectedRange sqref="B54" name="Range2_12_5_1_1_1_2_2_1_1_1_1_1_1_1_1_1_1_1_2_1_1_1_2_1_2_1_1_1_1_3_1_1_2_1"/>
    <protectedRange sqref="B55" name="Range2_12_5_1_1_1_2_2_1_1_1_1_1_1_1_1_1_1_1_2_1_1_1_2_1_2_1_1_1_1_3_1_1_1_1_1"/>
    <protectedRange sqref="B57" name="Range2_12_5_1_1_1_2_2_1_1_1_1_1_1_1_1_1_1_1_2_1_1_1_2_2_1_1_1_1"/>
    <protectedRange sqref="B59" name="Range2_12_5_1_1_1_2_2_1_1_1_1_1_1_1_1_1_1_1_2_1_1_1_2_2_1_1"/>
    <protectedRange sqref="B60" name="Range2_12_5_1_1_2_1_4_1_1_1_2_1_1_1_1_1_1_1_1_1_2_1_1_1_1_2_1_1_1_2_1_1_1_2_2_2_1_1_1_1_1_1_1_1_1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166" priority="17" operator="containsText" text="N/A">
      <formula>NOT(ISERROR(SEARCH("N/A",X11)))</formula>
    </cfRule>
    <cfRule type="cellIs" dxfId="165" priority="35" operator="equal">
      <formula>0</formula>
    </cfRule>
  </conditionalFormatting>
  <conditionalFormatting sqref="AC17:AE34 X16 Z16:AE16 Y16:Y17 X11:AE15 Z17:Z32 AB17:AB32">
    <cfRule type="cellIs" dxfId="164" priority="34" operator="greaterThanOrEqual">
      <formula>1185</formula>
    </cfRule>
  </conditionalFormatting>
  <conditionalFormatting sqref="AC17:AE34 X16 Z16:AE16 Y16:Y17 X11:AE15 Z17:Z32 AB17:AB32">
    <cfRule type="cellIs" dxfId="163" priority="33" operator="between">
      <formula>0.1</formula>
      <formula>1184</formula>
    </cfRule>
  </conditionalFormatting>
  <conditionalFormatting sqref="X8 AJ16:AJ34 AJ11:AO15 AK16:AL29 AK30:AK32 AL30:AL34 AM17:AM34 AN16:AO34">
    <cfRule type="cellIs" dxfId="162" priority="32" operator="equal">
      <formula>0</formula>
    </cfRule>
  </conditionalFormatting>
  <conditionalFormatting sqref="X8 AJ16:AJ34 AJ11:AO15 AK16:AL29 AK30:AK32 AL30:AL34 AM17:AM34 AN16:AO34">
    <cfRule type="cellIs" dxfId="161" priority="31" operator="greaterThan">
      <formula>1179</formula>
    </cfRule>
  </conditionalFormatting>
  <conditionalFormatting sqref="X8 AJ16:AJ34 AJ11:AO15 AK16:AL29 AK30:AK32 AL30:AL34 AM17:AM34 AN16:AO34">
    <cfRule type="cellIs" dxfId="160" priority="30" operator="greaterThan">
      <formula>99</formula>
    </cfRule>
  </conditionalFormatting>
  <conditionalFormatting sqref="X8 AJ16:AJ34 AJ11:AO15 AK16:AL29 AK30:AK32 AL30:AL34 AM17:AM34 AN16:AO34">
    <cfRule type="cellIs" dxfId="159" priority="29" operator="greaterThan">
      <formula>0.99</formula>
    </cfRule>
  </conditionalFormatting>
  <conditionalFormatting sqref="AB8">
    <cfRule type="cellIs" dxfId="158" priority="28" operator="equal">
      <formula>0</formula>
    </cfRule>
  </conditionalFormatting>
  <conditionalFormatting sqref="AB8">
    <cfRule type="cellIs" dxfId="157" priority="27" operator="greaterThan">
      <formula>1179</formula>
    </cfRule>
  </conditionalFormatting>
  <conditionalFormatting sqref="AB8">
    <cfRule type="cellIs" dxfId="156" priority="26" operator="greaterThan">
      <formula>99</formula>
    </cfRule>
  </conditionalFormatting>
  <conditionalFormatting sqref="AB8">
    <cfRule type="cellIs" dxfId="155" priority="25" operator="greaterThan">
      <formula>0.99</formula>
    </cfRule>
  </conditionalFormatting>
  <conditionalFormatting sqref="AQ11:AQ34">
    <cfRule type="cellIs" dxfId="154" priority="24" operator="equal">
      <formula>0</formula>
    </cfRule>
  </conditionalFormatting>
  <conditionalFormatting sqref="AQ11:AQ34">
    <cfRule type="cellIs" dxfId="153" priority="23" operator="greaterThan">
      <formula>1179</formula>
    </cfRule>
  </conditionalFormatting>
  <conditionalFormatting sqref="AQ11:AQ34">
    <cfRule type="cellIs" dxfId="152" priority="22" operator="greaterThan">
      <formula>99</formula>
    </cfRule>
  </conditionalFormatting>
  <conditionalFormatting sqref="AQ11:AQ34">
    <cfRule type="cellIs" dxfId="151" priority="21" operator="greaterThan">
      <formula>0.99</formula>
    </cfRule>
  </conditionalFormatting>
  <conditionalFormatting sqref="AI11:AI34">
    <cfRule type="cellIs" dxfId="150" priority="20" operator="greaterThan">
      <formula>$AI$8</formula>
    </cfRule>
  </conditionalFormatting>
  <conditionalFormatting sqref="AH11:AH34">
    <cfRule type="cellIs" dxfId="149" priority="18" operator="greaterThan">
      <formula>$AH$8</formula>
    </cfRule>
    <cfRule type="cellIs" dxfId="148" priority="19" operator="greaterThan">
      <formula>$AH$8</formula>
    </cfRule>
  </conditionalFormatting>
  <conditionalFormatting sqref="AP11:AP34">
    <cfRule type="cellIs" dxfId="147" priority="16" operator="equal">
      <formula>0</formula>
    </cfRule>
  </conditionalFormatting>
  <conditionalFormatting sqref="AP11:AP34">
    <cfRule type="cellIs" dxfId="146" priority="15" operator="greaterThan">
      <formula>1179</formula>
    </cfRule>
  </conditionalFormatting>
  <conditionalFormatting sqref="AP11:AP34">
    <cfRule type="cellIs" dxfId="145" priority="14" operator="greaterThan">
      <formula>99</formula>
    </cfRule>
  </conditionalFormatting>
  <conditionalFormatting sqref="AP11:AP34">
    <cfRule type="cellIs" dxfId="144" priority="13" operator="greaterThan">
      <formula>0.99</formula>
    </cfRule>
  </conditionalFormatting>
  <conditionalFormatting sqref="X17 Z33:AB34 X18:Y34 AA17:AA32">
    <cfRule type="containsText" dxfId="143" priority="9" operator="containsText" text="N/A">
      <formula>NOT(ISERROR(SEARCH("N/A",X17)))</formula>
    </cfRule>
    <cfRule type="cellIs" dxfId="142" priority="12" operator="equal">
      <formula>0</formula>
    </cfRule>
  </conditionalFormatting>
  <conditionalFormatting sqref="X17 Z33:AB34 X18:Y34 AA17:AA32">
    <cfRule type="cellIs" dxfId="141" priority="11" operator="greaterThanOrEqual">
      <formula>1185</formula>
    </cfRule>
  </conditionalFormatting>
  <conditionalFormatting sqref="X17 Z33:AB34 X18:Y34 AA17:AA32">
    <cfRule type="cellIs" dxfId="140" priority="10" operator="between">
      <formula>0.1</formula>
      <formula>1184</formula>
    </cfRule>
  </conditionalFormatting>
  <conditionalFormatting sqref="AM16">
    <cfRule type="cellIs" dxfId="139" priority="8" operator="equal">
      <formula>0</formula>
    </cfRule>
  </conditionalFormatting>
  <conditionalFormatting sqref="AM16">
    <cfRule type="cellIs" dxfId="138" priority="7" operator="greaterThan">
      <formula>1179</formula>
    </cfRule>
  </conditionalFormatting>
  <conditionalFormatting sqref="AM16">
    <cfRule type="cellIs" dxfId="137" priority="6" operator="greaterThan">
      <formula>99</formula>
    </cfRule>
  </conditionalFormatting>
  <conditionalFormatting sqref="AM16">
    <cfRule type="cellIs" dxfId="136" priority="5" operator="greaterThan">
      <formula>0.99</formula>
    </cfRule>
  </conditionalFormatting>
  <conditionalFormatting sqref="AK33:AK34">
    <cfRule type="cellIs" dxfId="135" priority="4" operator="equal">
      <formula>0</formula>
    </cfRule>
  </conditionalFormatting>
  <conditionalFormatting sqref="AK33:AK34">
    <cfRule type="cellIs" dxfId="134" priority="3" operator="greaterThan">
      <formula>1179</formula>
    </cfRule>
  </conditionalFormatting>
  <conditionalFormatting sqref="AK33:AK34">
    <cfRule type="cellIs" dxfId="133" priority="2" operator="greaterThan">
      <formula>99</formula>
    </cfRule>
  </conditionalFormatting>
  <conditionalFormatting sqref="AK33:AK34">
    <cfRule type="cellIs" dxfId="132" priority="1" operator="greaterThan">
      <formula>0.99</formula>
    </cfRule>
  </conditionalFormatting>
  <dataValidations count="4">
    <dataValidation type="list" allowBlank="1" showInputMessage="1" showErrorMessage="1" sqref="P3:P5">
      <formula1>$AY$10:$AY$37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workbookViewId="0">
      <selection activeCell="H51" sqref="H5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129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129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0" customHeight="1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ht="17.25" customHeight="1" x14ac:dyDescent="0.25">
      <c r="B8" s="248">
        <v>42152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25920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51.75" customHeight="1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27'!Q34</f>
        <v>38262662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27'!$AG$34</f>
        <v>37380436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27'!$AP$34</f>
        <v>8413057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96</v>
      </c>
      <c r="Q11" s="118">
        <v>38266482</v>
      </c>
      <c r="R11" s="45">
        <f>Q11-Q10</f>
        <v>3820</v>
      </c>
      <c r="S11" s="46">
        <f>R11*24/1000</f>
        <v>91.68</v>
      </c>
      <c r="T11" s="46">
        <f>R11/1000</f>
        <v>3.82</v>
      </c>
      <c r="U11" s="119">
        <v>5.5</v>
      </c>
      <c r="V11" s="119">
        <f>U11</f>
        <v>5.5</v>
      </c>
      <c r="W11" s="120" t="s">
        <v>124</v>
      </c>
      <c r="X11" s="122">
        <v>0</v>
      </c>
      <c r="Y11" s="122">
        <v>0</v>
      </c>
      <c r="Z11" s="122">
        <v>1039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37381108</v>
      </c>
      <c r="AH11" s="48">
        <f>IF(ISBLANK(AG11),"-",AG11-AG10)</f>
        <v>672</v>
      </c>
      <c r="AI11" s="49">
        <f>AH11/T11</f>
        <v>175.91623036649216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</v>
      </c>
      <c r="AP11" s="122">
        <v>8414475</v>
      </c>
      <c r="AQ11" s="122">
        <f>AP11-AP10</f>
        <v>1418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123</v>
      </c>
      <c r="P12" s="118">
        <v>94</v>
      </c>
      <c r="Q12" s="118">
        <v>38270266</v>
      </c>
      <c r="R12" s="45">
        <f t="shared" ref="R12:R34" si="3">Q12-Q11</f>
        <v>3784</v>
      </c>
      <c r="S12" s="46">
        <f t="shared" ref="S12:S34" si="4">R12*24/1000</f>
        <v>90.816000000000003</v>
      </c>
      <c r="T12" s="46">
        <f t="shared" ref="T12:T34" si="5">R12/1000</f>
        <v>3.7839999999999998</v>
      </c>
      <c r="U12" s="119">
        <v>7</v>
      </c>
      <c r="V12" s="119">
        <f t="shared" ref="V12:V34" si="6">U12</f>
        <v>7</v>
      </c>
      <c r="W12" s="120" t="s">
        <v>124</v>
      </c>
      <c r="X12" s="122">
        <v>0</v>
      </c>
      <c r="Y12" s="122">
        <v>0</v>
      </c>
      <c r="Z12" s="122">
        <v>1019</v>
      </c>
      <c r="AA12" s="122">
        <v>0</v>
      </c>
      <c r="AB12" s="122">
        <v>1049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37381776</v>
      </c>
      <c r="AH12" s="48">
        <f>IF(ISBLANK(AG12),"-",AG12-AG11)</f>
        <v>668</v>
      </c>
      <c r="AI12" s="49">
        <f t="shared" ref="AI12:AI34" si="7">AH12/T12</f>
        <v>176.53276955602539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</v>
      </c>
      <c r="AP12" s="122">
        <v>8415990</v>
      </c>
      <c r="AQ12" s="122">
        <f>AP12-AP11</f>
        <v>1515</v>
      </c>
      <c r="AR12" s="52">
        <v>0.95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122</v>
      </c>
      <c r="P13" s="118">
        <v>91</v>
      </c>
      <c r="Q13" s="118">
        <v>38273822</v>
      </c>
      <c r="R13" s="45">
        <f t="shared" si="3"/>
        <v>3556</v>
      </c>
      <c r="S13" s="46">
        <f t="shared" si="4"/>
        <v>85.343999999999994</v>
      </c>
      <c r="T13" s="46">
        <f t="shared" si="5"/>
        <v>3.556</v>
      </c>
      <c r="U13" s="119">
        <v>8.3000000000000007</v>
      </c>
      <c r="V13" s="119">
        <f t="shared" si="6"/>
        <v>8.3000000000000007</v>
      </c>
      <c r="W13" s="120" t="s">
        <v>124</v>
      </c>
      <c r="X13" s="122">
        <v>0</v>
      </c>
      <c r="Y13" s="122">
        <v>0</v>
      </c>
      <c r="Z13" s="122">
        <v>1019</v>
      </c>
      <c r="AA13" s="122">
        <v>0</v>
      </c>
      <c r="AB13" s="122">
        <v>1049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37382386</v>
      </c>
      <c r="AH13" s="48">
        <f>IF(ISBLANK(AG13),"-",AG13-AG12)</f>
        <v>610</v>
      </c>
      <c r="AI13" s="49">
        <f t="shared" si="7"/>
        <v>171.54105736782901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</v>
      </c>
      <c r="AP13" s="122">
        <v>8417282</v>
      </c>
      <c r="AQ13" s="122">
        <f>AP13-AP12</f>
        <v>1292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24</v>
      </c>
      <c r="E14" s="40">
        <f t="shared" si="0"/>
        <v>16.901408450704228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93</v>
      </c>
      <c r="P14" s="118">
        <v>93</v>
      </c>
      <c r="Q14" s="118">
        <v>38277586</v>
      </c>
      <c r="R14" s="45">
        <f t="shared" si="3"/>
        <v>3764</v>
      </c>
      <c r="S14" s="46">
        <f t="shared" si="4"/>
        <v>90.335999999999999</v>
      </c>
      <c r="T14" s="46">
        <f t="shared" si="5"/>
        <v>3.7639999999999998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949</v>
      </c>
      <c r="AA14" s="122">
        <v>0</v>
      </c>
      <c r="AB14" s="122">
        <v>999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37382956</v>
      </c>
      <c r="AH14" s="48">
        <f t="shared" ref="AH14:AH34" si="8">IF(ISBLANK(AG14),"-",AG14-AG13)</f>
        <v>570</v>
      </c>
      <c r="AI14" s="49">
        <f t="shared" si="7"/>
        <v>151.43464399574921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</v>
      </c>
      <c r="AP14" s="122">
        <v>8418331</v>
      </c>
      <c r="AQ14" s="122">
        <f>AP14-AP13</f>
        <v>1049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22</v>
      </c>
      <c r="E15" s="40">
        <f t="shared" si="0"/>
        <v>15.492957746478874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100</v>
      </c>
      <c r="P15" s="118">
        <v>99</v>
      </c>
      <c r="Q15" s="118">
        <v>38281483</v>
      </c>
      <c r="R15" s="45">
        <f t="shared" si="3"/>
        <v>3897</v>
      </c>
      <c r="S15" s="46">
        <f t="shared" si="4"/>
        <v>93.528000000000006</v>
      </c>
      <c r="T15" s="46">
        <f t="shared" si="5"/>
        <v>3.8969999999999998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949</v>
      </c>
      <c r="AA15" s="122">
        <v>0</v>
      </c>
      <c r="AB15" s="122">
        <v>999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37383460</v>
      </c>
      <c r="AH15" s="48">
        <f t="shared" si="8"/>
        <v>504</v>
      </c>
      <c r="AI15" s="49">
        <f t="shared" si="7"/>
        <v>129.33025404157044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8418331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107</v>
      </c>
      <c r="Q16" s="118">
        <v>38286406</v>
      </c>
      <c r="R16" s="45">
        <f t="shared" si="3"/>
        <v>4923</v>
      </c>
      <c r="S16" s="46">
        <f t="shared" si="4"/>
        <v>118.152</v>
      </c>
      <c r="T16" s="46">
        <f t="shared" si="5"/>
        <v>4.923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1179</v>
      </c>
      <c r="AA16" s="122">
        <v>0</v>
      </c>
      <c r="AB16" s="122">
        <v>1189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37384312</v>
      </c>
      <c r="AH16" s="48">
        <f t="shared" si="8"/>
        <v>852</v>
      </c>
      <c r="AI16" s="49">
        <f t="shared" si="7"/>
        <v>173.06520414381475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8418331</v>
      </c>
      <c r="AQ16" s="122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133</v>
      </c>
      <c r="P17" s="118">
        <v>138</v>
      </c>
      <c r="Q17" s="118">
        <v>38292563</v>
      </c>
      <c r="R17" s="45">
        <f t="shared" si="3"/>
        <v>6157</v>
      </c>
      <c r="S17" s="46">
        <f t="shared" si="4"/>
        <v>147.768</v>
      </c>
      <c r="T17" s="46">
        <f t="shared" si="5"/>
        <v>6.157</v>
      </c>
      <c r="U17" s="119">
        <v>8.8000000000000007</v>
      </c>
      <c r="V17" s="119">
        <f t="shared" si="6"/>
        <v>8.8000000000000007</v>
      </c>
      <c r="W17" s="120" t="s">
        <v>135</v>
      </c>
      <c r="X17" s="122">
        <v>0</v>
      </c>
      <c r="Y17" s="122">
        <v>1179</v>
      </c>
      <c r="Z17" s="122">
        <v>1179</v>
      </c>
      <c r="AA17" s="122">
        <v>1185</v>
      </c>
      <c r="AB17" s="122">
        <v>1189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37385704</v>
      </c>
      <c r="AH17" s="48">
        <f t="shared" si="8"/>
        <v>1392</v>
      </c>
      <c r="AI17" s="49">
        <f t="shared" si="7"/>
        <v>226.08413188241028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8418331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133</v>
      </c>
      <c r="P18" s="118">
        <v>137</v>
      </c>
      <c r="Q18" s="118">
        <v>38298982</v>
      </c>
      <c r="R18" s="45">
        <f t="shared" si="3"/>
        <v>6419</v>
      </c>
      <c r="S18" s="46">
        <f t="shared" si="4"/>
        <v>154.05600000000001</v>
      </c>
      <c r="T18" s="46">
        <f t="shared" si="5"/>
        <v>6.4189999999999996</v>
      </c>
      <c r="U18" s="119">
        <v>7.8</v>
      </c>
      <c r="V18" s="119">
        <f t="shared" si="6"/>
        <v>7.8</v>
      </c>
      <c r="W18" s="120" t="s">
        <v>135</v>
      </c>
      <c r="X18" s="122">
        <v>0</v>
      </c>
      <c r="Y18" s="122">
        <v>1179</v>
      </c>
      <c r="Z18" s="122">
        <v>1179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37387148</v>
      </c>
      <c r="AH18" s="48">
        <f t="shared" si="8"/>
        <v>1444</v>
      </c>
      <c r="AI18" s="49">
        <f t="shared" si="7"/>
        <v>224.95715843589346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8418331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132</v>
      </c>
      <c r="P19" s="118">
        <v>135</v>
      </c>
      <c r="Q19" s="118">
        <v>38305514</v>
      </c>
      <c r="R19" s="45">
        <f t="shared" si="3"/>
        <v>6532</v>
      </c>
      <c r="S19" s="46">
        <f t="shared" si="4"/>
        <v>156.768</v>
      </c>
      <c r="T19" s="46">
        <f t="shared" si="5"/>
        <v>6.532</v>
      </c>
      <c r="U19" s="119">
        <v>6.7</v>
      </c>
      <c r="V19" s="119">
        <f t="shared" si="6"/>
        <v>6.7</v>
      </c>
      <c r="W19" s="120" t="s">
        <v>135</v>
      </c>
      <c r="X19" s="122">
        <v>0</v>
      </c>
      <c r="Y19" s="122">
        <v>1179</v>
      </c>
      <c r="Z19" s="122">
        <v>1179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37388620</v>
      </c>
      <c r="AH19" s="48">
        <f t="shared" si="8"/>
        <v>1472</v>
      </c>
      <c r="AI19" s="49">
        <f t="shared" si="7"/>
        <v>225.35211267605635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8418331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132</v>
      </c>
      <c r="P20" s="118">
        <v>135</v>
      </c>
      <c r="Q20" s="118">
        <v>38311805</v>
      </c>
      <c r="R20" s="45">
        <f t="shared" si="3"/>
        <v>6291</v>
      </c>
      <c r="S20" s="46">
        <f t="shared" si="4"/>
        <v>150.98400000000001</v>
      </c>
      <c r="T20" s="46">
        <f t="shared" si="5"/>
        <v>6.2910000000000004</v>
      </c>
      <c r="U20" s="119">
        <v>5.8</v>
      </c>
      <c r="V20" s="119">
        <f t="shared" si="6"/>
        <v>5.8</v>
      </c>
      <c r="W20" s="120" t="s">
        <v>135</v>
      </c>
      <c r="X20" s="122">
        <v>0</v>
      </c>
      <c r="Y20" s="122">
        <v>1179</v>
      </c>
      <c r="Z20" s="122">
        <v>1179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37390048</v>
      </c>
      <c r="AH20" s="48">
        <f>IF(ISBLANK(AG20),"-",AG20-AG19)</f>
        <v>1428</v>
      </c>
      <c r="AI20" s="49">
        <f t="shared" si="7"/>
        <v>226.99093943729136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8418331</v>
      </c>
      <c r="AQ20" s="122">
        <f t="shared" si="10"/>
        <v>0</v>
      </c>
      <c r="AR20" s="52">
        <v>1.05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133</v>
      </c>
      <c r="P21" s="118">
        <v>137</v>
      </c>
      <c r="Q21" s="118">
        <v>38318471</v>
      </c>
      <c r="R21" s="45">
        <f>Q21-Q20</f>
        <v>6666</v>
      </c>
      <c r="S21" s="46">
        <f t="shared" si="4"/>
        <v>159.98400000000001</v>
      </c>
      <c r="T21" s="46">
        <f t="shared" si="5"/>
        <v>6.6660000000000004</v>
      </c>
      <c r="U21" s="119">
        <v>4.9000000000000004</v>
      </c>
      <c r="V21" s="119">
        <f t="shared" si="6"/>
        <v>4.9000000000000004</v>
      </c>
      <c r="W21" s="120" t="s">
        <v>135</v>
      </c>
      <c r="X21" s="122">
        <v>0</v>
      </c>
      <c r="Y21" s="122">
        <v>1179</v>
      </c>
      <c r="Z21" s="122">
        <v>1179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37391564</v>
      </c>
      <c r="AH21" s="48">
        <f t="shared" si="8"/>
        <v>1516</v>
      </c>
      <c r="AI21" s="49">
        <f t="shared" si="7"/>
        <v>227.4227422742274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8418331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133</v>
      </c>
      <c r="P22" s="118">
        <v>136</v>
      </c>
      <c r="Q22" s="118">
        <v>38324447</v>
      </c>
      <c r="R22" s="45">
        <f t="shared" si="3"/>
        <v>5976</v>
      </c>
      <c r="S22" s="46">
        <f t="shared" si="4"/>
        <v>143.42400000000001</v>
      </c>
      <c r="T22" s="46">
        <f t="shared" si="5"/>
        <v>5.976</v>
      </c>
      <c r="U22" s="119">
        <v>3.9</v>
      </c>
      <c r="V22" s="119">
        <f t="shared" si="6"/>
        <v>3.9</v>
      </c>
      <c r="W22" s="120" t="s">
        <v>135</v>
      </c>
      <c r="X22" s="122">
        <v>0</v>
      </c>
      <c r="Y22" s="122">
        <v>1179</v>
      </c>
      <c r="Z22" s="122">
        <v>1179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37392924</v>
      </c>
      <c r="AH22" s="48">
        <f t="shared" si="8"/>
        <v>1360</v>
      </c>
      <c r="AI22" s="49">
        <f t="shared" si="7"/>
        <v>227.57697456492636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8418331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127</v>
      </c>
      <c r="P23" s="118">
        <v>110</v>
      </c>
      <c r="Q23" s="118">
        <v>38330548</v>
      </c>
      <c r="R23" s="45">
        <f t="shared" si="3"/>
        <v>6101</v>
      </c>
      <c r="S23" s="46">
        <f t="shared" si="4"/>
        <v>146.42400000000001</v>
      </c>
      <c r="T23" s="46">
        <f t="shared" si="5"/>
        <v>6.101</v>
      </c>
      <c r="U23" s="119">
        <v>2.9</v>
      </c>
      <c r="V23" s="119">
        <f t="shared" si="6"/>
        <v>2.9</v>
      </c>
      <c r="W23" s="120" t="s">
        <v>135</v>
      </c>
      <c r="X23" s="122">
        <v>0</v>
      </c>
      <c r="Y23" s="122">
        <v>1179</v>
      </c>
      <c r="Z23" s="122">
        <v>1159</v>
      </c>
      <c r="AA23" s="122">
        <v>1185</v>
      </c>
      <c r="AB23" s="122">
        <v>1169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37394332</v>
      </c>
      <c r="AH23" s="48">
        <f t="shared" si="8"/>
        <v>1408</v>
      </c>
      <c r="AI23" s="49">
        <f t="shared" si="7"/>
        <v>230.78183904277986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8418331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134</v>
      </c>
      <c r="Q24" s="118">
        <v>38336249</v>
      </c>
      <c r="R24" s="45">
        <f t="shared" si="3"/>
        <v>5701</v>
      </c>
      <c r="S24" s="46">
        <f t="shared" si="4"/>
        <v>136.82400000000001</v>
      </c>
      <c r="T24" s="46">
        <f t="shared" si="5"/>
        <v>5.7009999999999996</v>
      </c>
      <c r="U24" s="119">
        <v>2.2999999999999998</v>
      </c>
      <c r="V24" s="119">
        <f t="shared" si="6"/>
        <v>2.2999999999999998</v>
      </c>
      <c r="W24" s="120" t="s">
        <v>135</v>
      </c>
      <c r="X24" s="122">
        <v>0</v>
      </c>
      <c r="Y24" s="122">
        <v>1059</v>
      </c>
      <c r="Z24" s="122">
        <v>1159</v>
      </c>
      <c r="AA24" s="122">
        <v>1185</v>
      </c>
      <c r="AB24" s="122">
        <v>1169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37395612</v>
      </c>
      <c r="AH24" s="48">
        <f t="shared" si="8"/>
        <v>1280</v>
      </c>
      <c r="AI24" s="49">
        <f t="shared" si="7"/>
        <v>224.52201368181022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8418331</v>
      </c>
      <c r="AQ24" s="122">
        <f t="shared" si="10"/>
        <v>0</v>
      </c>
      <c r="AR24" s="52">
        <v>1.18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127</v>
      </c>
      <c r="P25" s="118">
        <v>108</v>
      </c>
      <c r="Q25" s="118">
        <v>38341970</v>
      </c>
      <c r="R25" s="45">
        <f t="shared" si="3"/>
        <v>5721</v>
      </c>
      <c r="S25" s="46">
        <f t="shared" si="4"/>
        <v>137.304</v>
      </c>
      <c r="T25" s="46">
        <f t="shared" si="5"/>
        <v>5.7210000000000001</v>
      </c>
      <c r="U25" s="119">
        <v>1.8</v>
      </c>
      <c r="V25" s="119">
        <f t="shared" si="6"/>
        <v>1.8</v>
      </c>
      <c r="W25" s="120" t="s">
        <v>135</v>
      </c>
      <c r="X25" s="122">
        <v>0</v>
      </c>
      <c r="Y25" s="122">
        <v>1059</v>
      </c>
      <c r="Z25" s="122">
        <v>1129</v>
      </c>
      <c r="AA25" s="122">
        <v>1185</v>
      </c>
      <c r="AB25" s="122">
        <v>1119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37396848</v>
      </c>
      <c r="AH25" s="48">
        <f t="shared" si="8"/>
        <v>1236</v>
      </c>
      <c r="AI25" s="49">
        <f t="shared" si="7"/>
        <v>216.04614577871001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8418331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127</v>
      </c>
      <c r="P26" s="118">
        <v>115</v>
      </c>
      <c r="Q26" s="118">
        <v>38347671</v>
      </c>
      <c r="R26" s="45">
        <f t="shared" si="3"/>
        <v>5701</v>
      </c>
      <c r="S26" s="46">
        <f t="shared" si="4"/>
        <v>136.82400000000001</v>
      </c>
      <c r="T26" s="46">
        <f t="shared" si="5"/>
        <v>5.7009999999999996</v>
      </c>
      <c r="U26" s="119">
        <v>1.4</v>
      </c>
      <c r="V26" s="119">
        <f t="shared" si="6"/>
        <v>1.4</v>
      </c>
      <c r="W26" s="120" t="s">
        <v>135</v>
      </c>
      <c r="X26" s="122">
        <v>0</v>
      </c>
      <c r="Y26" s="122">
        <v>1059</v>
      </c>
      <c r="Z26" s="122">
        <v>1129</v>
      </c>
      <c r="AA26" s="122">
        <v>1185</v>
      </c>
      <c r="AB26" s="122">
        <v>1119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37398076</v>
      </c>
      <c r="AH26" s="48">
        <f t="shared" si="8"/>
        <v>1228</v>
      </c>
      <c r="AI26" s="49">
        <f t="shared" si="7"/>
        <v>215.40080687598669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8418331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126</v>
      </c>
      <c r="P27" s="118">
        <v>118</v>
      </c>
      <c r="Q27" s="118">
        <v>38353270</v>
      </c>
      <c r="R27" s="45">
        <f t="shared" si="3"/>
        <v>5599</v>
      </c>
      <c r="S27" s="46">
        <f t="shared" si="4"/>
        <v>134.376</v>
      </c>
      <c r="T27" s="46">
        <f t="shared" si="5"/>
        <v>5.5990000000000002</v>
      </c>
      <c r="U27" s="119">
        <v>1.3</v>
      </c>
      <c r="V27" s="119">
        <f t="shared" si="6"/>
        <v>1.3</v>
      </c>
      <c r="W27" s="120" t="s">
        <v>135</v>
      </c>
      <c r="X27" s="122">
        <v>0</v>
      </c>
      <c r="Y27" s="122">
        <v>1059</v>
      </c>
      <c r="Z27" s="122">
        <v>1129</v>
      </c>
      <c r="AA27" s="122">
        <v>1185</v>
      </c>
      <c r="AB27" s="122">
        <v>1119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37399308</v>
      </c>
      <c r="AH27" s="48">
        <f t="shared" si="8"/>
        <v>1232</v>
      </c>
      <c r="AI27" s="49">
        <f t="shared" si="7"/>
        <v>220.03929273084478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8418331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132</v>
      </c>
      <c r="P28" s="118">
        <v>123</v>
      </c>
      <c r="Q28" s="118">
        <v>38358694</v>
      </c>
      <c r="R28" s="45">
        <f t="shared" si="3"/>
        <v>5424</v>
      </c>
      <c r="S28" s="46">
        <f t="shared" si="4"/>
        <v>130.17599999999999</v>
      </c>
      <c r="T28" s="46">
        <f t="shared" si="5"/>
        <v>5.4240000000000004</v>
      </c>
      <c r="U28" s="119">
        <v>1.3</v>
      </c>
      <c r="V28" s="119">
        <f t="shared" si="6"/>
        <v>1.3</v>
      </c>
      <c r="W28" s="120" t="s">
        <v>152</v>
      </c>
      <c r="X28" s="122">
        <v>0</v>
      </c>
      <c r="Y28" s="122">
        <v>0</v>
      </c>
      <c r="Z28" s="122">
        <v>1129</v>
      </c>
      <c r="AA28" s="122">
        <v>1185</v>
      </c>
      <c r="AB28" s="122">
        <v>1119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37400452</v>
      </c>
      <c r="AH28" s="48">
        <f t="shared" si="8"/>
        <v>1144</v>
      </c>
      <c r="AI28" s="49">
        <f t="shared" si="7"/>
        <v>210.91445427728613</v>
      </c>
      <c r="AJ28" s="101">
        <v>0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22">
        <v>8418331</v>
      </c>
      <c r="AQ28" s="122">
        <f t="shared" si="10"/>
        <v>0</v>
      </c>
      <c r="AR28" s="52">
        <v>1.08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121</v>
      </c>
      <c r="Q29" s="118">
        <v>38363852</v>
      </c>
      <c r="R29" s="45">
        <f t="shared" si="3"/>
        <v>5158</v>
      </c>
      <c r="S29" s="46">
        <f t="shared" si="4"/>
        <v>123.792</v>
      </c>
      <c r="T29" s="46">
        <f t="shared" si="5"/>
        <v>5.1580000000000004</v>
      </c>
      <c r="U29" s="119">
        <v>1.3</v>
      </c>
      <c r="V29" s="119">
        <f t="shared" si="6"/>
        <v>1.3</v>
      </c>
      <c r="W29" s="120" t="s">
        <v>152</v>
      </c>
      <c r="X29" s="122">
        <v>0</v>
      </c>
      <c r="Y29" s="122">
        <v>0</v>
      </c>
      <c r="Z29" s="122">
        <v>1129</v>
      </c>
      <c r="AA29" s="122">
        <v>1185</v>
      </c>
      <c r="AB29" s="122">
        <v>1119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37401522</v>
      </c>
      <c r="AH29" s="48">
        <f t="shared" si="8"/>
        <v>1070</v>
      </c>
      <c r="AI29" s="49">
        <f t="shared" si="7"/>
        <v>207.44474602559129</v>
      </c>
      <c r="AJ29" s="101">
        <v>0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22">
        <v>8418331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131</v>
      </c>
      <c r="P30" s="118">
        <v>119</v>
      </c>
      <c r="Q30" s="118">
        <v>38369081</v>
      </c>
      <c r="R30" s="45">
        <f t="shared" si="3"/>
        <v>5229</v>
      </c>
      <c r="S30" s="46">
        <f t="shared" si="4"/>
        <v>125.496</v>
      </c>
      <c r="T30" s="46">
        <f t="shared" si="5"/>
        <v>5.2290000000000001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1129</v>
      </c>
      <c r="AA30" s="122">
        <v>1185</v>
      </c>
      <c r="AB30" s="122">
        <v>1119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37402660</v>
      </c>
      <c r="AH30" s="48">
        <f t="shared" si="8"/>
        <v>1138</v>
      </c>
      <c r="AI30" s="49">
        <f t="shared" si="7"/>
        <v>217.63243449990438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8418331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5</v>
      </c>
      <c r="E31" s="40">
        <f t="shared" si="0"/>
        <v>3.5211267605633805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130</v>
      </c>
      <c r="P31" s="118">
        <v>124</v>
      </c>
      <c r="Q31" s="118">
        <v>38374513</v>
      </c>
      <c r="R31" s="45">
        <f t="shared" si="3"/>
        <v>5432</v>
      </c>
      <c r="S31" s="46">
        <f t="shared" si="4"/>
        <v>130.36799999999999</v>
      </c>
      <c r="T31" s="46">
        <f t="shared" si="5"/>
        <v>5.4320000000000004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1129</v>
      </c>
      <c r="AA31" s="122">
        <v>1185</v>
      </c>
      <c r="AB31" s="122">
        <v>1119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37403812</v>
      </c>
      <c r="AH31" s="48">
        <f t="shared" si="8"/>
        <v>1152</v>
      </c>
      <c r="AI31" s="49">
        <f t="shared" si="7"/>
        <v>212.07658321060381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8418331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117</v>
      </c>
      <c r="P32" s="118">
        <v>100</v>
      </c>
      <c r="Q32" s="118">
        <v>38379104</v>
      </c>
      <c r="R32" s="45">
        <f t="shared" si="3"/>
        <v>4591</v>
      </c>
      <c r="S32" s="46">
        <f t="shared" si="4"/>
        <v>110.184</v>
      </c>
      <c r="T32" s="46">
        <f t="shared" si="5"/>
        <v>4.5910000000000002</v>
      </c>
      <c r="U32" s="119">
        <v>1.3</v>
      </c>
      <c r="V32" s="119">
        <f t="shared" si="6"/>
        <v>1.3</v>
      </c>
      <c r="W32" s="120" t="s">
        <v>124</v>
      </c>
      <c r="X32" s="122">
        <v>0</v>
      </c>
      <c r="Y32" s="122">
        <v>0</v>
      </c>
      <c r="Z32" s="122">
        <v>1179</v>
      </c>
      <c r="AA32" s="122">
        <v>0</v>
      </c>
      <c r="AB32" s="122">
        <v>1159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37404676</v>
      </c>
      <c r="AH32" s="48">
        <f t="shared" si="8"/>
        <v>864</v>
      </c>
      <c r="AI32" s="49">
        <f t="shared" si="7"/>
        <v>188.1942931823132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8418331</v>
      </c>
      <c r="AQ32" s="122">
        <f t="shared" si="10"/>
        <v>0</v>
      </c>
      <c r="AR32" s="52">
        <v>1.04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136</v>
      </c>
      <c r="P33" s="118">
        <v>104</v>
      </c>
      <c r="Q33" s="118">
        <v>38383608</v>
      </c>
      <c r="R33" s="45">
        <f t="shared" si="3"/>
        <v>4504</v>
      </c>
      <c r="S33" s="46">
        <f t="shared" si="4"/>
        <v>108.096</v>
      </c>
      <c r="T33" s="46">
        <f t="shared" si="5"/>
        <v>4.5039999999999996</v>
      </c>
      <c r="U33" s="119">
        <v>2.1</v>
      </c>
      <c r="V33" s="119">
        <f t="shared" si="6"/>
        <v>2.1</v>
      </c>
      <c r="W33" s="120" t="s">
        <v>124</v>
      </c>
      <c r="X33" s="122">
        <v>0</v>
      </c>
      <c r="Y33" s="122">
        <v>0</v>
      </c>
      <c r="Z33" s="122">
        <v>1149</v>
      </c>
      <c r="AA33" s="122">
        <v>0</v>
      </c>
      <c r="AB33" s="122">
        <v>1149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37405548</v>
      </c>
      <c r="AH33" s="48">
        <f t="shared" si="8"/>
        <v>872</v>
      </c>
      <c r="AI33" s="49">
        <f t="shared" si="7"/>
        <v>193.60568383658972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8419205</v>
      </c>
      <c r="AQ33" s="122">
        <f t="shared" si="10"/>
        <v>874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127</v>
      </c>
      <c r="P34" s="118">
        <v>99</v>
      </c>
      <c r="Q34" s="118">
        <v>38387963</v>
      </c>
      <c r="R34" s="45">
        <f t="shared" si="3"/>
        <v>4355</v>
      </c>
      <c r="S34" s="46">
        <f t="shared" si="4"/>
        <v>104.52</v>
      </c>
      <c r="T34" s="46">
        <f t="shared" si="5"/>
        <v>4.3550000000000004</v>
      </c>
      <c r="U34" s="119">
        <v>3.9</v>
      </c>
      <c r="V34" s="119">
        <f t="shared" si="6"/>
        <v>3.9</v>
      </c>
      <c r="W34" s="120" t="s">
        <v>124</v>
      </c>
      <c r="X34" s="122">
        <v>0</v>
      </c>
      <c r="Y34" s="122">
        <v>0</v>
      </c>
      <c r="Z34" s="122">
        <v>1109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37406356</v>
      </c>
      <c r="AH34" s="48">
        <f t="shared" si="8"/>
        <v>808</v>
      </c>
      <c r="AI34" s="49">
        <f t="shared" si="7"/>
        <v>185.53386911595865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8420684</v>
      </c>
      <c r="AQ34" s="122">
        <f t="shared" si="10"/>
        <v>1479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115.54166666666667</v>
      </c>
      <c r="Q35" s="63">
        <f>Q34-Q10</f>
        <v>125301</v>
      </c>
      <c r="R35" s="64">
        <f>SUM(R11:R34)</f>
        <v>125301</v>
      </c>
      <c r="S35" s="123">
        <f>AVERAGE(S11:S34)</f>
        <v>125.301</v>
      </c>
      <c r="T35" s="123">
        <f>SUM(T11:T34)</f>
        <v>125.301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25920</v>
      </c>
      <c r="AH35" s="66">
        <f>SUM(AH11:AH34)</f>
        <v>25920</v>
      </c>
      <c r="AI35" s="67">
        <f>$AH$35/$T35</f>
        <v>206.86187660114444</v>
      </c>
      <c r="AJ35" s="92"/>
      <c r="AK35" s="93"/>
      <c r="AL35" s="93"/>
      <c r="AM35" s="93"/>
      <c r="AN35" s="94"/>
      <c r="AO35" s="68"/>
      <c r="AP35" s="69">
        <f>AP34-AP10</f>
        <v>7627</v>
      </c>
      <c r="AQ35" s="70">
        <f>SUM(AQ11:AQ34)</f>
        <v>7627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183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5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311</v>
      </c>
      <c r="C44" s="15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5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357</v>
      </c>
      <c r="C46" s="15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429</v>
      </c>
      <c r="C47" s="159"/>
      <c r="D47" s="109"/>
      <c r="E47" s="109"/>
      <c r="F47" s="109"/>
      <c r="G47" s="10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430</v>
      </c>
      <c r="C48" s="15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426</v>
      </c>
      <c r="C49" s="15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431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58" t="s">
        <v>432</v>
      </c>
      <c r="C52" s="159"/>
      <c r="D52" s="159"/>
      <c r="E52" s="159"/>
      <c r="F52" s="159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433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59"/>
      <c r="D55" s="159"/>
      <c r="E55" s="159"/>
      <c r="F55" s="159"/>
      <c r="G55" s="159"/>
      <c r="H55" s="159"/>
      <c r="I55" s="2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341</v>
      </c>
      <c r="C56" s="159"/>
      <c r="D56" s="159"/>
      <c r="E56" s="159"/>
      <c r="F56" s="159"/>
      <c r="G56" s="159"/>
      <c r="H56" s="159"/>
      <c r="I56" s="21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3" t="s">
        <v>434</v>
      </c>
      <c r="C57" s="154"/>
      <c r="D57" s="154"/>
      <c r="E57" s="156"/>
      <c r="F57" s="156"/>
      <c r="G57" s="156"/>
      <c r="H57" s="159"/>
      <c r="I57" s="16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413</v>
      </c>
      <c r="C58" s="159"/>
      <c r="D58" s="159"/>
      <c r="E58" s="157"/>
      <c r="F58" s="157"/>
      <c r="G58" s="157"/>
      <c r="H58" s="159"/>
      <c r="I58" s="16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196</v>
      </c>
      <c r="C59" s="159"/>
      <c r="D59" s="159"/>
      <c r="E59" s="157"/>
      <c r="F59" s="157"/>
      <c r="G59" s="157"/>
      <c r="H59" s="159"/>
      <c r="I59" s="16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197</v>
      </c>
      <c r="C60" s="159"/>
      <c r="D60" s="159"/>
      <c r="E60" s="157"/>
      <c r="F60" s="157"/>
      <c r="G60" s="157"/>
      <c r="H60" s="159"/>
      <c r="I60" s="16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212" t="s">
        <v>435</v>
      </c>
      <c r="C61" s="194"/>
      <c r="D61" s="194"/>
      <c r="E61" s="195"/>
      <c r="F61" s="195"/>
      <c r="G61" s="195"/>
      <c r="H61" s="159"/>
      <c r="I61" s="16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212" t="s">
        <v>436</v>
      </c>
      <c r="C62" s="194"/>
      <c r="D62" s="194"/>
      <c r="E62" s="195"/>
      <c r="F62" s="195"/>
      <c r="G62" s="195"/>
      <c r="H62" s="159"/>
      <c r="I62" s="16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213" t="s">
        <v>437</v>
      </c>
      <c r="C63" s="213"/>
      <c r="D63" s="194"/>
      <c r="E63" s="214"/>
      <c r="F63" s="194"/>
      <c r="G63" s="194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213" t="s">
        <v>438</v>
      </c>
      <c r="C64" s="194"/>
      <c r="D64" s="194"/>
      <c r="E64" s="194"/>
      <c r="F64" s="194"/>
      <c r="G64" s="194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212" t="s">
        <v>439</v>
      </c>
      <c r="C65" s="194"/>
      <c r="D65" s="194"/>
      <c r="E65" s="194"/>
      <c r="F65" s="194"/>
      <c r="G65" s="194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212" t="s">
        <v>440</v>
      </c>
      <c r="C66" s="213"/>
      <c r="D66" s="194"/>
      <c r="E66" s="194"/>
      <c r="F66" s="194"/>
      <c r="G66" s="194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08" t="s">
        <v>319</v>
      </c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88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88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3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00"/>
    </row>
    <row r="92" spans="1:51" s="130" customFormat="1" x14ac:dyDescent="0.25">
      <c r="B92" s="12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12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12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8" spans="45:51" x14ac:dyDescent="0.25">
      <c r="AY138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7 S86:T92 B89:B94 S82:T83 N87:R92 T74:T81 T47:T56 T59:T65" name="Range2_12_5_1_1"/>
    <protectedRange sqref="L10 L6 D6 D8 AD8 AF8 O8:U8 AJ8:AR8 AF10 L24:N31 E11:E34 G11:G34 AC17:AF34 R11:V34 X16 Z16:AF16 Y16:Y17 X11:AF15 N32:P34 N10:N23 O11:P31 Z17:Z32 AB17:AB32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1:S56 S59:S65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1" name="Range2_12_1_6_1_1_1_1_2_1_1_1"/>
    <protectedRange sqref="N59:P61" name="Range2_12_1_2_3_1_1_1_1_2_1_1_1"/>
    <protectedRange sqref="L59:M61" name="Range2_2_12_1_4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28:W34" name="Range1_16_3_1_1_4"/>
    <protectedRange sqref="X17 Z33:AB34 X18:Y34 AA17:AA32" name="Range1_16_3_1_1_6"/>
    <protectedRange sqref="B42" name="Range2_12_5_1_1_1_1_1_2_1"/>
    <protectedRange sqref="G57:H62" name="Range2_2_12_1_3_1_1_1_1_1_4_1_1_1_1_2"/>
    <protectedRange sqref="E57:F62" name="Range2_2_12_1_7_1_1_3_1_1_1_1_2"/>
    <protectedRange sqref="I57:K62" name="Range2_2_12_1_4_3_1_1_1_1_2_1_1_1_2"/>
    <protectedRange sqref="D57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2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1" name="Range2_12_5_1_1_2_1_4_1_1_1_2_1_1_1_1_1_1_1_1_1_2_1_1_1_1_2_1_1_1_2_1_1_1_2_2_2_1_1_1_1_1_1_1_1_1_1_2_1_1_1"/>
    <protectedRange sqref="B43" name="Range2_12_5_1_1_1_2_1_1_1_1_1_1_1_1_1_1_1_2_1_1_1"/>
    <protectedRange sqref="B44" name="Range2_12_5_1_1_1_2_2_1_1_1_1_1_1_1_1_1_1_1_1"/>
    <protectedRange sqref="B45" name="Range2_12_5_1_1_1_2_2_1_1_1_1_1_1_1_1_1_1_1_2_1_1_1_1_1_1_1_1_1_1_1_1_1_1_1"/>
    <protectedRange sqref="W17:W27" name="Range1_16_3_1_1_4_1"/>
    <protectedRange sqref="B46:B48 B51 B54" name="Range2_12_5_1_1_1_2_2_1_1_1_1_1_1_1_1_1_1_1_2_1_1_1_1_1_1_1_1_1_3_1_3_1_1_2_1_1"/>
    <protectedRange sqref="B49" name="Range2_12_5_1_1_1_2_2_1_1_1_1_1_1_1_1_1_1_1_2_1_1_1_2_1_1_1_2_1_1_1_3_1_1_1_1_1"/>
    <protectedRange sqref="B50" name="Range2_12_5_1_1_1_2_2_1_1_1_1_1_1_1_1_1_1_1_2_1_1_1_2_1_2_1_1_1_1_3_1_1_1_1_1"/>
    <protectedRange sqref="B52" name="Range2_12_5_1_1_1_2_2_1_1_1_1_1_1_1_1_1_1_1_2_1_1_1_2_2_1_1"/>
    <protectedRange sqref="B53" name="Range2_12_5_1_1_1_2_2_1_1_1_1_1_1_1_1_1_1_1_2_1_1_1_2_1_2_1_1_1_1_3_1_1_2_1"/>
    <protectedRange sqref="B55" name="Range2_12_5_1_1_1_2_2_1_1_1_1_1_1_1_1_1_1_1_2_1_1_1_2_1_2_1_1_1_1_3_1_1_1_1_1_2"/>
    <protectedRange sqref="B56" name="Range2_12_5_1_1_1_2_2_1_1_1_1_1_1_1_1_1_1_1_2_1_1_1_2_2_1_1_1_1"/>
    <protectedRange sqref="B57" name="Range2_12_5_1_1_1_2_2_1_1_1_1_1_1_1_1_1_1_1_2_1_1_1_1_1_1_1_1_1_3_1_3_1_1_1_1_4"/>
    <protectedRange sqref="B67" name="Range2_12_5_1_1_1_2_2_1_1_1_1_1_1_1_1_1_1_1_2_1_1_1_1_1_1_1_1_1_3_1_3_1_1_1_1_1_1"/>
    <protectedRange sqref="B59" name="Range2_12_5_1_1_1_2_2_1_1_1_1_1_1_1_1_1_1_1_2_1_1_1_2_2_1_1_2"/>
    <protectedRange sqref="B60" name="Range2_12_5_1_1_2_1_4_1_1_1_2_1_1_1_1_1_1_1_1_1_2_1_1_1_1_2_1_1_1_2_1_1_1_2_2_2_1_1_1_1_1_1_1_1_1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131" priority="17" operator="containsText" text="N/A">
      <formula>NOT(ISERROR(SEARCH("N/A",X11)))</formula>
    </cfRule>
    <cfRule type="cellIs" dxfId="130" priority="35" operator="equal">
      <formula>0</formula>
    </cfRule>
  </conditionalFormatting>
  <conditionalFormatting sqref="AC17:AE34 X16 Z16:AE16 Y16:Y17 X11:AE15 Z17:Z32 AB17:AB32">
    <cfRule type="cellIs" dxfId="129" priority="34" operator="greaterThanOrEqual">
      <formula>1185</formula>
    </cfRule>
  </conditionalFormatting>
  <conditionalFormatting sqref="AC17:AE34 X16 Z16:AE16 Y16:Y17 X11:AE15 Z17:Z32 AB17:AB32">
    <cfRule type="cellIs" dxfId="128" priority="33" operator="between">
      <formula>0.1</formula>
      <formula>1184</formula>
    </cfRule>
  </conditionalFormatting>
  <conditionalFormatting sqref="X8 AJ16:AJ34 AL16 AN16 AK16:AK30 AL17:AN31 AL32:AL34 AM32 AN32:AN34 AJ11:AO15 AO16:AO34">
    <cfRule type="cellIs" dxfId="127" priority="32" operator="equal">
      <formula>0</formula>
    </cfRule>
  </conditionalFormatting>
  <conditionalFormatting sqref="X8 AJ16:AJ34 AL16 AN16 AK16:AK30 AL17:AN31 AL32:AL34 AM32 AN32:AN34 AJ11:AO15 AO16:AO34">
    <cfRule type="cellIs" dxfId="126" priority="31" operator="greaterThan">
      <formula>1179</formula>
    </cfRule>
  </conditionalFormatting>
  <conditionalFormatting sqref="X8 AJ16:AJ34 AL16 AN16 AK16:AK30 AL17:AN31 AL32:AL34 AM32 AN32:AN34 AJ11:AO15 AO16:AO34">
    <cfRule type="cellIs" dxfId="125" priority="30" operator="greaterThan">
      <formula>99</formula>
    </cfRule>
  </conditionalFormatting>
  <conditionalFormatting sqref="X8 AJ16:AJ34 AL16 AN16 AK16:AK30 AL17:AN31 AL32:AL34 AM32 AN32:AN34 AJ11:AO15 AO16:AO34">
    <cfRule type="cellIs" dxfId="124" priority="29" operator="greaterThan">
      <formula>0.99</formula>
    </cfRule>
  </conditionalFormatting>
  <conditionalFormatting sqref="AB8">
    <cfRule type="cellIs" dxfId="123" priority="28" operator="equal">
      <formula>0</formula>
    </cfRule>
  </conditionalFormatting>
  <conditionalFormatting sqref="AB8">
    <cfRule type="cellIs" dxfId="122" priority="27" operator="greaterThan">
      <formula>1179</formula>
    </cfRule>
  </conditionalFormatting>
  <conditionalFormatting sqref="AB8">
    <cfRule type="cellIs" dxfId="121" priority="26" operator="greaterThan">
      <formula>99</formula>
    </cfRule>
  </conditionalFormatting>
  <conditionalFormatting sqref="AB8">
    <cfRule type="cellIs" dxfId="120" priority="25" operator="greaterThan">
      <formula>0.99</formula>
    </cfRule>
  </conditionalFormatting>
  <conditionalFormatting sqref="AQ11:AQ34">
    <cfRule type="cellIs" dxfId="119" priority="24" operator="equal">
      <formula>0</formula>
    </cfRule>
  </conditionalFormatting>
  <conditionalFormatting sqref="AQ11:AQ34">
    <cfRule type="cellIs" dxfId="118" priority="23" operator="greaterThan">
      <formula>1179</formula>
    </cfRule>
  </conditionalFormatting>
  <conditionalFormatting sqref="AQ11:AQ34">
    <cfRule type="cellIs" dxfId="117" priority="22" operator="greaterThan">
      <formula>99</formula>
    </cfRule>
  </conditionalFormatting>
  <conditionalFormatting sqref="AQ11:AQ34">
    <cfRule type="cellIs" dxfId="116" priority="21" operator="greaterThan">
      <formula>0.99</formula>
    </cfRule>
  </conditionalFormatting>
  <conditionalFormatting sqref="AI11:AI34">
    <cfRule type="cellIs" dxfId="115" priority="20" operator="greaterThan">
      <formula>$AI$8</formula>
    </cfRule>
  </conditionalFormatting>
  <conditionalFormatting sqref="AH11:AH34">
    <cfRule type="cellIs" dxfId="114" priority="18" operator="greaterThan">
      <formula>$AH$8</formula>
    </cfRule>
    <cfRule type="cellIs" dxfId="113" priority="19" operator="greaterThan">
      <formula>$AH$8</formula>
    </cfRule>
  </conditionalFormatting>
  <conditionalFormatting sqref="AP11:AP34">
    <cfRule type="cellIs" dxfId="112" priority="16" operator="equal">
      <formula>0</formula>
    </cfRule>
  </conditionalFormatting>
  <conditionalFormatting sqref="AP11:AP34">
    <cfRule type="cellIs" dxfId="111" priority="15" operator="greaterThan">
      <formula>1179</formula>
    </cfRule>
  </conditionalFormatting>
  <conditionalFormatting sqref="AP11:AP34">
    <cfRule type="cellIs" dxfId="110" priority="14" operator="greaterThan">
      <formula>99</formula>
    </cfRule>
  </conditionalFormatting>
  <conditionalFormatting sqref="AP11:AP34">
    <cfRule type="cellIs" dxfId="109" priority="13" operator="greaterThan">
      <formula>0.99</formula>
    </cfRule>
  </conditionalFormatting>
  <conditionalFormatting sqref="X17 Z33:AB34 X18:Y34 AA17:AA32">
    <cfRule type="containsText" dxfId="108" priority="9" operator="containsText" text="N/A">
      <formula>NOT(ISERROR(SEARCH("N/A",X17)))</formula>
    </cfRule>
    <cfRule type="cellIs" dxfId="107" priority="12" operator="equal">
      <formula>0</formula>
    </cfRule>
  </conditionalFormatting>
  <conditionalFormatting sqref="X17 Z33:AB34 X18:Y34 AA17:AA32">
    <cfRule type="cellIs" dxfId="106" priority="11" operator="greaterThanOrEqual">
      <formula>1185</formula>
    </cfRule>
  </conditionalFormatting>
  <conditionalFormatting sqref="X17 Z33:AB34 X18:Y34 AA17:AA32">
    <cfRule type="cellIs" dxfId="105" priority="10" operator="between">
      <formula>0.1</formula>
      <formula>1184</formula>
    </cfRule>
  </conditionalFormatting>
  <conditionalFormatting sqref="AM16 AM33:AM34">
    <cfRule type="cellIs" dxfId="104" priority="8" operator="equal">
      <formula>0</formula>
    </cfRule>
  </conditionalFormatting>
  <conditionalFormatting sqref="AM16 AM33:AM34">
    <cfRule type="cellIs" dxfId="103" priority="7" operator="greaterThan">
      <formula>1179</formula>
    </cfRule>
  </conditionalFormatting>
  <conditionalFormatting sqref="AM16 AM33:AM34">
    <cfRule type="cellIs" dxfId="102" priority="6" operator="greaterThan">
      <formula>99</formula>
    </cfRule>
  </conditionalFormatting>
  <conditionalFormatting sqref="AM16 AM33:AM34">
    <cfRule type="cellIs" dxfId="101" priority="5" operator="greaterThan">
      <formula>0.99</formula>
    </cfRule>
  </conditionalFormatting>
  <conditionalFormatting sqref="AK31:AK34">
    <cfRule type="cellIs" dxfId="100" priority="4" operator="equal">
      <formula>0</formula>
    </cfRule>
  </conditionalFormatting>
  <conditionalFormatting sqref="AK31:AK34">
    <cfRule type="cellIs" dxfId="99" priority="3" operator="greaterThan">
      <formula>1179</formula>
    </cfRule>
  </conditionalFormatting>
  <conditionalFormatting sqref="AK31:AK34">
    <cfRule type="cellIs" dxfId="98" priority="2" operator="greaterThan">
      <formula>99</formula>
    </cfRule>
  </conditionalFormatting>
  <conditionalFormatting sqref="AK31:AK34">
    <cfRule type="cellIs" dxfId="97" priority="1" operator="greaterThan">
      <formula>0.99</formula>
    </cfRule>
  </conditionalFormatting>
  <dataValidations disablePrompts="1"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workbookViewId="0">
      <selection activeCell="B51" sqref="B51:B5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2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customHeight="1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42153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27464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57.75" customHeight="1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28'!Q34</f>
        <v>38387963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28'!$AG$34</f>
        <v>37406356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28'!$AP$34</f>
        <v>8420684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96</v>
      </c>
      <c r="Q11" s="118">
        <v>38391791</v>
      </c>
      <c r="R11" s="45">
        <f>Q11-Q10</f>
        <v>3828</v>
      </c>
      <c r="S11" s="46">
        <f>R11*24/1000</f>
        <v>91.872</v>
      </c>
      <c r="T11" s="46">
        <f>R11/1000</f>
        <v>3.8279999999999998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1039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37407076</v>
      </c>
      <c r="AH11" s="48">
        <f>IF(ISBLANK(AG11),"-",AG11-AG10)</f>
        <v>720</v>
      </c>
      <c r="AI11" s="49">
        <f>AH11/T11</f>
        <v>188.08777429467085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8422159</v>
      </c>
      <c r="AQ11" s="122">
        <f>AP11-AP10</f>
        <v>1475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98</v>
      </c>
      <c r="Q12" s="118">
        <v>38395497</v>
      </c>
      <c r="R12" s="45">
        <f t="shared" ref="R12:R34" si="3">Q12-Q11</f>
        <v>3706</v>
      </c>
      <c r="S12" s="46">
        <f t="shared" ref="S12:S34" si="4">R12*24/1000</f>
        <v>88.944000000000003</v>
      </c>
      <c r="T12" s="46">
        <f t="shared" ref="T12:T34" si="5">R12/1000</f>
        <v>3.706</v>
      </c>
      <c r="U12" s="119">
        <v>6.4</v>
      </c>
      <c r="V12" s="119">
        <f t="shared" ref="V12:V34" si="6">U12</f>
        <v>6.4</v>
      </c>
      <c r="W12" s="120" t="s">
        <v>124</v>
      </c>
      <c r="X12" s="122">
        <v>0</v>
      </c>
      <c r="Y12" s="122">
        <v>0</v>
      </c>
      <c r="Z12" s="122">
        <v>1019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37407740</v>
      </c>
      <c r="AH12" s="48">
        <f>IF(ISBLANK(AG12),"-",AG12-AG11)</f>
        <v>664</v>
      </c>
      <c r="AI12" s="49">
        <f t="shared" ref="AI12:AI34" si="7">AH12/T12</f>
        <v>179.16891527253102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8423655</v>
      </c>
      <c r="AQ12" s="122">
        <f>AP12-AP11</f>
        <v>1496</v>
      </c>
      <c r="AR12" s="52">
        <v>0.92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95</v>
      </c>
      <c r="Q13" s="118">
        <v>38399222</v>
      </c>
      <c r="R13" s="45">
        <f t="shared" si="3"/>
        <v>3725</v>
      </c>
      <c r="S13" s="46">
        <f t="shared" si="4"/>
        <v>89.4</v>
      </c>
      <c r="T13" s="46">
        <f t="shared" si="5"/>
        <v>3.7250000000000001</v>
      </c>
      <c r="U13" s="119">
        <v>8</v>
      </c>
      <c r="V13" s="119">
        <f t="shared" si="6"/>
        <v>8</v>
      </c>
      <c r="W13" s="120" t="s">
        <v>124</v>
      </c>
      <c r="X13" s="122">
        <v>0</v>
      </c>
      <c r="Y13" s="122">
        <v>0</v>
      </c>
      <c r="Z13" s="122">
        <v>1009</v>
      </c>
      <c r="AA13" s="122">
        <v>0</v>
      </c>
      <c r="AB13" s="122">
        <v>1049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37408388</v>
      </c>
      <c r="AH13" s="48">
        <f>IF(ISBLANK(AG13),"-",AG13-AG12)</f>
        <v>648</v>
      </c>
      <c r="AI13" s="49">
        <f t="shared" si="7"/>
        <v>173.95973154362414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8425109</v>
      </c>
      <c r="AQ13" s="122">
        <f>AP13-AP12</f>
        <v>1454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22</v>
      </c>
      <c r="E14" s="40">
        <f t="shared" si="0"/>
        <v>15.492957746478874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92</v>
      </c>
      <c r="P14" s="118">
        <v>91</v>
      </c>
      <c r="Q14" s="118">
        <v>38402868</v>
      </c>
      <c r="R14" s="45">
        <f t="shared" si="3"/>
        <v>3646</v>
      </c>
      <c r="S14" s="46">
        <f t="shared" si="4"/>
        <v>87.504000000000005</v>
      </c>
      <c r="T14" s="46">
        <f t="shared" si="5"/>
        <v>3.6459999999999999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929</v>
      </c>
      <c r="AA14" s="122">
        <v>0</v>
      </c>
      <c r="AB14" s="122">
        <v>969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37408980</v>
      </c>
      <c r="AH14" s="48">
        <f t="shared" ref="AH14:AH34" si="8">IF(ISBLANK(AG14),"-",AG14-AG13)</f>
        <v>592</v>
      </c>
      <c r="AI14" s="49">
        <f t="shared" si="7"/>
        <v>162.3697202413604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8426582</v>
      </c>
      <c r="AQ14" s="122">
        <f>AP14-AP13</f>
        <v>1473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19</v>
      </c>
      <c r="E15" s="40">
        <f t="shared" si="0"/>
        <v>13.380281690140846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106</v>
      </c>
      <c r="P15" s="118">
        <v>105</v>
      </c>
      <c r="Q15" s="118">
        <v>38406709</v>
      </c>
      <c r="R15" s="45">
        <f t="shared" si="3"/>
        <v>3841</v>
      </c>
      <c r="S15" s="46">
        <f t="shared" si="4"/>
        <v>92.183999999999997</v>
      </c>
      <c r="T15" s="46">
        <f t="shared" si="5"/>
        <v>3.8410000000000002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1009</v>
      </c>
      <c r="AA15" s="122">
        <v>0</v>
      </c>
      <c r="AB15" s="122">
        <v>1039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37409484</v>
      </c>
      <c r="AH15" s="48">
        <f t="shared" si="8"/>
        <v>504</v>
      </c>
      <c r="AI15" s="49">
        <f t="shared" si="7"/>
        <v>131.21582921114293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8426582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130</v>
      </c>
      <c r="Q16" s="118">
        <v>38411712</v>
      </c>
      <c r="R16" s="45">
        <f t="shared" si="3"/>
        <v>5003</v>
      </c>
      <c r="S16" s="46">
        <f t="shared" si="4"/>
        <v>120.072</v>
      </c>
      <c r="T16" s="46">
        <f t="shared" si="5"/>
        <v>5.0030000000000001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37410356</v>
      </c>
      <c r="AH16" s="48">
        <f t="shared" si="8"/>
        <v>872</v>
      </c>
      <c r="AI16" s="49">
        <f t="shared" si="7"/>
        <v>174.29542274635219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8426582</v>
      </c>
      <c r="AQ16" s="122">
        <f t="shared" ref="AQ16:AQ34" si="10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135</v>
      </c>
      <c r="P17" s="118">
        <v>148</v>
      </c>
      <c r="Q17" s="118">
        <v>38417750</v>
      </c>
      <c r="R17" s="45">
        <f t="shared" si="3"/>
        <v>6038</v>
      </c>
      <c r="S17" s="46">
        <f t="shared" si="4"/>
        <v>144.91200000000001</v>
      </c>
      <c r="T17" s="46">
        <f t="shared" si="5"/>
        <v>6.0380000000000003</v>
      </c>
      <c r="U17" s="119">
        <v>8.6</v>
      </c>
      <c r="V17" s="119">
        <f t="shared" si="6"/>
        <v>8.6</v>
      </c>
      <c r="W17" s="120" t="s">
        <v>135</v>
      </c>
      <c r="X17" s="122">
        <v>0</v>
      </c>
      <c r="Y17" s="122">
        <v>1149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37411772</v>
      </c>
      <c r="AH17" s="48">
        <f t="shared" si="8"/>
        <v>1416</v>
      </c>
      <c r="AI17" s="49">
        <f t="shared" si="7"/>
        <v>234.51473998012585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8426582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137</v>
      </c>
      <c r="P18" s="118">
        <v>150</v>
      </c>
      <c r="Q18" s="118">
        <v>38423986</v>
      </c>
      <c r="R18" s="45">
        <f t="shared" si="3"/>
        <v>6236</v>
      </c>
      <c r="S18" s="46">
        <f t="shared" si="4"/>
        <v>149.66399999999999</v>
      </c>
      <c r="T18" s="46">
        <f t="shared" si="5"/>
        <v>6.2359999999999998</v>
      </c>
      <c r="U18" s="119">
        <v>7.8</v>
      </c>
      <c r="V18" s="119">
        <f t="shared" si="6"/>
        <v>7.8</v>
      </c>
      <c r="W18" s="120" t="s">
        <v>135</v>
      </c>
      <c r="X18" s="122">
        <v>0</v>
      </c>
      <c r="Y18" s="122">
        <v>1097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37413172</v>
      </c>
      <c r="AH18" s="48">
        <f t="shared" si="8"/>
        <v>1400</v>
      </c>
      <c r="AI18" s="49">
        <f t="shared" si="7"/>
        <v>224.50288646568313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8426582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156</v>
      </c>
      <c r="Q19" s="118">
        <v>38430303</v>
      </c>
      <c r="R19" s="45">
        <f t="shared" si="3"/>
        <v>6317</v>
      </c>
      <c r="S19" s="46">
        <f t="shared" si="4"/>
        <v>151.608</v>
      </c>
      <c r="T19" s="46">
        <f t="shared" si="5"/>
        <v>6.3170000000000002</v>
      </c>
      <c r="U19" s="119">
        <v>7.1</v>
      </c>
      <c r="V19" s="119">
        <f t="shared" si="6"/>
        <v>7.1</v>
      </c>
      <c r="W19" s="120" t="s">
        <v>135</v>
      </c>
      <c r="X19" s="122">
        <v>0</v>
      </c>
      <c r="Y19" s="122">
        <v>1128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37414588</v>
      </c>
      <c r="AH19" s="48">
        <f t="shared" si="8"/>
        <v>1416</v>
      </c>
      <c r="AI19" s="49">
        <f t="shared" si="7"/>
        <v>224.15703656799113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8426582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135</v>
      </c>
      <c r="P20" s="118">
        <v>152</v>
      </c>
      <c r="Q20" s="118">
        <v>38436846</v>
      </c>
      <c r="R20" s="45">
        <f t="shared" si="3"/>
        <v>6543</v>
      </c>
      <c r="S20" s="46">
        <f t="shared" si="4"/>
        <v>157.03200000000001</v>
      </c>
      <c r="T20" s="46">
        <f t="shared" si="5"/>
        <v>6.5430000000000001</v>
      </c>
      <c r="U20" s="119">
        <v>6.1</v>
      </c>
      <c r="V20" s="119">
        <f t="shared" si="6"/>
        <v>6.1</v>
      </c>
      <c r="W20" s="120" t="s">
        <v>135</v>
      </c>
      <c r="X20" s="122">
        <v>0</v>
      </c>
      <c r="Y20" s="122">
        <v>1127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37416060</v>
      </c>
      <c r="AH20" s="48">
        <f>IF(ISBLANK(AG20),"-",AG20-AG19)</f>
        <v>1472</v>
      </c>
      <c r="AI20" s="49">
        <f t="shared" si="7"/>
        <v>224.97325385908604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8426582</v>
      </c>
      <c r="AQ20" s="122">
        <f t="shared" si="10"/>
        <v>0</v>
      </c>
      <c r="AR20" s="52">
        <v>1.01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136</v>
      </c>
      <c r="P21" s="118">
        <v>145</v>
      </c>
      <c r="Q21" s="118">
        <v>38442896</v>
      </c>
      <c r="R21" s="45">
        <f>Q21-Q20</f>
        <v>6050</v>
      </c>
      <c r="S21" s="46">
        <f t="shared" si="4"/>
        <v>145.19999999999999</v>
      </c>
      <c r="T21" s="46">
        <f t="shared" si="5"/>
        <v>6.05</v>
      </c>
      <c r="U21" s="119">
        <v>5.3</v>
      </c>
      <c r="V21" s="119">
        <f t="shared" si="6"/>
        <v>5.3</v>
      </c>
      <c r="W21" s="120" t="s">
        <v>135</v>
      </c>
      <c r="X21" s="122">
        <v>0</v>
      </c>
      <c r="Y21" s="122">
        <v>1127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37417444</v>
      </c>
      <c r="AH21" s="48">
        <f t="shared" si="8"/>
        <v>1384</v>
      </c>
      <c r="AI21" s="49">
        <f t="shared" si="7"/>
        <v>228.7603305785124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8426582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143</v>
      </c>
      <c r="Q22" s="118">
        <v>38449188</v>
      </c>
      <c r="R22" s="45">
        <f t="shared" si="3"/>
        <v>6292</v>
      </c>
      <c r="S22" s="46">
        <f t="shared" si="4"/>
        <v>151.00800000000001</v>
      </c>
      <c r="T22" s="46">
        <f t="shared" si="5"/>
        <v>6.2919999999999998</v>
      </c>
      <c r="U22" s="119">
        <v>4.5999999999999996</v>
      </c>
      <c r="V22" s="119">
        <f t="shared" si="6"/>
        <v>4.5999999999999996</v>
      </c>
      <c r="W22" s="120" t="s">
        <v>135</v>
      </c>
      <c r="X22" s="122">
        <v>0</v>
      </c>
      <c r="Y22" s="122">
        <v>1127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37418876</v>
      </c>
      <c r="AH22" s="48">
        <f t="shared" si="8"/>
        <v>1432</v>
      </c>
      <c r="AI22" s="49">
        <f t="shared" si="7"/>
        <v>227.59059122695487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8426582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147</v>
      </c>
      <c r="Q23" s="118">
        <v>38455306</v>
      </c>
      <c r="R23" s="45">
        <f t="shared" si="3"/>
        <v>6118</v>
      </c>
      <c r="S23" s="46">
        <f t="shared" si="4"/>
        <v>146.83199999999999</v>
      </c>
      <c r="T23" s="46">
        <f t="shared" si="5"/>
        <v>6.1180000000000003</v>
      </c>
      <c r="U23" s="119">
        <v>3.3</v>
      </c>
      <c r="V23" s="119">
        <f t="shared" si="6"/>
        <v>3.3</v>
      </c>
      <c r="W23" s="120" t="s">
        <v>135</v>
      </c>
      <c r="X23" s="122">
        <v>0</v>
      </c>
      <c r="Y23" s="122">
        <v>1086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37420268</v>
      </c>
      <c r="AH23" s="48">
        <f t="shared" si="8"/>
        <v>1392</v>
      </c>
      <c r="AI23" s="49">
        <f t="shared" si="7"/>
        <v>227.52533507682247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8426582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133</v>
      </c>
      <c r="P24" s="118">
        <v>140</v>
      </c>
      <c r="Q24" s="118">
        <v>38461316</v>
      </c>
      <c r="R24" s="45">
        <f t="shared" si="3"/>
        <v>6010</v>
      </c>
      <c r="S24" s="46">
        <f t="shared" si="4"/>
        <v>144.24</v>
      </c>
      <c r="T24" s="46">
        <f t="shared" si="5"/>
        <v>6.01</v>
      </c>
      <c r="U24" s="119">
        <v>3</v>
      </c>
      <c r="V24" s="119">
        <f t="shared" si="6"/>
        <v>3</v>
      </c>
      <c r="W24" s="120" t="s">
        <v>135</v>
      </c>
      <c r="X24" s="122">
        <v>0</v>
      </c>
      <c r="Y24" s="122">
        <v>1033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37421644</v>
      </c>
      <c r="AH24" s="48">
        <f t="shared" si="8"/>
        <v>1376</v>
      </c>
      <c r="AI24" s="49">
        <f t="shared" si="7"/>
        <v>228.95174708818635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8426582</v>
      </c>
      <c r="AQ24" s="122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141</v>
      </c>
      <c r="Q25" s="118">
        <v>38467326</v>
      </c>
      <c r="R25" s="45">
        <f t="shared" si="3"/>
        <v>6010</v>
      </c>
      <c r="S25" s="46">
        <f t="shared" si="4"/>
        <v>144.24</v>
      </c>
      <c r="T25" s="46">
        <f t="shared" si="5"/>
        <v>6.01</v>
      </c>
      <c r="U25" s="119">
        <v>2.6</v>
      </c>
      <c r="V25" s="119">
        <f t="shared" si="6"/>
        <v>2.6</v>
      </c>
      <c r="W25" s="120" t="s">
        <v>135</v>
      </c>
      <c r="X25" s="122">
        <v>0</v>
      </c>
      <c r="Y25" s="122">
        <v>1035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37423020</v>
      </c>
      <c r="AH25" s="48">
        <f t="shared" si="8"/>
        <v>1376</v>
      </c>
      <c r="AI25" s="49">
        <f t="shared" si="7"/>
        <v>228.95174708818635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8426582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138</v>
      </c>
      <c r="Q26" s="118">
        <v>38472994</v>
      </c>
      <c r="R26" s="45">
        <f t="shared" si="3"/>
        <v>5668</v>
      </c>
      <c r="S26" s="46">
        <f t="shared" si="4"/>
        <v>136.03200000000001</v>
      </c>
      <c r="T26" s="46">
        <f t="shared" si="5"/>
        <v>5.6680000000000001</v>
      </c>
      <c r="U26" s="119">
        <v>2.4</v>
      </c>
      <c r="V26" s="119">
        <f t="shared" si="6"/>
        <v>2.4</v>
      </c>
      <c r="W26" s="120" t="s">
        <v>135</v>
      </c>
      <c r="X26" s="122">
        <v>0</v>
      </c>
      <c r="Y26" s="122">
        <v>1037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37424332</v>
      </c>
      <c r="AH26" s="48">
        <f t="shared" si="8"/>
        <v>1312</v>
      </c>
      <c r="AI26" s="49">
        <f t="shared" si="7"/>
        <v>231.47494707127734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8426582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142</v>
      </c>
      <c r="Q27" s="118">
        <v>38478818</v>
      </c>
      <c r="R27" s="45">
        <f t="shared" si="3"/>
        <v>5824</v>
      </c>
      <c r="S27" s="46">
        <f t="shared" si="4"/>
        <v>139.77600000000001</v>
      </c>
      <c r="T27" s="46">
        <f t="shared" si="5"/>
        <v>5.8239999999999998</v>
      </c>
      <c r="U27" s="119">
        <v>2</v>
      </c>
      <c r="V27" s="119">
        <f t="shared" si="6"/>
        <v>2</v>
      </c>
      <c r="W27" s="120" t="s">
        <v>135</v>
      </c>
      <c r="X27" s="122">
        <v>0</v>
      </c>
      <c r="Y27" s="122">
        <v>1037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37425668</v>
      </c>
      <c r="AH27" s="48">
        <f t="shared" si="8"/>
        <v>1336</v>
      </c>
      <c r="AI27" s="49">
        <f t="shared" si="7"/>
        <v>229.39560439560441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8426582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137</v>
      </c>
      <c r="Q28" s="118">
        <v>38484552</v>
      </c>
      <c r="R28" s="45">
        <f t="shared" si="3"/>
        <v>5734</v>
      </c>
      <c r="S28" s="46">
        <f t="shared" si="4"/>
        <v>137.61600000000001</v>
      </c>
      <c r="T28" s="46">
        <f t="shared" si="5"/>
        <v>5.734</v>
      </c>
      <c r="U28" s="119">
        <v>1.7</v>
      </c>
      <c r="V28" s="119">
        <f t="shared" si="6"/>
        <v>1.7</v>
      </c>
      <c r="W28" s="120" t="s">
        <v>135</v>
      </c>
      <c r="X28" s="122">
        <v>0</v>
      </c>
      <c r="Y28" s="122">
        <v>1037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37427008</v>
      </c>
      <c r="AH28" s="48">
        <f t="shared" si="8"/>
        <v>1340</v>
      </c>
      <c r="AI28" s="49">
        <f t="shared" si="7"/>
        <v>233.69375653993723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8426582</v>
      </c>
      <c r="AQ28" s="122">
        <f t="shared" si="10"/>
        <v>0</v>
      </c>
      <c r="AR28" s="52">
        <v>0.92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143</v>
      </c>
      <c r="Q29" s="118">
        <v>38490455</v>
      </c>
      <c r="R29" s="45">
        <f t="shared" si="3"/>
        <v>5903</v>
      </c>
      <c r="S29" s="46">
        <f t="shared" si="4"/>
        <v>141.672</v>
      </c>
      <c r="T29" s="46">
        <f t="shared" si="5"/>
        <v>5.9029999999999996</v>
      </c>
      <c r="U29" s="119">
        <v>1.4</v>
      </c>
      <c r="V29" s="119">
        <f t="shared" si="6"/>
        <v>1.4</v>
      </c>
      <c r="W29" s="120" t="s">
        <v>135</v>
      </c>
      <c r="X29" s="122">
        <v>0</v>
      </c>
      <c r="Y29" s="122">
        <v>1037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37428372</v>
      </c>
      <c r="AH29" s="48">
        <f t="shared" si="8"/>
        <v>1364</v>
      </c>
      <c r="AI29" s="49">
        <f t="shared" si="7"/>
        <v>231.06894799254619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8426582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138</v>
      </c>
      <c r="P30" s="118">
        <v>138</v>
      </c>
      <c r="Q30" s="118">
        <v>38495934</v>
      </c>
      <c r="R30" s="45">
        <f t="shared" si="3"/>
        <v>5479</v>
      </c>
      <c r="S30" s="46">
        <f t="shared" si="4"/>
        <v>131.49600000000001</v>
      </c>
      <c r="T30" s="46">
        <f t="shared" si="5"/>
        <v>5.4790000000000001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37429600</v>
      </c>
      <c r="AH30" s="48">
        <f t="shared" si="8"/>
        <v>1228</v>
      </c>
      <c r="AI30" s="49">
        <f t="shared" si="7"/>
        <v>224.12849060047455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8426582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3</v>
      </c>
      <c r="E31" s="40">
        <f t="shared" si="0"/>
        <v>2.1126760563380285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138</v>
      </c>
      <c r="P31" s="118">
        <v>136</v>
      </c>
      <c r="Q31" s="118">
        <v>38501611</v>
      </c>
      <c r="R31" s="45">
        <f t="shared" si="3"/>
        <v>5677</v>
      </c>
      <c r="S31" s="46">
        <f t="shared" si="4"/>
        <v>136.24799999999999</v>
      </c>
      <c r="T31" s="46">
        <f t="shared" si="5"/>
        <v>5.6769999999999996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1195</v>
      </c>
      <c r="AA31" s="122">
        <v>1185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37430868</v>
      </c>
      <c r="AH31" s="48">
        <f t="shared" si="8"/>
        <v>1268</v>
      </c>
      <c r="AI31" s="49">
        <f t="shared" si="7"/>
        <v>223.35740708120488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8426582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6</v>
      </c>
      <c r="E32" s="40">
        <f t="shared" si="0"/>
        <v>4.2253521126760569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135</v>
      </c>
      <c r="P32" s="118">
        <v>137</v>
      </c>
      <c r="Q32" s="118">
        <v>38507413</v>
      </c>
      <c r="R32" s="45">
        <f t="shared" si="3"/>
        <v>5802</v>
      </c>
      <c r="S32" s="46">
        <f t="shared" si="4"/>
        <v>139.24799999999999</v>
      </c>
      <c r="T32" s="46">
        <f t="shared" si="5"/>
        <v>5.8019999999999996</v>
      </c>
      <c r="U32" s="119">
        <v>1.3</v>
      </c>
      <c r="V32" s="119">
        <f t="shared" si="6"/>
        <v>1.3</v>
      </c>
      <c r="W32" s="120" t="s">
        <v>152</v>
      </c>
      <c r="X32" s="122">
        <v>0</v>
      </c>
      <c r="Y32" s="122">
        <v>0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37432124</v>
      </c>
      <c r="AH32" s="48">
        <f t="shared" si="8"/>
        <v>1256</v>
      </c>
      <c r="AI32" s="49">
        <f t="shared" si="7"/>
        <v>216.47707687004484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8426582</v>
      </c>
      <c r="AQ32" s="122">
        <f t="shared" si="10"/>
        <v>0</v>
      </c>
      <c r="AR32" s="52">
        <v>1.0900000000000001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132</v>
      </c>
      <c r="P33" s="118">
        <v>108</v>
      </c>
      <c r="Q33" s="118">
        <v>38511941</v>
      </c>
      <c r="R33" s="45">
        <f t="shared" si="3"/>
        <v>4528</v>
      </c>
      <c r="S33" s="46">
        <f t="shared" si="4"/>
        <v>108.672</v>
      </c>
      <c r="T33" s="46">
        <f t="shared" si="5"/>
        <v>4.5279999999999996</v>
      </c>
      <c r="U33" s="119">
        <v>2.2000000000000002</v>
      </c>
      <c r="V33" s="119">
        <f t="shared" si="6"/>
        <v>2.2000000000000002</v>
      </c>
      <c r="W33" s="120" t="s">
        <v>124</v>
      </c>
      <c r="X33" s="122">
        <v>0</v>
      </c>
      <c r="Y33" s="122">
        <v>0</v>
      </c>
      <c r="Z33" s="122">
        <v>1139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37433008</v>
      </c>
      <c r="AH33" s="48">
        <f t="shared" si="8"/>
        <v>884</v>
      </c>
      <c r="AI33" s="49">
        <f t="shared" si="7"/>
        <v>195.2296819787986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8427426</v>
      </c>
      <c r="AQ33" s="122">
        <f t="shared" si="10"/>
        <v>844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130</v>
      </c>
      <c r="P34" s="118">
        <v>105</v>
      </c>
      <c r="Q34" s="118">
        <v>38516268</v>
      </c>
      <c r="R34" s="45">
        <f t="shared" si="3"/>
        <v>4327</v>
      </c>
      <c r="S34" s="46">
        <f t="shared" si="4"/>
        <v>103.848</v>
      </c>
      <c r="T34" s="46">
        <f t="shared" si="5"/>
        <v>4.327</v>
      </c>
      <c r="U34" s="119">
        <v>3.2</v>
      </c>
      <c r="V34" s="119">
        <f t="shared" si="6"/>
        <v>3.2</v>
      </c>
      <c r="W34" s="120" t="s">
        <v>124</v>
      </c>
      <c r="X34" s="122">
        <v>0</v>
      </c>
      <c r="Y34" s="122">
        <v>0</v>
      </c>
      <c r="Z34" s="122">
        <v>1139</v>
      </c>
      <c r="AA34" s="122">
        <v>0</v>
      </c>
      <c r="AB34" s="122">
        <v>1139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37433820</v>
      </c>
      <c r="AH34" s="48">
        <f t="shared" si="8"/>
        <v>812</v>
      </c>
      <c r="AI34" s="49">
        <f t="shared" si="7"/>
        <v>187.65888606424775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8428390</v>
      </c>
      <c r="AQ34" s="122">
        <f t="shared" si="10"/>
        <v>964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130.04166666666666</v>
      </c>
      <c r="Q35" s="63">
        <f>Q34-Q10</f>
        <v>128305</v>
      </c>
      <c r="R35" s="64">
        <f>SUM(R11:R34)</f>
        <v>128305</v>
      </c>
      <c r="S35" s="123">
        <f>AVERAGE(S11:S34)</f>
        <v>128.30500000000001</v>
      </c>
      <c r="T35" s="123">
        <f>SUM(T11:T34)</f>
        <v>128.30500000000004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27464</v>
      </c>
      <c r="AH35" s="66">
        <f>SUM(AH11:AH34)</f>
        <v>27464</v>
      </c>
      <c r="AI35" s="67">
        <f>$AH$35/$T35</f>
        <v>214.05245313900465</v>
      </c>
      <c r="AJ35" s="92"/>
      <c r="AK35" s="93"/>
      <c r="AL35" s="93"/>
      <c r="AM35" s="93"/>
      <c r="AN35" s="94"/>
      <c r="AO35" s="68"/>
      <c r="AP35" s="69">
        <f>AP34-AP10</f>
        <v>7706</v>
      </c>
      <c r="AQ35" s="70">
        <f>SUM(AQ11:AQ34)</f>
        <v>7706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08" t="s">
        <v>441</v>
      </c>
      <c r="C43" s="15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5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311</v>
      </c>
      <c r="C45" s="15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5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357</v>
      </c>
      <c r="C47" s="159"/>
      <c r="D47" s="109"/>
      <c r="E47" s="109"/>
      <c r="F47" s="109"/>
      <c r="G47" s="10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442</v>
      </c>
      <c r="C48" s="15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443</v>
      </c>
      <c r="C49" s="15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281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427</v>
      </c>
      <c r="C52" s="159"/>
      <c r="D52" s="159"/>
      <c r="E52" s="159"/>
      <c r="F52" s="159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257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59"/>
      <c r="D55" s="159"/>
      <c r="E55" s="159"/>
      <c r="F55" s="159"/>
      <c r="G55" s="159"/>
      <c r="H55" s="159"/>
      <c r="I55" s="2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444</v>
      </c>
      <c r="C56" s="159"/>
      <c r="D56" s="159"/>
      <c r="E56" s="159"/>
      <c r="F56" s="159"/>
      <c r="G56" s="159"/>
      <c r="H56" s="159"/>
      <c r="I56" s="21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5" t="s">
        <v>413</v>
      </c>
      <c r="C57" s="159"/>
      <c r="D57" s="159"/>
      <c r="E57" s="157"/>
      <c r="F57" s="157"/>
      <c r="G57" s="157"/>
      <c r="H57" s="159"/>
      <c r="I57" s="16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155</v>
      </c>
      <c r="C58" s="159"/>
      <c r="D58" s="159"/>
      <c r="E58" s="157"/>
      <c r="F58" s="157"/>
      <c r="G58" s="157"/>
      <c r="H58" s="159"/>
      <c r="I58" s="16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 t="s">
        <v>157</v>
      </c>
      <c r="C59" s="159"/>
      <c r="D59" s="159"/>
      <c r="E59" s="157"/>
      <c r="F59" s="157"/>
      <c r="G59" s="157"/>
      <c r="H59" s="159"/>
      <c r="I59" s="16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/>
      <c r="C60" s="159"/>
      <c r="D60" s="159"/>
      <c r="E60" s="157"/>
      <c r="F60" s="157"/>
      <c r="G60" s="157"/>
      <c r="H60" s="159"/>
      <c r="I60" s="16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/>
      <c r="C61" s="159"/>
      <c r="D61" s="159"/>
      <c r="E61" s="157"/>
      <c r="F61" s="157"/>
      <c r="G61" s="157"/>
      <c r="H61" s="159"/>
      <c r="I61" s="16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61"/>
      <c r="C62" s="159"/>
      <c r="D62" s="159"/>
      <c r="E62" s="157"/>
      <c r="F62" s="157"/>
      <c r="G62" s="157"/>
      <c r="H62" s="159"/>
      <c r="I62" s="16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209"/>
      <c r="C63" s="109"/>
      <c r="D63" s="159"/>
      <c r="E63" s="157"/>
      <c r="F63" s="157"/>
      <c r="G63" s="157"/>
      <c r="H63" s="159"/>
      <c r="I63" s="16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15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115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4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5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30"/>
    </row>
    <row r="92" spans="1:51" x14ac:dyDescent="0.25">
      <c r="B92" s="125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0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7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7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128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39" spans="15:51" x14ac:dyDescent="0.25">
      <c r="AY139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9 S87:T93 B91:B96 S83:T84 N88:R93 T75:T82 T59:T66 T47:T56" name="Range2_12_5_1_1"/>
    <protectedRange sqref="L10 L6 D6 D8 AD8 AF8 O8:U8 AJ8:AR8 AF10 L24:N31 E11:E34 G11:G34 AC17:AF34 R11:V34 X16 Z16:AF16 Y16:Y17 X11:AF15 N32:P34 N10:N23 O11:P31 Z17:Z32 AB17:AB3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7:B98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8:B90" name="Range2_12_5_1_1_2"/>
    <protectedRange sqref="B87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5:B86" name="Range2_12_5_1_1_2_1"/>
    <protectedRange sqref="B84" name="Range2_12_5_1_1_2_1_2_1"/>
    <protectedRange sqref="B83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1" name="Range2_12_5_1_1_2_1_4_1_1_1_2_1_1_1_1_1_1_1_1_1_2_1_1_1_1_1"/>
    <protectedRange sqref="B82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80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9" name="Range2_12_5_1_1_2_1_2_2_1_1_1_1_2_1_1_1"/>
    <protectedRange sqref="B78" name="Range2_12_5_1_1_2_1_2_2_1_1_1_1_2_1_1_1_2"/>
    <protectedRange sqref="B77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6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33:AB34 AA17:AA32 X18:Y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4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3" name="Range2_12_5_1_1_2_1_4_1_1_1_2_1_1_1_1_1_1_1_1_1_2_1_1_1_1_2_1_1_1_2_1_1_1_2_2_2_1_1_1_1_1_1_1_1_1_1_2_1_1_1"/>
    <protectedRange sqref="B62" name="Range2_12_5_1_1_1_2_2_1_1_1_1_1_1_1_1_1_1_1_2_1_1_1_1_1_1_1_1_1_3_1_3_1_1_2_1"/>
    <protectedRange sqref="B44" name="Range2_12_5_1_1_1_2_1_1_1_1_1_1_1_1_1_1_1_2_1_1_1"/>
    <protectedRange sqref="B45" name="Range2_12_5_1_1_1_2_2_1_1_1_1_1_1_1_1_1_1_1_1"/>
    <protectedRange sqref="B46" name="Range2_12_5_1_1_1_2_2_1_1_1_1_1_1_1_1_1_1_1_2_1_1_1_1_1_1_1_1_1_1_1_1_1_1_1"/>
    <protectedRange sqref="B43 B47:B48" name="Range2_12_5_1_1_1_2_2_1_1_1_1_1_1_1_1_1_1_1_2_1_1_1_1_1_1_1_1_1_3_1_3_1_1_2_1_1"/>
    <protectedRange sqref="B49" name="Range2_12_5_1_1_1_2_2_1_1_1_1_1_1_1_1_1_1_1_2_1_1_1_2_1_1_1_2_1_1_1_3_1_1_1_1_1"/>
    <protectedRange sqref="B50" name="Range2_12_5_1_1_1_2_2_1_1_1_1_1_1_1_1_1_1_1_2_1_1_1_2_1_2_1_1_1_1_3_1_1_1_1_1"/>
    <protectedRange sqref="B54 B51:B52 B61" name="Range2_12_5_1_1_1_2_2_1_1_1_1_1_1_1_1_1_1_1_2_1_1_1_1_1_1_1_1_1_3_1_3_1_1_1_1_1_1"/>
    <protectedRange sqref="B53 B60" name="Range2_12_5_1_1_1_2_2_1_1_1_1_1_1_1_1_1_1_1_2_1_1_1_2_1_2_1_1_1_1_3_1_1_2_1"/>
    <protectedRange sqref="B55" name="Range2_12_5_1_1_1_2_2_1_1_1_1_1_1_1_1_1_1_1_2_1_1_1_2_1_2_1_1_1_1_3_1_1_1_1_1_2"/>
    <protectedRange sqref="B56" name="Range2_12_5_1_1_1_2_2_1_1_1_1_1_1_1_1_1_1_1_2_1_1_1_2_2_1_1_1_1"/>
    <protectedRange sqref="B59" name="Range2_12_5_1_1_2_1_4_1_1_1_2_1_1_1_1_1_1_1_1_1_2_1_1_1_1_2_1_1_1_2_1_1_1_2_2_2_1_1_1_1_1_1_1_1_1_1_2_1_1_1_1"/>
    <protectedRange sqref="B58" name="Range2_12_5_1_1_1_2_2_1_1_1_1_1_1_1_1_1_1_1_2_1_1_1_2_2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96" priority="17" operator="containsText" text="N/A">
      <formula>NOT(ISERROR(SEARCH("N/A",X11)))</formula>
    </cfRule>
    <cfRule type="cellIs" dxfId="95" priority="35" operator="equal">
      <formula>0</formula>
    </cfRule>
  </conditionalFormatting>
  <conditionalFormatting sqref="AC17:AE34 X16 Z16:AE16 Y16:Y17 X11:AE15 Z17:Z32 AB17:AB32">
    <cfRule type="cellIs" dxfId="94" priority="34" operator="greaterThanOrEqual">
      <formula>1185</formula>
    </cfRule>
  </conditionalFormatting>
  <conditionalFormatting sqref="AC17:AE34 X16 Z16:AE16 Y16:Y17 X11:AE15 Z17:Z32 AB17:AB32">
    <cfRule type="cellIs" dxfId="93" priority="33" operator="between">
      <formula>0.1</formula>
      <formula>1184</formula>
    </cfRule>
  </conditionalFormatting>
  <conditionalFormatting sqref="X8 AJ11:AO15 AL16 AN16 AJ16:AK34 AL17:AN34 AO16:AO34">
    <cfRule type="cellIs" dxfId="92" priority="32" operator="equal">
      <formula>0</formula>
    </cfRule>
  </conditionalFormatting>
  <conditionalFormatting sqref="X8 AJ11:AO15 AL16 AN16 AJ16:AK34 AL17:AN34 AO16:AO34">
    <cfRule type="cellIs" dxfId="91" priority="31" operator="greaterThan">
      <formula>1179</formula>
    </cfRule>
  </conditionalFormatting>
  <conditionalFormatting sqref="X8 AJ11:AO15 AL16 AN16 AJ16:AK34 AL17:AN34 AO16:AO34">
    <cfRule type="cellIs" dxfId="90" priority="30" operator="greaterThan">
      <formula>99</formula>
    </cfRule>
  </conditionalFormatting>
  <conditionalFormatting sqref="X8 AJ11:AO15 AL16 AN16 AJ16:AK34 AL17:AN34 AO16:AO34">
    <cfRule type="cellIs" dxfId="89" priority="29" operator="greaterThan">
      <formula>0.99</formula>
    </cfRule>
  </conditionalFormatting>
  <conditionalFormatting sqref="AB8">
    <cfRule type="cellIs" dxfId="88" priority="28" operator="equal">
      <formula>0</formula>
    </cfRule>
  </conditionalFormatting>
  <conditionalFormatting sqref="AB8">
    <cfRule type="cellIs" dxfId="87" priority="27" operator="greaterThan">
      <formula>1179</formula>
    </cfRule>
  </conditionalFormatting>
  <conditionalFormatting sqref="AB8">
    <cfRule type="cellIs" dxfId="86" priority="26" operator="greaterThan">
      <formula>99</formula>
    </cfRule>
  </conditionalFormatting>
  <conditionalFormatting sqref="AB8">
    <cfRule type="cellIs" dxfId="85" priority="25" operator="greaterThan">
      <formula>0.99</formula>
    </cfRule>
  </conditionalFormatting>
  <conditionalFormatting sqref="AQ11:AQ34">
    <cfRule type="cellIs" dxfId="84" priority="24" operator="equal">
      <formula>0</formula>
    </cfRule>
  </conditionalFormatting>
  <conditionalFormatting sqref="AQ11:AQ34">
    <cfRule type="cellIs" dxfId="83" priority="23" operator="greaterThan">
      <formula>1179</formula>
    </cfRule>
  </conditionalFormatting>
  <conditionalFormatting sqref="AQ11:AQ34">
    <cfRule type="cellIs" dxfId="82" priority="22" operator="greaterThan">
      <formula>99</formula>
    </cfRule>
  </conditionalFormatting>
  <conditionalFormatting sqref="AQ11:AQ34">
    <cfRule type="cellIs" dxfId="81" priority="21" operator="greaterThan">
      <formula>0.99</formula>
    </cfRule>
  </conditionalFormatting>
  <conditionalFormatting sqref="AI11:AI34">
    <cfRule type="cellIs" dxfId="80" priority="20" operator="greaterThan">
      <formula>$AI$8</formula>
    </cfRule>
  </conditionalFormatting>
  <conditionalFormatting sqref="AH11:AH34">
    <cfRule type="cellIs" dxfId="79" priority="18" operator="greaterThan">
      <formula>$AH$8</formula>
    </cfRule>
    <cfRule type="cellIs" dxfId="78" priority="19" operator="greaterThan">
      <formula>$AH$8</formula>
    </cfRule>
  </conditionalFormatting>
  <conditionalFormatting sqref="AP11:AP34">
    <cfRule type="cellIs" dxfId="77" priority="16" operator="equal">
      <formula>0</formula>
    </cfRule>
  </conditionalFormatting>
  <conditionalFormatting sqref="AP11:AP34">
    <cfRule type="cellIs" dxfId="76" priority="15" operator="greaterThan">
      <formula>1179</formula>
    </cfRule>
  </conditionalFormatting>
  <conditionalFormatting sqref="AP11:AP34">
    <cfRule type="cellIs" dxfId="75" priority="14" operator="greaterThan">
      <formula>99</formula>
    </cfRule>
  </conditionalFormatting>
  <conditionalFormatting sqref="AP11:AP34">
    <cfRule type="cellIs" dxfId="74" priority="13" operator="greaterThan">
      <formula>0.99</formula>
    </cfRule>
  </conditionalFormatting>
  <conditionalFormatting sqref="X17 Z33:AB34 AA17:AA32 X18:Y34">
    <cfRule type="containsText" dxfId="73" priority="9" operator="containsText" text="N/A">
      <formula>NOT(ISERROR(SEARCH("N/A",X17)))</formula>
    </cfRule>
    <cfRule type="cellIs" dxfId="72" priority="12" operator="equal">
      <formula>0</formula>
    </cfRule>
  </conditionalFormatting>
  <conditionalFormatting sqref="X17 Z33:AB34 AA17:AA32 X18:Y34">
    <cfRule type="cellIs" dxfId="71" priority="11" operator="greaterThanOrEqual">
      <formula>1185</formula>
    </cfRule>
  </conditionalFormatting>
  <conditionalFormatting sqref="X17 Z33:AB34 AA17:AA32 X18:Y34">
    <cfRule type="cellIs" dxfId="70" priority="10" operator="between">
      <formula>0.1</formula>
      <formula>1184</formula>
    </cfRule>
  </conditionalFormatting>
  <conditionalFormatting sqref="AM16">
    <cfRule type="cellIs" dxfId="69" priority="8" operator="equal">
      <formula>0</formula>
    </cfRule>
  </conditionalFormatting>
  <conditionalFormatting sqref="AM16">
    <cfRule type="cellIs" dxfId="68" priority="7" operator="greaterThan">
      <formula>1179</formula>
    </cfRule>
  </conditionalFormatting>
  <conditionalFormatting sqref="AM16">
    <cfRule type="cellIs" dxfId="67" priority="6" operator="greaterThan">
      <formula>99</formula>
    </cfRule>
  </conditionalFormatting>
  <conditionalFormatting sqref="AM16">
    <cfRule type="cellIs" dxfId="66" priority="5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zoomScaleNormal="100" workbookViewId="0">
      <selection activeCell="B55" sqref="B55:B5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42127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26280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2'!Q34</f>
        <v>35067822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2'!$AG$34</f>
        <v>36706556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2'!$AP$34</f>
        <v>8228853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94</v>
      </c>
      <c r="Q11" s="118">
        <v>35071891</v>
      </c>
      <c r="R11" s="45">
        <f>Q11-Q10</f>
        <v>4069</v>
      </c>
      <c r="S11" s="46">
        <f>R11*24/1000</f>
        <v>97.656000000000006</v>
      </c>
      <c r="T11" s="46">
        <f>R11/1000</f>
        <v>4.069</v>
      </c>
      <c r="U11" s="119">
        <v>5.2</v>
      </c>
      <c r="V11" s="119">
        <f>U11</f>
        <v>5.2</v>
      </c>
      <c r="W11" s="120" t="s">
        <v>124</v>
      </c>
      <c r="X11" s="122">
        <v>0</v>
      </c>
      <c r="Y11" s="122">
        <v>0</v>
      </c>
      <c r="Z11" s="122">
        <v>1088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36707298</v>
      </c>
      <c r="AH11" s="48">
        <f>IF(ISBLANK(AG11),"-",AG11-AG10)</f>
        <v>742</v>
      </c>
      <c r="AI11" s="49">
        <f>AH11/T11</f>
        <v>182.35438682723029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8229974</v>
      </c>
      <c r="AQ11" s="122">
        <f>AP11-AP10</f>
        <v>1121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123</v>
      </c>
      <c r="P12" s="118">
        <v>89</v>
      </c>
      <c r="Q12" s="118">
        <v>35075874</v>
      </c>
      <c r="R12" s="45">
        <f t="shared" ref="R12:R34" si="3">Q12-Q11</f>
        <v>3983</v>
      </c>
      <c r="S12" s="46">
        <f t="shared" ref="S12:S34" si="4">R12*24/1000</f>
        <v>95.591999999999999</v>
      </c>
      <c r="T12" s="46">
        <f t="shared" ref="T12:T34" si="5">R12/1000</f>
        <v>3.9830000000000001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1064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36708020</v>
      </c>
      <c r="AH12" s="48">
        <f>IF(ISBLANK(AG12),"-",AG12-AG11)</f>
        <v>722</v>
      </c>
      <c r="AI12" s="49">
        <f t="shared" ref="AI12:AI34" si="7">AH12/T12</f>
        <v>181.27039919658549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8231295</v>
      </c>
      <c r="AQ12" s="122">
        <f>AP12-AP11</f>
        <v>1321</v>
      </c>
      <c r="AR12" s="52">
        <v>0.98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120</v>
      </c>
      <c r="P13" s="118">
        <v>88</v>
      </c>
      <c r="Q13" s="118">
        <v>35079743</v>
      </c>
      <c r="R13" s="45">
        <f t="shared" si="3"/>
        <v>3869</v>
      </c>
      <c r="S13" s="46">
        <f t="shared" si="4"/>
        <v>92.855999999999995</v>
      </c>
      <c r="T13" s="46">
        <f t="shared" si="5"/>
        <v>3.8690000000000002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1042</v>
      </c>
      <c r="AA13" s="122">
        <v>0</v>
      </c>
      <c r="AB13" s="122">
        <v>1110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36708692</v>
      </c>
      <c r="AH13" s="48">
        <f>IF(ISBLANK(AG13),"-",AG13-AG12)</f>
        <v>672</v>
      </c>
      <c r="AI13" s="49">
        <f t="shared" si="7"/>
        <v>173.68829154820367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8232644</v>
      </c>
      <c r="AQ13" s="122">
        <f>AP13-AP12</f>
        <v>1349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13</v>
      </c>
      <c r="E14" s="40">
        <f t="shared" si="0"/>
        <v>9.1549295774647899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116</v>
      </c>
      <c r="P14" s="118">
        <v>92</v>
      </c>
      <c r="Q14" s="118">
        <v>35083594</v>
      </c>
      <c r="R14" s="45">
        <f t="shared" si="3"/>
        <v>3851</v>
      </c>
      <c r="S14" s="46">
        <f t="shared" si="4"/>
        <v>92.424000000000007</v>
      </c>
      <c r="T14" s="46">
        <f t="shared" si="5"/>
        <v>3.851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1016</v>
      </c>
      <c r="AA14" s="122">
        <v>0</v>
      </c>
      <c r="AB14" s="122">
        <v>1110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36709336</v>
      </c>
      <c r="AH14" s="48">
        <f t="shared" ref="AH14:AH34" si="8">IF(ISBLANK(AG14),"-",AG14-AG13)</f>
        <v>644</v>
      </c>
      <c r="AI14" s="49">
        <f t="shared" si="7"/>
        <v>167.22929109322254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8234016</v>
      </c>
      <c r="AQ14" s="122">
        <f>AP14-AP13</f>
        <v>1372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25</v>
      </c>
      <c r="E15" s="40">
        <f t="shared" si="0"/>
        <v>17.605633802816904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97</v>
      </c>
      <c r="P15" s="118">
        <v>91</v>
      </c>
      <c r="Q15" s="118">
        <v>35087360</v>
      </c>
      <c r="R15" s="45">
        <f t="shared" si="3"/>
        <v>3766</v>
      </c>
      <c r="S15" s="46">
        <f t="shared" si="4"/>
        <v>90.384</v>
      </c>
      <c r="T15" s="46">
        <f t="shared" si="5"/>
        <v>3.766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950</v>
      </c>
      <c r="AA15" s="122">
        <v>0</v>
      </c>
      <c r="AB15" s="122">
        <v>1009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36709904</v>
      </c>
      <c r="AH15" s="48">
        <f t="shared" si="8"/>
        <v>568</v>
      </c>
      <c r="AI15" s="49">
        <f t="shared" si="7"/>
        <v>150.82315454062666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8234333</v>
      </c>
      <c r="AQ15" s="122">
        <f>AP15-AP14</f>
        <v>317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18</v>
      </c>
      <c r="E16" s="40">
        <f t="shared" si="0"/>
        <v>12.67605633802817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127</v>
      </c>
      <c r="Q16" s="118">
        <v>35092228</v>
      </c>
      <c r="R16" s="45">
        <f t="shared" si="3"/>
        <v>4868</v>
      </c>
      <c r="S16" s="46">
        <f t="shared" si="4"/>
        <v>116.83199999999999</v>
      </c>
      <c r="T16" s="46">
        <f t="shared" si="5"/>
        <v>4.8680000000000003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1196</v>
      </c>
      <c r="AA16" s="122">
        <v>0</v>
      </c>
      <c r="AB16" s="122">
        <v>1199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36710748</v>
      </c>
      <c r="AH16" s="48">
        <f t="shared" si="8"/>
        <v>844</v>
      </c>
      <c r="AI16" s="49">
        <f t="shared" si="7"/>
        <v>173.37715694330319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8234333</v>
      </c>
      <c r="AQ16" s="122">
        <f t="shared" ref="AQ16:AQ34" si="10">AP16-AP15</f>
        <v>0</v>
      </c>
      <c r="AR16" s="52">
        <v>1.0900000000000001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11</v>
      </c>
      <c r="E17" s="40">
        <f t="shared" si="0"/>
        <v>7.746478873239437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140</v>
      </c>
      <c r="P17" s="118">
        <v>148</v>
      </c>
      <c r="Q17" s="118">
        <v>35098335</v>
      </c>
      <c r="R17" s="45">
        <f t="shared" si="3"/>
        <v>6107</v>
      </c>
      <c r="S17" s="46">
        <f t="shared" si="4"/>
        <v>146.56800000000001</v>
      </c>
      <c r="T17" s="46">
        <f t="shared" si="5"/>
        <v>6.1070000000000002</v>
      </c>
      <c r="U17" s="119">
        <v>9.3000000000000007</v>
      </c>
      <c r="V17" s="119">
        <f t="shared" si="6"/>
        <v>9.3000000000000007</v>
      </c>
      <c r="W17" s="120" t="s">
        <v>135</v>
      </c>
      <c r="X17" s="122">
        <v>0</v>
      </c>
      <c r="Y17" s="122">
        <v>989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36712062</v>
      </c>
      <c r="AH17" s="48">
        <f t="shared" si="8"/>
        <v>1314</v>
      </c>
      <c r="AI17" s="49">
        <f t="shared" si="7"/>
        <v>215.1629277877845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8234333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11</v>
      </c>
      <c r="E18" s="40">
        <f t="shared" si="0"/>
        <v>7.746478873239437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150</v>
      </c>
      <c r="Q18" s="118">
        <v>35104442</v>
      </c>
      <c r="R18" s="45">
        <f t="shared" si="3"/>
        <v>6107</v>
      </c>
      <c r="S18" s="46">
        <f t="shared" si="4"/>
        <v>146.56800000000001</v>
      </c>
      <c r="T18" s="46">
        <f t="shared" si="5"/>
        <v>6.1070000000000002</v>
      </c>
      <c r="U18" s="119">
        <v>9.1</v>
      </c>
      <c r="V18" s="119">
        <f t="shared" si="6"/>
        <v>9.1</v>
      </c>
      <c r="W18" s="120" t="s">
        <v>135</v>
      </c>
      <c r="X18" s="122">
        <v>0</v>
      </c>
      <c r="Y18" s="122">
        <v>1010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36713376</v>
      </c>
      <c r="AH18" s="48">
        <f t="shared" si="8"/>
        <v>1314</v>
      </c>
      <c r="AI18" s="49">
        <f t="shared" si="7"/>
        <v>215.1629277877845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8234333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139</v>
      </c>
      <c r="P19" s="118">
        <v>150</v>
      </c>
      <c r="Q19" s="118">
        <v>35110687</v>
      </c>
      <c r="R19" s="45">
        <f t="shared" si="3"/>
        <v>6245</v>
      </c>
      <c r="S19" s="46">
        <f t="shared" si="4"/>
        <v>149.88</v>
      </c>
      <c r="T19" s="46">
        <f t="shared" si="5"/>
        <v>6.2450000000000001</v>
      </c>
      <c r="U19" s="119">
        <v>8.6</v>
      </c>
      <c r="V19" s="119">
        <f t="shared" si="6"/>
        <v>8.6</v>
      </c>
      <c r="W19" s="120" t="s">
        <v>135</v>
      </c>
      <c r="X19" s="122">
        <v>0</v>
      </c>
      <c r="Y19" s="122">
        <v>1081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36714736</v>
      </c>
      <c r="AH19" s="48">
        <f t="shared" si="8"/>
        <v>1360</v>
      </c>
      <c r="AI19" s="49">
        <f t="shared" si="7"/>
        <v>217.77421937550039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8234333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137</v>
      </c>
      <c r="P20" s="118">
        <v>151</v>
      </c>
      <c r="Q20" s="118">
        <v>35116978</v>
      </c>
      <c r="R20" s="45">
        <f t="shared" si="3"/>
        <v>6291</v>
      </c>
      <c r="S20" s="46">
        <f t="shared" si="4"/>
        <v>150.98400000000001</v>
      </c>
      <c r="T20" s="46">
        <f t="shared" si="5"/>
        <v>6.2910000000000004</v>
      </c>
      <c r="U20" s="119">
        <v>7.9</v>
      </c>
      <c r="V20" s="119">
        <f t="shared" si="6"/>
        <v>7.9</v>
      </c>
      <c r="W20" s="120" t="s">
        <v>135</v>
      </c>
      <c r="X20" s="122">
        <v>0</v>
      </c>
      <c r="Y20" s="122">
        <v>1092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36716140</v>
      </c>
      <c r="AH20" s="48">
        <f>IF(ISBLANK(AG20),"-",AG20-AG19)</f>
        <v>1404</v>
      </c>
      <c r="AI20" s="49">
        <f t="shared" si="7"/>
        <v>223.17596566523605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8234333</v>
      </c>
      <c r="AQ20" s="122">
        <f t="shared" si="10"/>
        <v>0</v>
      </c>
      <c r="AR20" s="52">
        <v>0.75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10</v>
      </c>
      <c r="E21" s="40">
        <f t="shared" si="0"/>
        <v>7.042253521126761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142</v>
      </c>
      <c r="P21" s="118">
        <v>150</v>
      </c>
      <c r="Q21" s="118">
        <v>35123353</v>
      </c>
      <c r="R21" s="45">
        <f>Q21-Q20</f>
        <v>6375</v>
      </c>
      <c r="S21" s="46">
        <f t="shared" si="4"/>
        <v>153</v>
      </c>
      <c r="T21" s="46">
        <f t="shared" si="5"/>
        <v>6.375</v>
      </c>
      <c r="U21" s="119">
        <v>7.3</v>
      </c>
      <c r="V21" s="119">
        <f t="shared" si="6"/>
        <v>7.3</v>
      </c>
      <c r="W21" s="120" t="s">
        <v>135</v>
      </c>
      <c r="X21" s="122">
        <v>0</v>
      </c>
      <c r="Y21" s="122">
        <v>1051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36717548</v>
      </c>
      <c r="AH21" s="48">
        <f t="shared" si="8"/>
        <v>1408</v>
      </c>
      <c r="AI21" s="49">
        <f t="shared" si="7"/>
        <v>220.86274509803923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8234333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13</v>
      </c>
      <c r="E22" s="40">
        <f t="shared" si="0"/>
        <v>9.1549295774647899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150</v>
      </c>
      <c r="Q22" s="118">
        <v>35129695</v>
      </c>
      <c r="R22" s="45">
        <f t="shared" si="3"/>
        <v>6342</v>
      </c>
      <c r="S22" s="46">
        <f t="shared" si="4"/>
        <v>152.208</v>
      </c>
      <c r="T22" s="46">
        <f t="shared" si="5"/>
        <v>6.3419999999999996</v>
      </c>
      <c r="U22" s="119">
        <v>6.7</v>
      </c>
      <c r="V22" s="119">
        <f t="shared" si="6"/>
        <v>6.7</v>
      </c>
      <c r="W22" s="120" t="s">
        <v>135</v>
      </c>
      <c r="X22" s="122">
        <v>0</v>
      </c>
      <c r="Y22" s="122">
        <v>1020</v>
      </c>
      <c r="Z22" s="122">
        <v>1171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36718940</v>
      </c>
      <c r="AH22" s="48">
        <f t="shared" si="8"/>
        <v>1392</v>
      </c>
      <c r="AI22" s="49">
        <f t="shared" si="7"/>
        <v>219.48912015137182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8234333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14</v>
      </c>
      <c r="E23" s="40">
        <f t="shared" si="0"/>
        <v>9.8591549295774659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157</v>
      </c>
      <c r="P23" s="118">
        <v>131</v>
      </c>
      <c r="Q23" s="118">
        <v>35135381</v>
      </c>
      <c r="R23" s="45">
        <f t="shared" si="3"/>
        <v>5686</v>
      </c>
      <c r="S23" s="46">
        <f t="shared" si="4"/>
        <v>136.464</v>
      </c>
      <c r="T23" s="46">
        <f t="shared" si="5"/>
        <v>5.6859999999999999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999</v>
      </c>
      <c r="Z23" s="122">
        <v>1108</v>
      </c>
      <c r="AA23" s="122">
        <v>1185</v>
      </c>
      <c r="AB23" s="122">
        <v>1170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36720156</v>
      </c>
      <c r="AH23" s="48">
        <f t="shared" si="8"/>
        <v>1216</v>
      </c>
      <c r="AI23" s="49">
        <f t="shared" si="7"/>
        <v>213.85860007034822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8234333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7</v>
      </c>
      <c r="E24" s="40">
        <f t="shared" si="0"/>
        <v>4.9295774647887329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143</v>
      </c>
      <c r="Q24" s="118">
        <v>35141293</v>
      </c>
      <c r="R24" s="45">
        <f t="shared" si="3"/>
        <v>5912</v>
      </c>
      <c r="S24" s="46">
        <f t="shared" si="4"/>
        <v>141.88800000000001</v>
      </c>
      <c r="T24" s="46">
        <f t="shared" si="5"/>
        <v>5.9119999999999999</v>
      </c>
      <c r="U24" s="119">
        <v>6.3</v>
      </c>
      <c r="V24" s="119">
        <f t="shared" si="6"/>
        <v>6.3</v>
      </c>
      <c r="W24" s="120" t="s">
        <v>135</v>
      </c>
      <c r="X24" s="122">
        <v>0</v>
      </c>
      <c r="Y24" s="122">
        <v>1040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36721468</v>
      </c>
      <c r="AH24" s="48">
        <f t="shared" si="8"/>
        <v>1312</v>
      </c>
      <c r="AI24" s="49">
        <f t="shared" si="7"/>
        <v>221.92151556156969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8234333</v>
      </c>
      <c r="AQ24" s="122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144</v>
      </c>
      <c r="Q25" s="118">
        <v>35147119</v>
      </c>
      <c r="R25" s="45">
        <f t="shared" si="3"/>
        <v>5826</v>
      </c>
      <c r="S25" s="46">
        <f t="shared" si="4"/>
        <v>139.82400000000001</v>
      </c>
      <c r="T25" s="46">
        <f t="shared" si="5"/>
        <v>5.8259999999999996</v>
      </c>
      <c r="U25" s="119">
        <v>6.1</v>
      </c>
      <c r="V25" s="119">
        <f t="shared" si="6"/>
        <v>6.1</v>
      </c>
      <c r="W25" s="120" t="s">
        <v>135</v>
      </c>
      <c r="X25" s="122">
        <v>0</v>
      </c>
      <c r="Y25" s="122">
        <v>1016</v>
      </c>
      <c r="Z25" s="122">
        <v>1195</v>
      </c>
      <c r="AA25" s="122">
        <v>1185</v>
      </c>
      <c r="AB25" s="122">
        <v>1199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36722786</v>
      </c>
      <c r="AH25" s="48">
        <f t="shared" si="8"/>
        <v>1318</v>
      </c>
      <c r="AI25" s="49">
        <f t="shared" si="7"/>
        <v>226.22725712324066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8234333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130</v>
      </c>
      <c r="P26" s="118">
        <v>138</v>
      </c>
      <c r="Q26" s="118">
        <v>35152980</v>
      </c>
      <c r="R26" s="45">
        <f t="shared" si="3"/>
        <v>5861</v>
      </c>
      <c r="S26" s="46">
        <f t="shared" si="4"/>
        <v>140.66399999999999</v>
      </c>
      <c r="T26" s="46">
        <f t="shared" si="5"/>
        <v>5.8609999999999998</v>
      </c>
      <c r="U26" s="119">
        <v>5.9</v>
      </c>
      <c r="V26" s="119">
        <f t="shared" si="6"/>
        <v>5.9</v>
      </c>
      <c r="W26" s="120" t="s">
        <v>135</v>
      </c>
      <c r="X26" s="122">
        <v>0</v>
      </c>
      <c r="Y26" s="122">
        <v>1053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36724124</v>
      </c>
      <c r="AH26" s="48">
        <f t="shared" si="8"/>
        <v>1338</v>
      </c>
      <c r="AI26" s="49">
        <f t="shared" si="7"/>
        <v>228.2886879372121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8234333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129</v>
      </c>
      <c r="P27" s="118">
        <v>147</v>
      </c>
      <c r="Q27" s="118">
        <v>35158703</v>
      </c>
      <c r="R27" s="45">
        <f t="shared" si="3"/>
        <v>5723</v>
      </c>
      <c r="S27" s="46">
        <f t="shared" si="4"/>
        <v>137.352</v>
      </c>
      <c r="T27" s="46">
        <f t="shared" si="5"/>
        <v>5.7229999999999999</v>
      </c>
      <c r="U27" s="119">
        <v>5.6</v>
      </c>
      <c r="V27" s="119">
        <f t="shared" si="6"/>
        <v>5.6</v>
      </c>
      <c r="W27" s="120" t="s">
        <v>135</v>
      </c>
      <c r="X27" s="122">
        <v>0</v>
      </c>
      <c r="Y27" s="122">
        <v>1146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36725444</v>
      </c>
      <c r="AH27" s="48">
        <f t="shared" si="8"/>
        <v>1320</v>
      </c>
      <c r="AI27" s="49">
        <f t="shared" si="7"/>
        <v>230.64826140136293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8234333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141</v>
      </c>
      <c r="Q28" s="118">
        <v>35164697</v>
      </c>
      <c r="R28" s="45">
        <f t="shared" si="3"/>
        <v>5994</v>
      </c>
      <c r="S28" s="46">
        <f t="shared" si="4"/>
        <v>143.85599999999999</v>
      </c>
      <c r="T28" s="46">
        <f t="shared" si="5"/>
        <v>5.9939999999999998</v>
      </c>
      <c r="U28" s="119">
        <v>5.2</v>
      </c>
      <c r="V28" s="119">
        <f t="shared" si="6"/>
        <v>5.2</v>
      </c>
      <c r="W28" s="120" t="s">
        <v>135</v>
      </c>
      <c r="X28" s="122">
        <v>0</v>
      </c>
      <c r="Y28" s="122">
        <v>1010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36726804</v>
      </c>
      <c r="AH28" s="48">
        <f t="shared" si="8"/>
        <v>1360</v>
      </c>
      <c r="AI28" s="49">
        <f t="shared" si="7"/>
        <v>226.89356022689356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8234333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140</v>
      </c>
      <c r="Q29" s="118">
        <v>35170539</v>
      </c>
      <c r="R29" s="45">
        <f t="shared" si="3"/>
        <v>5842</v>
      </c>
      <c r="S29" s="46">
        <f t="shared" si="4"/>
        <v>140.208</v>
      </c>
      <c r="T29" s="46">
        <f t="shared" si="5"/>
        <v>5.8419999999999996</v>
      </c>
      <c r="U29" s="119">
        <v>4.9000000000000004</v>
      </c>
      <c r="V29" s="119">
        <f t="shared" si="6"/>
        <v>4.9000000000000004</v>
      </c>
      <c r="W29" s="120" t="s">
        <v>180</v>
      </c>
      <c r="X29" s="122">
        <v>0</v>
      </c>
      <c r="Y29" s="122">
        <v>990</v>
      </c>
      <c r="Z29" s="122">
        <v>1195</v>
      </c>
      <c r="AA29" s="122">
        <v>0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36728120</v>
      </c>
      <c r="AH29" s="48">
        <f t="shared" si="8"/>
        <v>1316</v>
      </c>
      <c r="AI29" s="49">
        <f t="shared" si="7"/>
        <v>225.26532009585759</v>
      </c>
      <c r="AJ29" s="101">
        <v>0</v>
      </c>
      <c r="AK29" s="101">
        <v>1</v>
      </c>
      <c r="AL29" s="101">
        <v>1</v>
      </c>
      <c r="AM29" s="101">
        <v>0</v>
      </c>
      <c r="AN29" s="101">
        <v>1</v>
      </c>
      <c r="AO29" s="101">
        <v>0</v>
      </c>
      <c r="AP29" s="122">
        <v>8234333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10</v>
      </c>
      <c r="E30" s="40">
        <f t="shared" si="0"/>
        <v>7.042253521126761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109</v>
      </c>
      <c r="P30" s="118">
        <v>131</v>
      </c>
      <c r="Q30" s="118">
        <v>35175905</v>
      </c>
      <c r="R30" s="45">
        <f t="shared" si="3"/>
        <v>5366</v>
      </c>
      <c r="S30" s="46">
        <f t="shared" si="4"/>
        <v>128.78399999999999</v>
      </c>
      <c r="T30" s="46">
        <f t="shared" si="5"/>
        <v>5.3659999999999997</v>
      </c>
      <c r="U30" s="119">
        <v>4.2</v>
      </c>
      <c r="V30" s="119">
        <f t="shared" si="6"/>
        <v>4.2</v>
      </c>
      <c r="W30" s="120" t="s">
        <v>180</v>
      </c>
      <c r="X30" s="122">
        <v>0</v>
      </c>
      <c r="Y30" s="122">
        <v>1189</v>
      </c>
      <c r="Z30" s="122">
        <v>1195</v>
      </c>
      <c r="AA30" s="122">
        <v>0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36729188</v>
      </c>
      <c r="AH30" s="48">
        <f t="shared" si="8"/>
        <v>1068</v>
      </c>
      <c r="AI30" s="49">
        <f t="shared" si="7"/>
        <v>199.03093551994039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8234333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12</v>
      </c>
      <c r="E31" s="40">
        <f t="shared" si="0"/>
        <v>8.4507042253521139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107</v>
      </c>
      <c r="P31" s="118">
        <v>130</v>
      </c>
      <c r="Q31" s="118">
        <v>35181119</v>
      </c>
      <c r="R31" s="45">
        <f t="shared" si="3"/>
        <v>5214</v>
      </c>
      <c r="S31" s="46">
        <f t="shared" si="4"/>
        <v>125.136</v>
      </c>
      <c r="T31" s="46">
        <f t="shared" si="5"/>
        <v>5.2140000000000004</v>
      </c>
      <c r="U31" s="119">
        <v>3.6</v>
      </c>
      <c r="V31" s="119">
        <f t="shared" si="6"/>
        <v>3.6</v>
      </c>
      <c r="W31" s="120" t="s">
        <v>180</v>
      </c>
      <c r="X31" s="122">
        <v>0</v>
      </c>
      <c r="Y31" s="122">
        <v>1160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36730212</v>
      </c>
      <c r="AH31" s="48">
        <f t="shared" si="8"/>
        <v>1024</v>
      </c>
      <c r="AI31" s="49">
        <f t="shared" si="7"/>
        <v>196.39432297660144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8234333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108</v>
      </c>
      <c r="P32" s="118">
        <v>129</v>
      </c>
      <c r="Q32" s="118">
        <v>35186391</v>
      </c>
      <c r="R32" s="45">
        <f t="shared" si="3"/>
        <v>5272</v>
      </c>
      <c r="S32" s="46">
        <f t="shared" si="4"/>
        <v>126.52800000000001</v>
      </c>
      <c r="T32" s="46">
        <f t="shared" si="5"/>
        <v>5.2720000000000002</v>
      </c>
      <c r="U32" s="119">
        <v>6.1</v>
      </c>
      <c r="V32" s="119">
        <f t="shared" si="6"/>
        <v>6.1</v>
      </c>
      <c r="W32" s="120" t="s">
        <v>180</v>
      </c>
      <c r="X32" s="122">
        <v>0</v>
      </c>
      <c r="Y32" s="122">
        <v>1082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36731260</v>
      </c>
      <c r="AH32" s="48">
        <f t="shared" si="8"/>
        <v>1048</v>
      </c>
      <c r="AI32" s="49">
        <f t="shared" si="7"/>
        <v>198.78603945371773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8234333</v>
      </c>
      <c r="AQ32" s="122">
        <f t="shared" si="10"/>
        <v>0</v>
      </c>
      <c r="AR32" s="52">
        <v>0.76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127</v>
      </c>
      <c r="P33" s="118">
        <v>99</v>
      </c>
      <c r="Q33" s="118">
        <v>35190882</v>
      </c>
      <c r="R33" s="45">
        <f t="shared" si="3"/>
        <v>4491</v>
      </c>
      <c r="S33" s="46">
        <f t="shared" si="4"/>
        <v>107.78400000000001</v>
      </c>
      <c r="T33" s="46">
        <f t="shared" si="5"/>
        <v>4.4909999999999997</v>
      </c>
      <c r="U33" s="119">
        <v>3.7</v>
      </c>
      <c r="V33" s="119">
        <f t="shared" si="6"/>
        <v>3.7</v>
      </c>
      <c r="W33" s="120" t="s">
        <v>124</v>
      </c>
      <c r="X33" s="122">
        <v>0</v>
      </c>
      <c r="Y33" s="122">
        <v>0</v>
      </c>
      <c r="Z33" s="122">
        <v>1137</v>
      </c>
      <c r="AA33" s="122">
        <v>0</v>
      </c>
      <c r="AB33" s="122">
        <v>1139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36732088</v>
      </c>
      <c r="AH33" s="48">
        <f t="shared" si="8"/>
        <v>828</v>
      </c>
      <c r="AI33" s="49">
        <f t="shared" si="7"/>
        <v>184.36873747494991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8235012</v>
      </c>
      <c r="AQ33" s="122">
        <f t="shared" si="10"/>
        <v>679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11</v>
      </c>
      <c r="E34" s="40">
        <f t="shared" si="0"/>
        <v>7.746478873239437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126</v>
      </c>
      <c r="P34" s="118">
        <v>94</v>
      </c>
      <c r="Q34" s="118">
        <v>35195129</v>
      </c>
      <c r="R34" s="45">
        <f t="shared" si="3"/>
        <v>4247</v>
      </c>
      <c r="S34" s="46">
        <f t="shared" si="4"/>
        <v>101.928</v>
      </c>
      <c r="T34" s="46">
        <f t="shared" si="5"/>
        <v>4.2469999999999999</v>
      </c>
      <c r="U34" s="119">
        <v>4.8</v>
      </c>
      <c r="V34" s="119">
        <f t="shared" si="6"/>
        <v>4.8</v>
      </c>
      <c r="W34" s="120" t="s">
        <v>124</v>
      </c>
      <c r="X34" s="122">
        <v>0</v>
      </c>
      <c r="Y34" s="122">
        <v>0</v>
      </c>
      <c r="Z34" s="122">
        <v>1063</v>
      </c>
      <c r="AA34" s="122">
        <v>0</v>
      </c>
      <c r="AB34" s="122">
        <v>1110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36732836</v>
      </c>
      <c r="AH34" s="48">
        <f t="shared" si="8"/>
        <v>748</v>
      </c>
      <c r="AI34" s="49">
        <f t="shared" si="7"/>
        <v>176.12432305156582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8235995</v>
      </c>
      <c r="AQ34" s="122">
        <f t="shared" si="10"/>
        <v>983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126.95833333333333</v>
      </c>
      <c r="Q35" s="63">
        <f>Q34-Q10</f>
        <v>127307</v>
      </c>
      <c r="R35" s="64">
        <f>SUM(R11:R34)</f>
        <v>127307</v>
      </c>
      <c r="S35" s="123">
        <f>AVERAGE(S11:S34)</f>
        <v>127.307</v>
      </c>
      <c r="T35" s="123">
        <f>SUM(T11:T34)</f>
        <v>127.307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26280</v>
      </c>
      <c r="AH35" s="66">
        <f>SUM(AH11:AH34)</f>
        <v>26280</v>
      </c>
      <c r="AI35" s="67">
        <f>$AH$35/$T35</f>
        <v>206.43012560189149</v>
      </c>
      <c r="AJ35" s="92"/>
      <c r="AK35" s="93"/>
      <c r="AL35" s="93"/>
      <c r="AM35" s="93"/>
      <c r="AN35" s="94"/>
      <c r="AO35" s="68"/>
      <c r="AP35" s="69">
        <f>AP34-AP10</f>
        <v>7142</v>
      </c>
      <c r="AQ35" s="70">
        <f>SUM(AQ11:AQ34)</f>
        <v>7142</v>
      </c>
      <c r="AR35" s="145">
        <f>SUM(AR11:AR34)</f>
        <v>5.55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173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174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175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138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176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164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177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165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1" t="s">
        <v>178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179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154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181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8" t="s">
        <v>157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 t="s">
        <v>182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5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15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4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125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7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5 S87:T93 B87:B92 S83:T84 N88:R93 T75:T82 T59:T66 T47:T56" name="Range2_12_5_1_1"/>
    <protectedRange sqref="N10 L10 L6 D6 D8 AD8 AF8 O8:U8 AJ8:AR8 AF10 L24:N31 N12:N23 N32:N34 N11:P11 O12:P34 E11:E34 G11:G34 AC17:AF34 R11:V34 X11:AF16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3:B94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4:B86" name="Range2_12_5_1_1_2"/>
    <protectedRange sqref="B83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1:B82" name="Range2_12_5_1_1_2_1"/>
    <protectedRange sqref="B80" name="Range2_12_5_1_1_2_1_2_1"/>
    <protectedRange sqref="B79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7" name="Range2_12_5_1_1_2_1_4_1_1_1_2_1_1_1_1_1_1_1_1_1_2_1_1_1_1_1"/>
    <protectedRange sqref="B78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6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5" name="Range2_12_5_1_1_2_1_2_2_1_1_1_1_2_1_1_1"/>
    <protectedRange sqref="B74" name="Range2_12_5_1_1_2_1_2_2_1_1_1_1_2_1_1_1_2"/>
    <protectedRange sqref="B73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2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0" name="Range2_12_5_1_1_2_1_4_1_1_1_2_1_1_1_1_1_1_1_1_1_2_1_1_1_1_2_1_1_1_2_1_1_1_2_2_2_1"/>
    <protectedRange sqref="B71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6" name="Range2_12_5_1_1_2_1_4_1_1_1_2_1_1_1_1_1_1_1_1_1_2_1_1_1_1_2_1_1_1_2_1_1_1_2_2_2_1_1"/>
    <protectedRange sqref="B67" name="Range2_12_5_1_1_2_1_2_2_1_1_1_1_2_1_1_1_2_1_1_1_2_2_2_1_1"/>
    <protectedRange sqref="B63" name="Range2_12_5_1_1_2_1_4_1_1_1_2_1_1_1_1_1_1_1_1_1_2_1_1_1_1_2_1_1_1_2_1_1_1_2_2_2_1_1_1"/>
    <protectedRange sqref="B64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59" name="Range2_12_5_1_1_2_1_4_1_1_1_2_1_1_1_1_1_1_1_1_1_2_1_1_1_1_2_1_1_1_2_1_1_1_2_2_2_1_1_1_1_1"/>
    <protectedRange sqref="B60" name="Range2_12_5_1_1_2_1_2_2_1_1_1_1_2_1_1_1_2_1_1_1_2_2_2_1_1_1_1_1"/>
    <protectedRange sqref="AR11:AR34" name="Range1_16_3_1_1_5"/>
    <protectedRange sqref="H43" name="Range2_12_5_1_1_1_2_1_1_1_1_1_1_1_1_1_1_1_1"/>
    <protectedRange sqref="B44" name="Range2_12_5_1_1_1_2_2_1_1_1_1_1_1_1_1_1"/>
    <protectedRange sqref="B45" name="Range2_12_5_1_1_1_2_2_1_1_1_1_1_1_1_1_1_1_1_2_1_1_1_1_1_1_1_1_1_1_1_1"/>
    <protectedRange sqref="B46 B49" name="Range2_12_5_1_1_1_2_2_1_1_1_1_1_1_1_1_1_1_1_2_1_1_1_1_1_1_1_1_1_3_1_3_1"/>
    <protectedRange sqref="B43" name="Range2_12_5_1_1_1_2_1_1_1_1_1_1_1_1_1_1_1_2"/>
    <protectedRange sqref="B47" name="Range2_12_5_1_1_1_2_2_1_1_1_1_1_1_1_1_1_1_1_2_1_1_1_2_1_1_1_2_1_1_1_3_1"/>
    <protectedRange sqref="B48" name="Range2_12_5_1_1_1_2_2_1_1_1_1_1_1_1_1_1_1_1_2_1_1_1_2_1_2_1_1_1_1_3_1"/>
    <protectedRange sqref="B51" name="Range2_12_5_1_1_1_2_2_1_1_1_1_1_1_1_1_1_1_1_2_1_1_1_1_1_1_1_1_1_3_1_3_1_1"/>
    <protectedRange sqref="B50 B52" name="Range2_12_5_1_1_1_2_2_1_1_1_1_1_1_1_1_1_1_1_2_1_1_1_2_1_2_1_1_1_1_3_1_1"/>
    <protectedRange sqref="B54 B58" name="Range2_12_5_1_1_1_2_2_1_1_1_1_1_1_1_1_1_1_1_2_1_1_1_1_1_1_1_1_1_3_1_1_1"/>
    <protectedRange sqref="B53" name="Range2_12_5_1_1_1_2_2_1_1_1_1_1_1_1_1_1_1_1_2_1_1_1_3_3_1_1_1_1"/>
    <protectedRange sqref="B56" name="Range2_12_5_1_1_1_2_2_1_1_1_1_1_1_1_1_1_1_1_2_1_1_1_2_2"/>
    <protectedRange sqref="B57" name="Range2_12_5_1_1_2_1_4_1_1_1_2_1_1_1_1_1_1_1_1_1_2_1_1_1_1_2_1_1_1_2_1_1_1_2_2_2_1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1002" priority="17" operator="containsText" text="N/A">
      <formula>NOT(ISERROR(SEARCH("N/A",X11)))</formula>
    </cfRule>
    <cfRule type="cellIs" dxfId="1001" priority="35" operator="equal">
      <formula>0</formula>
    </cfRule>
  </conditionalFormatting>
  <conditionalFormatting sqref="AC17:AE34 X11:AE16">
    <cfRule type="cellIs" dxfId="1000" priority="34" operator="greaterThanOrEqual">
      <formula>1185</formula>
    </cfRule>
  </conditionalFormatting>
  <conditionalFormatting sqref="AC17:AE34 X11:AE16">
    <cfRule type="cellIs" dxfId="999" priority="33" operator="between">
      <formula>0.1</formula>
      <formula>1184</formula>
    </cfRule>
  </conditionalFormatting>
  <conditionalFormatting sqref="X8 AJ16:AJ34 AJ11:AO15 AO16:AO34">
    <cfRule type="cellIs" dxfId="998" priority="32" operator="equal">
      <formula>0</formula>
    </cfRule>
  </conditionalFormatting>
  <conditionalFormatting sqref="X8 AJ16:AJ34 AJ11:AO15 AO16:AO34">
    <cfRule type="cellIs" dxfId="997" priority="31" operator="greaterThan">
      <formula>1179</formula>
    </cfRule>
  </conditionalFormatting>
  <conditionalFormatting sqref="X8 AJ16:AJ34 AJ11:AO15 AO16:AO34">
    <cfRule type="cellIs" dxfId="996" priority="30" operator="greaterThan">
      <formula>99</formula>
    </cfRule>
  </conditionalFormatting>
  <conditionalFormatting sqref="X8 AJ16:AJ34 AJ11:AO15 AO16:AO34">
    <cfRule type="cellIs" dxfId="995" priority="29" operator="greaterThan">
      <formula>0.99</formula>
    </cfRule>
  </conditionalFormatting>
  <conditionalFormatting sqref="AB8">
    <cfRule type="cellIs" dxfId="994" priority="28" operator="equal">
      <formula>0</formula>
    </cfRule>
  </conditionalFormatting>
  <conditionalFormatting sqref="AB8">
    <cfRule type="cellIs" dxfId="993" priority="27" operator="greaterThan">
      <formula>1179</formula>
    </cfRule>
  </conditionalFormatting>
  <conditionalFormatting sqref="AB8">
    <cfRule type="cellIs" dxfId="992" priority="26" operator="greaterThan">
      <formula>99</formula>
    </cfRule>
  </conditionalFormatting>
  <conditionalFormatting sqref="AB8">
    <cfRule type="cellIs" dxfId="991" priority="25" operator="greaterThan">
      <formula>0.99</formula>
    </cfRule>
  </conditionalFormatting>
  <conditionalFormatting sqref="AQ11:AQ34">
    <cfRule type="cellIs" dxfId="990" priority="24" operator="equal">
      <formula>0</formula>
    </cfRule>
  </conditionalFormatting>
  <conditionalFormatting sqref="AQ11:AQ34">
    <cfRule type="cellIs" dxfId="989" priority="23" operator="greaterThan">
      <formula>1179</formula>
    </cfRule>
  </conditionalFormatting>
  <conditionalFormatting sqref="AQ11:AQ34">
    <cfRule type="cellIs" dxfId="988" priority="22" operator="greaterThan">
      <formula>99</formula>
    </cfRule>
  </conditionalFormatting>
  <conditionalFormatting sqref="AQ11:AQ34">
    <cfRule type="cellIs" dxfId="987" priority="21" operator="greaterThan">
      <formula>0.99</formula>
    </cfRule>
  </conditionalFormatting>
  <conditionalFormatting sqref="AI11:AI34">
    <cfRule type="cellIs" dxfId="986" priority="20" operator="greaterThan">
      <formula>$AI$8</formula>
    </cfRule>
  </conditionalFormatting>
  <conditionalFormatting sqref="AH11:AH34">
    <cfRule type="cellIs" dxfId="985" priority="18" operator="greaterThan">
      <formula>$AH$8</formula>
    </cfRule>
    <cfRule type="cellIs" dxfId="984" priority="19" operator="greaterThan">
      <formula>$AH$8</formula>
    </cfRule>
  </conditionalFormatting>
  <conditionalFormatting sqref="AP11:AP34">
    <cfRule type="cellIs" dxfId="983" priority="16" operator="equal">
      <formula>0</formula>
    </cfRule>
  </conditionalFormatting>
  <conditionalFormatting sqref="AP11:AP34">
    <cfRule type="cellIs" dxfId="982" priority="15" operator="greaterThan">
      <formula>1179</formula>
    </cfRule>
  </conditionalFormatting>
  <conditionalFormatting sqref="AP11:AP34">
    <cfRule type="cellIs" dxfId="981" priority="14" operator="greaterThan">
      <formula>99</formula>
    </cfRule>
  </conditionalFormatting>
  <conditionalFormatting sqref="AP11:AP34">
    <cfRule type="cellIs" dxfId="980" priority="13" operator="greaterThan">
      <formula>0.99</formula>
    </cfRule>
  </conditionalFormatting>
  <conditionalFormatting sqref="X17:AB34">
    <cfRule type="containsText" dxfId="979" priority="9" operator="containsText" text="N/A">
      <formula>NOT(ISERROR(SEARCH("N/A",X17)))</formula>
    </cfRule>
    <cfRule type="cellIs" dxfId="978" priority="12" operator="equal">
      <formula>0</formula>
    </cfRule>
  </conditionalFormatting>
  <conditionalFormatting sqref="X17:AB34">
    <cfRule type="cellIs" dxfId="977" priority="11" operator="greaterThanOrEqual">
      <formula>1185</formula>
    </cfRule>
  </conditionalFormatting>
  <conditionalFormatting sqref="X17:AB34">
    <cfRule type="cellIs" dxfId="976" priority="10" operator="between">
      <formula>0.1</formula>
      <formula>1184</formula>
    </cfRule>
  </conditionalFormatting>
  <conditionalFormatting sqref="AL16:AN34">
    <cfRule type="cellIs" dxfId="975" priority="8" operator="equal">
      <formula>0</formula>
    </cfRule>
  </conditionalFormatting>
  <conditionalFormatting sqref="AL16:AN34">
    <cfRule type="cellIs" dxfId="974" priority="7" operator="greaterThan">
      <formula>1179</formula>
    </cfRule>
  </conditionalFormatting>
  <conditionalFormatting sqref="AL16:AN34">
    <cfRule type="cellIs" dxfId="973" priority="6" operator="greaterThan">
      <formula>99</formula>
    </cfRule>
  </conditionalFormatting>
  <conditionalFormatting sqref="AL16:AN34">
    <cfRule type="cellIs" dxfId="972" priority="5" operator="greaterThan">
      <formula>0.99</formula>
    </cfRule>
  </conditionalFormatting>
  <conditionalFormatting sqref="AK16:AK34">
    <cfRule type="cellIs" dxfId="971" priority="4" operator="equal">
      <formula>0</formula>
    </cfRule>
  </conditionalFormatting>
  <conditionalFormatting sqref="AK16:AK34">
    <cfRule type="cellIs" dxfId="970" priority="3" operator="greaterThan">
      <formula>1179</formula>
    </cfRule>
  </conditionalFormatting>
  <conditionalFormatting sqref="AK16:AK34">
    <cfRule type="cellIs" dxfId="969" priority="2" operator="greaterThan">
      <formula>99</formula>
    </cfRule>
  </conditionalFormatting>
  <conditionalFormatting sqref="AK16:AK34">
    <cfRule type="cellIs" dxfId="968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49" workbookViewId="0">
      <selection activeCell="B44" sqref="B4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128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129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9" customHeight="1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42154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27480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1.5" customHeight="1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29'!Q34</f>
        <v>38516268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29'!$AG$34</f>
        <v>37433820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29'!$AP$34</f>
        <v>8428390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130</v>
      </c>
      <c r="P11" s="118">
        <v>97</v>
      </c>
      <c r="Q11" s="118">
        <v>38520443</v>
      </c>
      <c r="R11" s="45">
        <f>Q11-Q10</f>
        <v>4175</v>
      </c>
      <c r="S11" s="46">
        <f>R11*24/1000</f>
        <v>100.2</v>
      </c>
      <c r="T11" s="46">
        <f>R11/1000</f>
        <v>4.1749999999999998</v>
      </c>
      <c r="U11" s="119">
        <v>4.5</v>
      </c>
      <c r="V11" s="119">
        <f>U11</f>
        <v>4.5</v>
      </c>
      <c r="W11" s="120" t="s">
        <v>124</v>
      </c>
      <c r="X11" s="122">
        <v>0</v>
      </c>
      <c r="Y11" s="122">
        <v>0</v>
      </c>
      <c r="Z11" s="122">
        <v>1099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37434612</v>
      </c>
      <c r="AH11" s="48">
        <f>IF(ISBLANK(AG11),"-",AG11-AG10)</f>
        <v>792</v>
      </c>
      <c r="AI11" s="49">
        <f>AH11/T11</f>
        <v>189.70059880239521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8429519</v>
      </c>
      <c r="AQ11" s="122">
        <f>AP11-AP10</f>
        <v>1129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131</v>
      </c>
      <c r="P12" s="118">
        <v>96</v>
      </c>
      <c r="Q12" s="118">
        <v>38524505</v>
      </c>
      <c r="R12" s="45">
        <f t="shared" ref="R12:R34" si="3">Q12-Q11</f>
        <v>4062</v>
      </c>
      <c r="S12" s="46">
        <f t="shared" ref="S12:S34" si="4">R12*24/1000</f>
        <v>97.488</v>
      </c>
      <c r="T12" s="46">
        <f t="shared" ref="T12:T34" si="5">R12/1000</f>
        <v>4.0620000000000003</v>
      </c>
      <c r="U12" s="119">
        <v>5.7</v>
      </c>
      <c r="V12" s="119">
        <f t="shared" ref="V12:V34" si="6">U12</f>
        <v>5.7</v>
      </c>
      <c r="W12" s="120" t="s">
        <v>124</v>
      </c>
      <c r="X12" s="122">
        <v>0</v>
      </c>
      <c r="Y12" s="122">
        <v>0</v>
      </c>
      <c r="Z12" s="122">
        <v>1099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37435340</v>
      </c>
      <c r="AH12" s="48">
        <f>IF(ISBLANK(AG12),"-",AG12-AG11)</f>
        <v>728</v>
      </c>
      <c r="AI12" s="49">
        <f t="shared" ref="AI12:AI34" si="7">AH12/T12</f>
        <v>179.22205809945839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8430710</v>
      </c>
      <c r="AQ12" s="122">
        <f>AP12-AP11</f>
        <v>1191</v>
      </c>
      <c r="AR12" s="52">
        <v>0.89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128</v>
      </c>
      <c r="P13" s="118">
        <v>93</v>
      </c>
      <c r="Q13" s="118">
        <v>38528537</v>
      </c>
      <c r="R13" s="45">
        <f t="shared" si="3"/>
        <v>4032</v>
      </c>
      <c r="S13" s="46">
        <f t="shared" si="4"/>
        <v>96.768000000000001</v>
      </c>
      <c r="T13" s="46">
        <f t="shared" si="5"/>
        <v>4.032</v>
      </c>
      <c r="U13" s="119">
        <v>7.1</v>
      </c>
      <c r="V13" s="119">
        <f t="shared" si="6"/>
        <v>7.1</v>
      </c>
      <c r="W13" s="120" t="s">
        <v>124</v>
      </c>
      <c r="X13" s="122">
        <v>0</v>
      </c>
      <c r="Y13" s="122">
        <v>0</v>
      </c>
      <c r="Z13" s="122">
        <v>1049</v>
      </c>
      <c r="AA13" s="122">
        <v>0</v>
      </c>
      <c r="AB13" s="122">
        <v>1049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37436060</v>
      </c>
      <c r="AH13" s="48">
        <f>IF(ISBLANK(AG13),"-",AG13-AG12)</f>
        <v>720</v>
      </c>
      <c r="AI13" s="49">
        <f t="shared" si="7"/>
        <v>178.57142857142858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8431885</v>
      </c>
      <c r="AQ13" s="122">
        <f>AP13-AP12</f>
        <v>1175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14</v>
      </c>
      <c r="E14" s="40">
        <f t="shared" si="0"/>
        <v>9.8591549295774659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118</v>
      </c>
      <c r="P14" s="118">
        <v>90</v>
      </c>
      <c r="Q14" s="118">
        <v>38532397</v>
      </c>
      <c r="R14" s="45">
        <f t="shared" si="3"/>
        <v>3860</v>
      </c>
      <c r="S14" s="46">
        <f t="shared" si="4"/>
        <v>92.64</v>
      </c>
      <c r="T14" s="46">
        <f t="shared" si="5"/>
        <v>3.86</v>
      </c>
      <c r="U14" s="119">
        <v>8.4</v>
      </c>
      <c r="V14" s="119">
        <f t="shared" si="6"/>
        <v>8.4</v>
      </c>
      <c r="W14" s="120" t="s">
        <v>124</v>
      </c>
      <c r="X14" s="122">
        <v>0</v>
      </c>
      <c r="Y14" s="122">
        <v>0</v>
      </c>
      <c r="Z14" s="122">
        <v>1049</v>
      </c>
      <c r="AA14" s="122">
        <v>0</v>
      </c>
      <c r="AB14" s="122">
        <v>1049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37436742</v>
      </c>
      <c r="AH14" s="48">
        <f t="shared" ref="AH14:AH34" si="8">IF(ISBLANK(AG14),"-",AG14-AG13)</f>
        <v>682</v>
      </c>
      <c r="AI14" s="49">
        <f t="shared" si="7"/>
        <v>176.68393782383421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8433079</v>
      </c>
      <c r="AQ14" s="122">
        <f>AP14-AP13</f>
        <v>1194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20</v>
      </c>
      <c r="E15" s="40">
        <f t="shared" si="0"/>
        <v>14.084507042253522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103</v>
      </c>
      <c r="Q15" s="118">
        <v>38536390</v>
      </c>
      <c r="R15" s="45">
        <f t="shared" si="3"/>
        <v>3993</v>
      </c>
      <c r="S15" s="46">
        <f t="shared" si="4"/>
        <v>95.831999999999994</v>
      </c>
      <c r="T15" s="46">
        <f t="shared" si="5"/>
        <v>3.9929999999999999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1019</v>
      </c>
      <c r="AA15" s="122">
        <v>0</v>
      </c>
      <c r="AB15" s="122">
        <v>1049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37437340</v>
      </c>
      <c r="AH15" s="48">
        <f t="shared" si="8"/>
        <v>598</v>
      </c>
      <c r="AI15" s="49">
        <f t="shared" si="7"/>
        <v>149.76208364638117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8434263</v>
      </c>
      <c r="AQ15" s="122">
        <f>AP15-AP14</f>
        <v>1184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122</v>
      </c>
      <c r="Q16" s="118">
        <v>38541134</v>
      </c>
      <c r="R16" s="45">
        <f t="shared" si="3"/>
        <v>4744</v>
      </c>
      <c r="S16" s="46">
        <f t="shared" si="4"/>
        <v>113.85599999999999</v>
      </c>
      <c r="T16" s="46">
        <f t="shared" si="5"/>
        <v>4.7439999999999998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37438192</v>
      </c>
      <c r="AH16" s="48">
        <f t="shared" si="8"/>
        <v>852</v>
      </c>
      <c r="AI16" s="49">
        <f t="shared" si="7"/>
        <v>179.59527824620574</v>
      </c>
      <c r="AJ16" s="101">
        <v>0</v>
      </c>
      <c r="AK16" s="101">
        <v>1</v>
      </c>
      <c r="AL16" s="101">
        <v>1</v>
      </c>
      <c r="AM16" s="101">
        <v>1</v>
      </c>
      <c r="AN16" s="101">
        <v>1</v>
      </c>
      <c r="AO16" s="101">
        <v>0</v>
      </c>
      <c r="AP16" s="122">
        <v>8434263</v>
      </c>
      <c r="AQ16" s="122">
        <f t="shared" ref="AQ16:AQ34" si="10">AP16-AP15</f>
        <v>0</v>
      </c>
      <c r="AR16" s="52">
        <v>0.91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137</v>
      </c>
      <c r="P17" s="118">
        <v>149</v>
      </c>
      <c r="Q17" s="118">
        <v>38547087</v>
      </c>
      <c r="R17" s="45">
        <f t="shared" si="3"/>
        <v>5953</v>
      </c>
      <c r="S17" s="46">
        <f t="shared" si="4"/>
        <v>142.87200000000001</v>
      </c>
      <c r="T17" s="46">
        <f t="shared" si="5"/>
        <v>5.9530000000000003</v>
      </c>
      <c r="U17" s="119">
        <v>9.5</v>
      </c>
      <c r="V17" s="119">
        <f t="shared" si="6"/>
        <v>9.5</v>
      </c>
      <c r="W17" s="120" t="s">
        <v>135</v>
      </c>
      <c r="X17" s="122">
        <v>0</v>
      </c>
      <c r="Y17" s="122">
        <v>1010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37439456</v>
      </c>
      <c r="AH17" s="48">
        <f t="shared" si="8"/>
        <v>1264</v>
      </c>
      <c r="AI17" s="49">
        <f t="shared" si="7"/>
        <v>212.32991768856039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8434263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150</v>
      </c>
      <c r="Q18" s="118">
        <v>38553344</v>
      </c>
      <c r="R18" s="45">
        <f t="shared" si="3"/>
        <v>6257</v>
      </c>
      <c r="S18" s="46">
        <f t="shared" si="4"/>
        <v>150.16800000000001</v>
      </c>
      <c r="T18" s="46">
        <f t="shared" si="5"/>
        <v>6.2569999999999997</v>
      </c>
      <c r="U18" s="119">
        <v>9</v>
      </c>
      <c r="V18" s="119">
        <f t="shared" si="6"/>
        <v>9</v>
      </c>
      <c r="W18" s="120" t="s">
        <v>135</v>
      </c>
      <c r="X18" s="122">
        <v>0</v>
      </c>
      <c r="Y18" s="122">
        <v>1010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37440824</v>
      </c>
      <c r="AH18" s="48">
        <f t="shared" si="8"/>
        <v>1368</v>
      </c>
      <c r="AI18" s="49">
        <f t="shared" si="7"/>
        <v>218.63512865590539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8434263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153</v>
      </c>
      <c r="Q19" s="118">
        <v>38559622</v>
      </c>
      <c r="R19" s="45">
        <f t="shared" si="3"/>
        <v>6278</v>
      </c>
      <c r="S19" s="46">
        <f t="shared" si="4"/>
        <v>150.672</v>
      </c>
      <c r="T19" s="46">
        <f t="shared" si="5"/>
        <v>6.2779999999999996</v>
      </c>
      <c r="U19" s="119">
        <v>8.6</v>
      </c>
      <c r="V19" s="119">
        <f t="shared" si="6"/>
        <v>8.6</v>
      </c>
      <c r="W19" s="120" t="s">
        <v>135</v>
      </c>
      <c r="X19" s="122">
        <v>0</v>
      </c>
      <c r="Y19" s="122">
        <v>1070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37442192</v>
      </c>
      <c r="AH19" s="48">
        <f t="shared" si="8"/>
        <v>1368</v>
      </c>
      <c r="AI19" s="49">
        <f t="shared" si="7"/>
        <v>217.90379101624723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8434263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142</v>
      </c>
      <c r="P20" s="118">
        <v>148</v>
      </c>
      <c r="Q20" s="118">
        <v>38566090</v>
      </c>
      <c r="R20" s="45">
        <f t="shared" si="3"/>
        <v>6468</v>
      </c>
      <c r="S20" s="46">
        <f t="shared" si="4"/>
        <v>155.232</v>
      </c>
      <c r="T20" s="46">
        <f t="shared" si="5"/>
        <v>6.468</v>
      </c>
      <c r="U20" s="119">
        <v>7.9</v>
      </c>
      <c r="V20" s="119">
        <f t="shared" si="6"/>
        <v>7.9</v>
      </c>
      <c r="W20" s="120" t="s">
        <v>135</v>
      </c>
      <c r="X20" s="122">
        <v>0</v>
      </c>
      <c r="Y20" s="122">
        <v>1070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37443620</v>
      </c>
      <c r="AH20" s="48">
        <f>IF(ISBLANK(AG20),"-",AG20-AG19)</f>
        <v>1428</v>
      </c>
      <c r="AI20" s="49">
        <f t="shared" si="7"/>
        <v>220.77922077922079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8434263</v>
      </c>
      <c r="AQ20" s="122">
        <f t="shared" si="10"/>
        <v>0</v>
      </c>
      <c r="AR20" s="52">
        <v>0.97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140</v>
      </c>
      <c r="P21" s="118">
        <v>151</v>
      </c>
      <c r="Q21" s="118">
        <v>38572341</v>
      </c>
      <c r="R21" s="45">
        <f>Q21-Q20</f>
        <v>6251</v>
      </c>
      <c r="S21" s="46">
        <f t="shared" si="4"/>
        <v>150.024</v>
      </c>
      <c r="T21" s="46">
        <f t="shared" si="5"/>
        <v>6.2510000000000003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1070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37444992</v>
      </c>
      <c r="AH21" s="48">
        <f t="shared" si="8"/>
        <v>1372</v>
      </c>
      <c r="AI21" s="49">
        <f t="shared" si="7"/>
        <v>219.48488241881299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8434263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148</v>
      </c>
      <c r="Q22" s="118">
        <v>38578515</v>
      </c>
      <c r="R22" s="45">
        <f t="shared" si="3"/>
        <v>6174</v>
      </c>
      <c r="S22" s="46">
        <f t="shared" si="4"/>
        <v>148.17599999999999</v>
      </c>
      <c r="T22" s="46">
        <f t="shared" si="5"/>
        <v>6.1740000000000004</v>
      </c>
      <c r="U22" s="119">
        <v>6.6</v>
      </c>
      <c r="V22" s="119">
        <f t="shared" si="6"/>
        <v>6.6</v>
      </c>
      <c r="W22" s="120" t="s">
        <v>135</v>
      </c>
      <c r="X22" s="122">
        <v>0</v>
      </c>
      <c r="Y22" s="122">
        <v>1090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37446360</v>
      </c>
      <c r="AH22" s="48">
        <f t="shared" si="8"/>
        <v>1368</v>
      </c>
      <c r="AI22" s="49">
        <f t="shared" si="7"/>
        <v>221.57434402332359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8434263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3</v>
      </c>
      <c r="E23" s="40">
        <f t="shared" si="0"/>
        <v>2.1126760563380285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141</v>
      </c>
      <c r="Q23" s="118">
        <v>38584842</v>
      </c>
      <c r="R23" s="45">
        <f t="shared" si="3"/>
        <v>6327</v>
      </c>
      <c r="S23" s="46">
        <f t="shared" si="4"/>
        <v>151.84800000000001</v>
      </c>
      <c r="T23" s="46">
        <f t="shared" si="5"/>
        <v>6.327</v>
      </c>
      <c r="U23" s="119">
        <v>5.9</v>
      </c>
      <c r="V23" s="119">
        <f t="shared" si="6"/>
        <v>5.9</v>
      </c>
      <c r="W23" s="120" t="s">
        <v>135</v>
      </c>
      <c r="X23" s="122">
        <v>0</v>
      </c>
      <c r="Y23" s="122">
        <v>1090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37447804</v>
      </c>
      <c r="AH23" s="48">
        <f t="shared" si="8"/>
        <v>1444</v>
      </c>
      <c r="AI23" s="49">
        <f t="shared" si="7"/>
        <v>228.22822822822823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8434263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149</v>
      </c>
      <c r="Q24" s="118">
        <v>38590878</v>
      </c>
      <c r="R24" s="45">
        <f t="shared" si="3"/>
        <v>6036</v>
      </c>
      <c r="S24" s="46">
        <f t="shared" si="4"/>
        <v>144.864</v>
      </c>
      <c r="T24" s="46">
        <f t="shared" si="5"/>
        <v>6.0359999999999996</v>
      </c>
      <c r="U24" s="119">
        <v>5.0999999999999996</v>
      </c>
      <c r="V24" s="119">
        <f t="shared" si="6"/>
        <v>5.0999999999999996</v>
      </c>
      <c r="W24" s="120" t="s">
        <v>135</v>
      </c>
      <c r="X24" s="122">
        <v>0</v>
      </c>
      <c r="Y24" s="122">
        <v>1090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37449176</v>
      </c>
      <c r="AH24" s="48">
        <f t="shared" si="8"/>
        <v>1372</v>
      </c>
      <c r="AI24" s="49">
        <f t="shared" si="7"/>
        <v>227.30284956925118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8434263</v>
      </c>
      <c r="AQ24" s="122">
        <f t="shared" si="10"/>
        <v>0</v>
      </c>
      <c r="AR24" s="52">
        <v>0.98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135</v>
      </c>
      <c r="Q25" s="118">
        <v>38596814</v>
      </c>
      <c r="R25" s="45">
        <f t="shared" si="3"/>
        <v>5936</v>
      </c>
      <c r="S25" s="46">
        <f t="shared" si="4"/>
        <v>142.464</v>
      </c>
      <c r="T25" s="46">
        <f t="shared" si="5"/>
        <v>5.9359999999999999</v>
      </c>
      <c r="U25" s="119">
        <v>4.2</v>
      </c>
      <c r="V25" s="119">
        <f t="shared" si="6"/>
        <v>4.2</v>
      </c>
      <c r="W25" s="120" t="s">
        <v>135</v>
      </c>
      <c r="X25" s="122">
        <v>0</v>
      </c>
      <c r="Y25" s="122">
        <v>1099</v>
      </c>
      <c r="Z25" s="122">
        <v>1189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37450580</v>
      </c>
      <c r="AH25" s="48">
        <f t="shared" si="8"/>
        <v>1404</v>
      </c>
      <c r="AI25" s="49">
        <f t="shared" si="7"/>
        <v>236.52291105121293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8434263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132</v>
      </c>
      <c r="P26" s="118">
        <v>138</v>
      </c>
      <c r="Q26" s="118">
        <v>38602910</v>
      </c>
      <c r="R26" s="45">
        <f t="shared" si="3"/>
        <v>6096</v>
      </c>
      <c r="S26" s="46">
        <f t="shared" si="4"/>
        <v>146.304</v>
      </c>
      <c r="T26" s="46">
        <f t="shared" si="5"/>
        <v>6.0960000000000001</v>
      </c>
      <c r="U26" s="119">
        <v>3.5</v>
      </c>
      <c r="V26" s="119">
        <f t="shared" si="6"/>
        <v>3.5</v>
      </c>
      <c r="W26" s="120" t="s">
        <v>135</v>
      </c>
      <c r="X26" s="122">
        <v>0</v>
      </c>
      <c r="Y26" s="122">
        <v>1099</v>
      </c>
      <c r="Z26" s="122">
        <v>1189</v>
      </c>
      <c r="AA26" s="122">
        <v>1185</v>
      </c>
      <c r="AB26" s="122">
        <v>1189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37451840</v>
      </c>
      <c r="AH26" s="48">
        <f t="shared" si="8"/>
        <v>1260</v>
      </c>
      <c r="AI26" s="49">
        <f t="shared" si="7"/>
        <v>206.69291338582676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8434263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136</v>
      </c>
      <c r="Q27" s="118">
        <v>38608889</v>
      </c>
      <c r="R27" s="45">
        <f t="shared" si="3"/>
        <v>5979</v>
      </c>
      <c r="S27" s="46">
        <f t="shared" si="4"/>
        <v>143.49600000000001</v>
      </c>
      <c r="T27" s="46">
        <f t="shared" si="5"/>
        <v>5.9790000000000001</v>
      </c>
      <c r="U27" s="119">
        <v>2.9</v>
      </c>
      <c r="V27" s="119">
        <f t="shared" si="6"/>
        <v>2.9</v>
      </c>
      <c r="W27" s="120" t="s">
        <v>135</v>
      </c>
      <c r="X27" s="122">
        <v>0</v>
      </c>
      <c r="Y27" s="122">
        <v>1099</v>
      </c>
      <c r="Z27" s="122">
        <v>1189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37453328</v>
      </c>
      <c r="AH27" s="48">
        <f t="shared" si="8"/>
        <v>1488</v>
      </c>
      <c r="AI27" s="49">
        <f t="shared" si="7"/>
        <v>248.8710486703462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8434263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130</v>
      </c>
      <c r="P28" s="118">
        <v>137</v>
      </c>
      <c r="Q28" s="118">
        <v>38614628</v>
      </c>
      <c r="R28" s="45">
        <f t="shared" si="3"/>
        <v>5739</v>
      </c>
      <c r="S28" s="46">
        <f t="shared" si="4"/>
        <v>137.73599999999999</v>
      </c>
      <c r="T28" s="46">
        <f t="shared" si="5"/>
        <v>5.7389999999999999</v>
      </c>
      <c r="U28" s="119">
        <v>2.2000000000000002</v>
      </c>
      <c r="V28" s="119">
        <f t="shared" si="6"/>
        <v>2.2000000000000002</v>
      </c>
      <c r="W28" s="120" t="s">
        <v>135</v>
      </c>
      <c r="X28" s="122">
        <v>0</v>
      </c>
      <c r="Y28" s="122">
        <v>1099</v>
      </c>
      <c r="Z28" s="122">
        <v>1189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37454652</v>
      </c>
      <c r="AH28" s="48">
        <f t="shared" si="8"/>
        <v>1324</v>
      </c>
      <c r="AI28" s="49">
        <f t="shared" si="7"/>
        <v>230.70221292908172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8434263</v>
      </c>
      <c r="AQ28" s="122">
        <f t="shared" si="10"/>
        <v>0</v>
      </c>
      <c r="AR28" s="52">
        <v>1.03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130</v>
      </c>
      <c r="P29" s="118">
        <v>135</v>
      </c>
      <c r="Q29" s="118">
        <v>38620566</v>
      </c>
      <c r="R29" s="45">
        <f t="shared" si="3"/>
        <v>5938</v>
      </c>
      <c r="S29" s="46">
        <f t="shared" si="4"/>
        <v>142.512</v>
      </c>
      <c r="T29" s="46">
        <f t="shared" si="5"/>
        <v>5.9379999999999997</v>
      </c>
      <c r="U29" s="119">
        <v>1.7</v>
      </c>
      <c r="V29" s="119">
        <f t="shared" si="6"/>
        <v>1.7</v>
      </c>
      <c r="W29" s="120" t="s">
        <v>135</v>
      </c>
      <c r="X29" s="122">
        <v>0</v>
      </c>
      <c r="Y29" s="122">
        <v>1079</v>
      </c>
      <c r="Z29" s="122">
        <v>1179</v>
      </c>
      <c r="AA29" s="122">
        <v>1185</v>
      </c>
      <c r="AB29" s="122">
        <v>1179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37456036</v>
      </c>
      <c r="AH29" s="48">
        <f t="shared" si="8"/>
        <v>1384</v>
      </c>
      <c r="AI29" s="49">
        <f t="shared" si="7"/>
        <v>233.07510946446615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8434263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130</v>
      </c>
      <c r="P30" s="118">
        <v>134</v>
      </c>
      <c r="Q30" s="118">
        <v>38626428</v>
      </c>
      <c r="R30" s="45">
        <f t="shared" si="3"/>
        <v>5862</v>
      </c>
      <c r="S30" s="46">
        <f t="shared" si="4"/>
        <v>140.68799999999999</v>
      </c>
      <c r="T30" s="46">
        <f t="shared" si="5"/>
        <v>5.8620000000000001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1179</v>
      </c>
      <c r="AA30" s="122">
        <v>1185</v>
      </c>
      <c r="AB30" s="122">
        <v>1179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37457396</v>
      </c>
      <c r="AH30" s="48">
        <f t="shared" si="8"/>
        <v>1360</v>
      </c>
      <c r="AI30" s="49">
        <f t="shared" si="7"/>
        <v>232.00272944387581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8434263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140</v>
      </c>
      <c r="P31" s="118">
        <v>148</v>
      </c>
      <c r="Q31" s="118">
        <v>38632069</v>
      </c>
      <c r="R31" s="45">
        <f t="shared" si="3"/>
        <v>5641</v>
      </c>
      <c r="S31" s="46">
        <f t="shared" si="4"/>
        <v>135.38399999999999</v>
      </c>
      <c r="T31" s="46">
        <f t="shared" si="5"/>
        <v>5.641</v>
      </c>
      <c r="U31" s="119">
        <v>1.3</v>
      </c>
      <c r="V31" s="119">
        <f t="shared" si="6"/>
        <v>1.3</v>
      </c>
      <c r="W31" s="120" t="s">
        <v>152</v>
      </c>
      <c r="X31" s="122">
        <v>0</v>
      </c>
      <c r="Y31" s="122">
        <v>0</v>
      </c>
      <c r="Z31" s="122">
        <v>1179</v>
      </c>
      <c r="AA31" s="122">
        <v>1185</v>
      </c>
      <c r="AB31" s="122">
        <v>1179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37458628</v>
      </c>
      <c r="AH31" s="48">
        <f t="shared" si="8"/>
        <v>1232</v>
      </c>
      <c r="AI31" s="49">
        <f t="shared" si="7"/>
        <v>218.40099273178515</v>
      </c>
      <c r="AJ31" s="101">
        <v>0</v>
      </c>
      <c r="AK31" s="101">
        <v>0</v>
      </c>
      <c r="AL31" s="101">
        <v>1</v>
      </c>
      <c r="AM31" s="101">
        <v>1</v>
      </c>
      <c r="AN31" s="101">
        <v>1</v>
      </c>
      <c r="AO31" s="101">
        <v>0</v>
      </c>
      <c r="AP31" s="122">
        <v>8434263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123</v>
      </c>
      <c r="P32" s="118">
        <v>135</v>
      </c>
      <c r="Q32" s="118">
        <v>38637138</v>
      </c>
      <c r="R32" s="45">
        <f t="shared" si="3"/>
        <v>5069</v>
      </c>
      <c r="S32" s="46">
        <f t="shared" si="4"/>
        <v>121.65600000000001</v>
      </c>
      <c r="T32" s="46">
        <f t="shared" si="5"/>
        <v>5.069</v>
      </c>
      <c r="U32" s="119">
        <v>1.3</v>
      </c>
      <c r="V32" s="119">
        <f t="shared" si="6"/>
        <v>1.3</v>
      </c>
      <c r="W32" s="120" t="s">
        <v>124</v>
      </c>
      <c r="X32" s="122">
        <v>0</v>
      </c>
      <c r="Y32" s="122">
        <v>0</v>
      </c>
      <c r="Z32" s="122">
        <v>1189</v>
      </c>
      <c r="AA32" s="122">
        <v>0</v>
      </c>
      <c r="AB32" s="122">
        <v>1189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37459600</v>
      </c>
      <c r="AH32" s="48">
        <f t="shared" si="8"/>
        <v>972</v>
      </c>
      <c r="AI32" s="49">
        <f t="shared" si="7"/>
        <v>191.75379759321365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8434263</v>
      </c>
      <c r="AQ32" s="122">
        <f t="shared" si="10"/>
        <v>0</v>
      </c>
      <c r="AR32" s="52">
        <v>0.95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138</v>
      </c>
      <c r="P33" s="118">
        <v>106</v>
      </c>
      <c r="Q33" s="118">
        <v>38641887</v>
      </c>
      <c r="R33" s="45">
        <f t="shared" si="3"/>
        <v>4749</v>
      </c>
      <c r="S33" s="46">
        <f t="shared" si="4"/>
        <v>113.976</v>
      </c>
      <c r="T33" s="46">
        <f t="shared" si="5"/>
        <v>4.7489999999999997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1139</v>
      </c>
      <c r="AA33" s="122">
        <v>0</v>
      </c>
      <c r="AB33" s="122">
        <v>1109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37460520</v>
      </c>
      <c r="AH33" s="48">
        <f t="shared" si="8"/>
        <v>920</v>
      </c>
      <c r="AI33" s="49">
        <f t="shared" si="7"/>
        <v>193.72499473573384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8435331</v>
      </c>
      <c r="AQ33" s="122">
        <f t="shared" si="10"/>
        <v>1068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132</v>
      </c>
      <c r="P34" s="118">
        <v>99</v>
      </c>
      <c r="Q34" s="118">
        <v>38646186</v>
      </c>
      <c r="R34" s="45">
        <f t="shared" si="3"/>
        <v>4299</v>
      </c>
      <c r="S34" s="46">
        <f t="shared" si="4"/>
        <v>103.176</v>
      </c>
      <c r="T34" s="46">
        <f t="shared" si="5"/>
        <v>4.2990000000000004</v>
      </c>
      <c r="U34" s="119">
        <v>3.5</v>
      </c>
      <c r="V34" s="119">
        <f t="shared" si="6"/>
        <v>3.5</v>
      </c>
      <c r="W34" s="120" t="s">
        <v>124</v>
      </c>
      <c r="X34" s="122">
        <v>0</v>
      </c>
      <c r="Y34" s="122">
        <v>0</v>
      </c>
      <c r="Z34" s="122">
        <v>1139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37461300</v>
      </c>
      <c r="AH34" s="48">
        <f t="shared" si="8"/>
        <v>780</v>
      </c>
      <c r="AI34" s="49">
        <f t="shared" si="7"/>
        <v>181.43754361479412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8436570</v>
      </c>
      <c r="AQ34" s="122">
        <f t="shared" si="10"/>
        <v>1239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128.875</v>
      </c>
      <c r="Q35" s="63">
        <f>Q34-Q10</f>
        <v>129918</v>
      </c>
      <c r="R35" s="64">
        <f>SUM(R11:R34)</f>
        <v>129918</v>
      </c>
      <c r="S35" s="123">
        <f>AVERAGE(S11:S34)</f>
        <v>129.91800000000001</v>
      </c>
      <c r="T35" s="123">
        <f>SUM(T11:T34)</f>
        <v>129.91800000000001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27480</v>
      </c>
      <c r="AH35" s="66">
        <f>SUM(AH11:AH34)</f>
        <v>27480</v>
      </c>
      <c r="AI35" s="67">
        <f>$AH$35/$T35</f>
        <v>211.51803445250079</v>
      </c>
      <c r="AJ35" s="92"/>
      <c r="AK35" s="93"/>
      <c r="AL35" s="93"/>
      <c r="AM35" s="93"/>
      <c r="AN35" s="94"/>
      <c r="AO35" s="68"/>
      <c r="AP35" s="69">
        <f>AP34-AP10</f>
        <v>8180</v>
      </c>
      <c r="AQ35" s="70">
        <f>SUM(AQ11:AQ34)</f>
        <v>8180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445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08" t="s">
        <v>446</v>
      </c>
      <c r="C43" s="15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5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448</v>
      </c>
      <c r="C45" s="15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447</v>
      </c>
      <c r="C46" s="15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449</v>
      </c>
      <c r="C47" s="159"/>
      <c r="D47" s="109"/>
      <c r="E47" s="109"/>
      <c r="F47" s="109"/>
      <c r="G47" s="10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443</v>
      </c>
      <c r="C48" s="15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5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215" t="s">
        <v>450</v>
      </c>
      <c r="C50" s="185"/>
      <c r="D50" s="185"/>
      <c r="E50" s="185"/>
      <c r="F50" s="185"/>
      <c r="G50" s="185"/>
      <c r="H50" s="185"/>
      <c r="I50" s="216"/>
      <c r="J50" s="216"/>
      <c r="K50" s="216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451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58" t="s">
        <v>452</v>
      </c>
      <c r="C52" s="159"/>
      <c r="D52" s="159"/>
      <c r="E52" s="159"/>
      <c r="F52" s="159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453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59"/>
      <c r="D55" s="159"/>
      <c r="E55" s="159"/>
      <c r="F55" s="159"/>
      <c r="G55" s="159"/>
      <c r="H55" s="159"/>
      <c r="I55" s="2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58" t="s">
        <v>455</v>
      </c>
      <c r="C56" s="159"/>
      <c r="D56" s="159"/>
      <c r="E56" s="159"/>
      <c r="F56" s="159"/>
      <c r="G56" s="159"/>
      <c r="H56" s="159"/>
      <c r="I56" s="210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454</v>
      </c>
      <c r="C57" s="159"/>
      <c r="D57" s="159"/>
      <c r="E57" s="157"/>
      <c r="F57" s="157"/>
      <c r="G57" s="157"/>
      <c r="H57" s="159"/>
      <c r="I57" s="16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58" t="s">
        <v>341</v>
      </c>
      <c r="C58" s="159"/>
      <c r="D58" s="159"/>
      <c r="E58" s="157"/>
      <c r="F58" s="157"/>
      <c r="G58" s="157"/>
      <c r="H58" s="159"/>
      <c r="I58" s="16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413</v>
      </c>
      <c r="C59" s="159"/>
      <c r="D59" s="159"/>
      <c r="E59" s="157"/>
      <c r="F59" s="157"/>
      <c r="G59" s="157"/>
      <c r="H59" s="159"/>
      <c r="I59" s="16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157</v>
      </c>
      <c r="C60" s="159"/>
      <c r="D60" s="159"/>
      <c r="E60" s="157"/>
      <c r="F60" s="157"/>
      <c r="G60" s="157"/>
      <c r="H60" s="159"/>
      <c r="I60" s="16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456</v>
      </c>
      <c r="C61" s="159"/>
      <c r="D61" s="159"/>
      <c r="E61" s="157"/>
      <c r="F61" s="157"/>
      <c r="G61" s="157"/>
      <c r="H61" s="159"/>
      <c r="I61" s="16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59"/>
      <c r="E62" s="157"/>
      <c r="F62" s="157"/>
      <c r="G62" s="157"/>
      <c r="H62" s="159"/>
      <c r="I62" s="16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5"/>
      <c r="C63" s="111"/>
      <c r="D63" s="109"/>
      <c r="E63" s="87"/>
      <c r="F63" s="109"/>
      <c r="G63" s="109"/>
      <c r="H63" s="109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11"/>
      <c r="D66" s="109"/>
      <c r="E66" s="109"/>
      <c r="F66" s="109"/>
      <c r="G66" s="109"/>
      <c r="H66" s="109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87"/>
      <c r="H68" s="87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16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15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3"/>
      <c r="U74" s="113"/>
      <c r="V74" s="113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77"/>
      <c r="V76" s="77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08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8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87"/>
      <c r="E84" s="109"/>
      <c r="F84" s="109"/>
      <c r="G84" s="109"/>
      <c r="H84" s="109"/>
      <c r="I84" s="87"/>
      <c r="J84" s="110"/>
      <c r="K84" s="110"/>
      <c r="L84" s="110"/>
      <c r="M84" s="110"/>
      <c r="N84" s="110"/>
      <c r="O84" s="110"/>
      <c r="P84" s="110"/>
      <c r="Q84" s="110"/>
      <c r="R84" s="110"/>
      <c r="S84" s="85"/>
      <c r="T84" s="85"/>
      <c r="U84" s="85"/>
      <c r="V84" s="85"/>
      <c r="W84" s="85"/>
      <c r="X84" s="85"/>
      <c r="Y84" s="85"/>
      <c r="Z84" s="7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104"/>
      <c r="AW84" s="100"/>
      <c r="AX84" s="100"/>
      <c r="AY84" s="100"/>
    </row>
    <row r="85" spans="1:51" x14ac:dyDescent="0.25">
      <c r="B85" s="88"/>
      <c r="C85" s="115"/>
      <c r="D85" s="87"/>
      <c r="E85" s="109"/>
      <c r="F85" s="109"/>
      <c r="G85" s="109"/>
      <c r="H85" s="109"/>
      <c r="I85" s="87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78"/>
      <c r="X85" s="78"/>
      <c r="Y85" s="78"/>
      <c r="Z85" s="105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104"/>
      <c r="AW85" s="100"/>
      <c r="AX85" s="100"/>
      <c r="AY85" s="100"/>
    </row>
    <row r="86" spans="1:51" x14ac:dyDescent="0.25">
      <c r="B86" s="88"/>
      <c r="C86" s="115"/>
      <c r="D86" s="109"/>
      <c r="E86" s="87"/>
      <c r="F86" s="109"/>
      <c r="G86" s="109"/>
      <c r="H86" s="109"/>
      <c r="I86" s="109"/>
      <c r="J86" s="85"/>
      <c r="K86" s="85"/>
      <c r="L86" s="85"/>
      <c r="M86" s="85"/>
      <c r="N86" s="85"/>
      <c r="O86" s="85"/>
      <c r="P86" s="85"/>
      <c r="Q86" s="85"/>
      <c r="R86" s="85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1:51" x14ac:dyDescent="0.25">
      <c r="B87" s="88"/>
      <c r="C87" s="111"/>
      <c r="D87" s="109"/>
      <c r="E87" s="87"/>
      <c r="F87" s="87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109"/>
      <c r="F88" s="87"/>
      <c r="G88" s="87"/>
      <c r="H88" s="87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85"/>
      <c r="D89" s="109"/>
      <c r="E89" s="109"/>
      <c r="F89" s="109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115"/>
      <c r="D90" s="85"/>
      <c r="E90" s="109"/>
      <c r="F90" s="109"/>
      <c r="G90" s="109"/>
      <c r="H90" s="109"/>
      <c r="I90" s="85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30"/>
    </row>
    <row r="91" spans="1:51" x14ac:dyDescent="0.25">
      <c r="B91" s="128"/>
      <c r="C91" s="131"/>
      <c r="D91" s="78"/>
      <c r="E91" s="126"/>
      <c r="F91" s="126"/>
      <c r="G91" s="126"/>
      <c r="H91" s="126"/>
      <c r="I91" s="78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32"/>
      <c r="U91" s="133"/>
      <c r="V91" s="133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U91" s="100"/>
      <c r="AV91" s="104"/>
      <c r="AW91" s="100"/>
      <c r="AX91" s="100"/>
      <c r="AY91" s="100"/>
    </row>
    <row r="92" spans="1:51" s="130" customFormat="1" x14ac:dyDescent="0.25">
      <c r="B92" s="128"/>
      <c r="C92" s="134"/>
      <c r="D92" s="126"/>
      <c r="E92" s="78"/>
      <c r="F92" s="126"/>
      <c r="G92" s="126"/>
      <c r="H92" s="126"/>
      <c r="I92" s="126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T92" s="19"/>
      <c r="AV92" s="104"/>
      <c r="AY92" s="100"/>
    </row>
    <row r="93" spans="1:51" x14ac:dyDescent="0.25">
      <c r="A93" s="105"/>
      <c r="B93" s="128"/>
      <c r="C93" s="129"/>
      <c r="D93" s="126"/>
      <c r="E93" s="78"/>
      <c r="F93" s="78"/>
      <c r="G93" s="126"/>
      <c r="H93" s="126"/>
      <c r="I93" s="106"/>
      <c r="J93" s="106"/>
      <c r="K93" s="106"/>
      <c r="L93" s="106"/>
      <c r="M93" s="106"/>
      <c r="N93" s="106"/>
      <c r="O93" s="107"/>
      <c r="P93" s="102"/>
      <c r="R93" s="104"/>
      <c r="AS93" s="100"/>
      <c r="AT93" s="100"/>
      <c r="AU93" s="100"/>
      <c r="AV93" s="100"/>
      <c r="AW93" s="100"/>
      <c r="AX93" s="100"/>
      <c r="AY93" s="100"/>
    </row>
    <row r="94" spans="1:51" x14ac:dyDescent="0.25">
      <c r="A94" s="105"/>
      <c r="B94" s="128"/>
      <c r="C94" s="130"/>
      <c r="D94" s="130"/>
      <c r="E94" s="130"/>
      <c r="F94" s="130"/>
      <c r="G94" s="78"/>
      <c r="H94" s="78"/>
      <c r="I94" s="106"/>
      <c r="J94" s="106"/>
      <c r="K94" s="106"/>
      <c r="L94" s="106"/>
      <c r="M94" s="106"/>
      <c r="N94" s="106"/>
      <c r="O94" s="107"/>
      <c r="P94" s="102"/>
      <c r="R94" s="102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78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Q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1"/>
      <c r="P112" s="102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R121" s="102"/>
      <c r="S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T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U127" s="102"/>
      <c r="AS127" s="100"/>
      <c r="AT127" s="100"/>
      <c r="AU127" s="100"/>
      <c r="AV127" s="100"/>
      <c r="AW127" s="100"/>
      <c r="AX127" s="100"/>
    </row>
    <row r="128" spans="15:51" x14ac:dyDescent="0.25">
      <c r="O128" s="11"/>
      <c r="P128" s="102"/>
      <c r="T128" s="102"/>
      <c r="U128" s="102"/>
      <c r="AS128" s="100"/>
      <c r="AT128" s="100"/>
      <c r="AU128" s="100"/>
      <c r="AV128" s="100"/>
      <c r="AW128" s="100"/>
      <c r="AX128" s="100"/>
    </row>
    <row r="138" spans="45:51" x14ac:dyDescent="0.25">
      <c r="AY138" s="100"/>
    </row>
    <row r="140" spans="45:51" x14ac:dyDescent="0.25">
      <c r="AS140" s="100"/>
      <c r="AT140" s="100"/>
      <c r="AU140" s="100"/>
      <c r="AV140" s="100"/>
      <c r="AW140" s="100"/>
      <c r="AX140" s="100"/>
    </row>
  </sheetData>
  <protectedRanges>
    <protectedRange sqref="N84:R84 B97 S86:T92 B89:B94 S82:T83 N87:R92 T74:T81 T47:T56 T59:T65" name="Range2_12_5_1_1"/>
    <protectedRange sqref="L10 L6 D6 D8 AD8 AF8 O8:U8 AJ8:AR8 AF10 L24:N31 E11:E34 G11:G34 AC17:AF34 R11:V34 X16 Z16:AF16 Y16:Y17 X11:AF15 N32:P34 N10:N23 O11:P31 Z17:Z32 AB17:AB32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1:S56 S59:S65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1" name="Range2_12_1_6_1_1_1_1_2_1_1_1"/>
    <protectedRange sqref="N59:P61" name="Range2_12_1_2_3_1_1_1_1_2_1_1_1"/>
    <protectedRange sqref="L59:M61" name="Range2_2_12_1_4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33:AB34 X18:Y34 AA17:AA32" name="Range1_16_3_1_1_6"/>
    <protectedRange sqref="B42" name="Range2_12_5_1_1_1_1_1_2_1"/>
    <protectedRange sqref="G57:H62" name="Range2_2_12_1_3_1_1_1_1_1_4_1_1_1_1_2"/>
    <protectedRange sqref="E57:F62" name="Range2_2_12_1_7_1_1_3_1_1_1_1_2"/>
    <protectedRange sqref="I57:K62" name="Range2_2_12_1_4_3_1_1_1_1_2_1_1_1_2"/>
    <protectedRange sqref="D57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2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52" name="Range2_12_5_1_1_1_2_2_1_1_1_1_1_1_1_1_1_1_1_2_1_1_1_1_1_1_1_1_1_3_1_3_1_1_1_1_1"/>
    <protectedRange sqref="B50" name="Range2_12_5_1_1_1_2_2_1_1_1_1_1_1_1_1_1_1_1_2_1_1_1_2_1_2_1_1_1_1_3_1_1_1"/>
    <protectedRange sqref="B43 B47 B51" name="Range2_12_5_1_1_1_2_2_1_1_1_1_1_1_1_1_1_1_1_2_1_1_1_1_1_1_1_1_1_3_1_3_1_1_2_1_1"/>
    <protectedRange sqref="B44" name="Range2_12_5_1_1_1_2_1_1_1_1_1_1_1_1_1_1_1_2_1_1_1"/>
    <protectedRange sqref="B45" name="Range2_12_5_1_1_1_2_2_1_1_1_1_1_1_1_1_1_1_1_1"/>
    <protectedRange sqref="B46" name="Range2_12_5_1_1_1_2_2_1_1_1_1_1_1_1_1_1_1_1_2_1_1_1_1_1_1_1_1_1_1_1_1_1_1_1"/>
    <protectedRange sqref="B48" name="Range2_12_5_1_1_1_2_2_1_1_1_1_1_1_1_1_1_1_1_2_1_1_1_2_1_1_1_2_1_1_1_3_1_1_1_1_1"/>
    <protectedRange sqref="B49" name="Range2_12_5_1_1_1_2_2_1_1_1_1_1_1_1_1_1_1_1_2_1_1_1_2_1_2_1_1_1_1_3_1_1_1_1_1"/>
    <protectedRange sqref="B54 B57" name="Range2_12_5_1_1_1_2_2_1_1_1_1_1_1_1_1_1_1_1_2_1_1_1_1_1_1_1_1_1_3_1_3_1_1_1_1_1_1_1"/>
    <protectedRange sqref="B53" name="Range2_12_5_1_1_1_2_2_1_1_1_1_1_1_1_1_1_1_1_2_1_1_1_2_1_2_1_1_1_1_3_1_1_2_1_2"/>
    <protectedRange sqref="B55" name="Range2_12_5_1_1_1_2_2_1_1_1_1_1_1_1_1_1_1_1_2_1_1_1_2_1_2_1_1_1_1_3_1_1_1_1_1_2"/>
    <protectedRange sqref="B56" name="Range2_12_5_1_1_1_2_2_1_1_1_1_1_1_1_1_1_1_1_2_1_1_1_2_2_1_1_1_1"/>
    <protectedRange sqref="B58" name="Range2_12_5_1_1_1_2_2_1_1_1_1_1_1_1_1_1_1_1_2_1_1_1_2_2_1_1_1_2"/>
    <protectedRange sqref="B60" name="Range2_12_5_1_1_2_1_4_1_1_1_2_1_1_1_1_1_1_1_1_1_2_1_1_1_1_2_1_1_1_2_1_1_1_2_2_2_1_1_1_1_1_1_1_1_1_1_2_1_1_1_1"/>
    <protectedRange sqref="B61" name="Range2_12_5_1_1_1_2_2_1_1_1_1_1_1_1_1_1_1_1_2_1_1_1_1_1_1_1_1_1_3_1_3_1_1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65" priority="17" operator="containsText" text="N/A">
      <formula>NOT(ISERROR(SEARCH("N/A",X11)))</formula>
    </cfRule>
    <cfRule type="cellIs" dxfId="64" priority="35" operator="equal">
      <formula>0</formula>
    </cfRule>
  </conditionalFormatting>
  <conditionalFormatting sqref="AC17:AE34 X16 Z16:AE16 Y16:Y17 X11:AE15 Z17:Z32 AB17:AB32">
    <cfRule type="cellIs" dxfId="63" priority="34" operator="greaterThanOrEqual">
      <formula>1185</formula>
    </cfRule>
  </conditionalFormatting>
  <conditionalFormatting sqref="AC17:AE34 X16 Z16:AE16 Y16:Y17 X11:AE15 Z17:Z32 AB17:AB32">
    <cfRule type="cellIs" dxfId="62" priority="33" operator="between">
      <formula>0.1</formula>
      <formula>1184</formula>
    </cfRule>
  </conditionalFormatting>
  <conditionalFormatting sqref="X8 AJ16:AJ34 AJ11:AO15 AM32 AK16:AK30 AL20:AN31 AL16:AL19 AN16:AN19 AO12:AO34 AN32:AN34 AL32:AL34">
    <cfRule type="cellIs" dxfId="61" priority="32" operator="equal">
      <formula>0</formula>
    </cfRule>
  </conditionalFormatting>
  <conditionalFormatting sqref="X8 AJ16:AJ34 AJ11:AO15 AM32 AK16:AK30 AL20:AN31 AL16:AL19 AN16:AN19 AO12:AO34 AN32:AN34 AL32:AL34">
    <cfRule type="cellIs" dxfId="60" priority="31" operator="greaterThan">
      <formula>1179</formula>
    </cfRule>
  </conditionalFormatting>
  <conditionalFormatting sqref="X8 AJ16:AJ34 AJ11:AO15 AM32 AK16:AK30 AL20:AN31 AL16:AL19 AN16:AN19 AO12:AO34 AN32:AN34 AL32:AL34">
    <cfRule type="cellIs" dxfId="59" priority="30" operator="greaterThan">
      <formula>99</formula>
    </cfRule>
  </conditionalFormatting>
  <conditionalFormatting sqref="X8 AJ16:AJ34 AJ11:AO15 AM32 AK16:AK30 AL20:AN31 AL16:AL19 AN16:AN19 AO12:AO34 AN32:AN34 AL32:AL34">
    <cfRule type="cellIs" dxfId="58" priority="29" operator="greaterThan">
      <formula>0.99</formula>
    </cfRule>
  </conditionalFormatting>
  <conditionalFormatting sqref="AB8">
    <cfRule type="cellIs" dxfId="57" priority="28" operator="equal">
      <formula>0</formula>
    </cfRule>
  </conditionalFormatting>
  <conditionalFormatting sqref="AB8">
    <cfRule type="cellIs" dxfId="56" priority="27" operator="greaterThan">
      <formula>1179</formula>
    </cfRule>
  </conditionalFormatting>
  <conditionalFormatting sqref="AB8">
    <cfRule type="cellIs" dxfId="55" priority="26" operator="greaterThan">
      <formula>99</formula>
    </cfRule>
  </conditionalFormatting>
  <conditionalFormatting sqref="AB8">
    <cfRule type="cellIs" dxfId="54" priority="25" operator="greaterThan">
      <formula>0.99</formula>
    </cfRule>
  </conditionalFormatting>
  <conditionalFormatting sqref="AQ11:AQ34">
    <cfRule type="cellIs" dxfId="53" priority="24" operator="equal">
      <formula>0</formula>
    </cfRule>
  </conditionalFormatting>
  <conditionalFormatting sqref="AQ11:AQ34">
    <cfRule type="cellIs" dxfId="52" priority="23" operator="greaterThan">
      <formula>1179</formula>
    </cfRule>
  </conditionalFormatting>
  <conditionalFormatting sqref="AQ11:AQ34">
    <cfRule type="cellIs" dxfId="51" priority="22" operator="greaterThan">
      <formula>99</formula>
    </cfRule>
  </conditionalFormatting>
  <conditionalFormatting sqref="AQ11:AQ34">
    <cfRule type="cellIs" dxfId="50" priority="21" operator="greaterThan">
      <formula>0.99</formula>
    </cfRule>
  </conditionalFormatting>
  <conditionalFormatting sqref="AI11:AI34">
    <cfRule type="cellIs" dxfId="49" priority="20" operator="greaterThan">
      <formula>$AI$8</formula>
    </cfRule>
  </conditionalFormatting>
  <conditionalFormatting sqref="AH11:AH34">
    <cfRule type="cellIs" dxfId="48" priority="18" operator="greaterThan">
      <formula>$AH$8</formula>
    </cfRule>
    <cfRule type="cellIs" dxfId="47" priority="19" operator="greaterThan">
      <formula>$AH$8</formula>
    </cfRule>
  </conditionalFormatting>
  <conditionalFormatting sqref="AP11:AP34">
    <cfRule type="cellIs" dxfId="46" priority="16" operator="equal">
      <formula>0</formula>
    </cfRule>
  </conditionalFormatting>
  <conditionalFormatting sqref="AP11:AP34">
    <cfRule type="cellIs" dxfId="45" priority="15" operator="greaterThan">
      <formula>1179</formula>
    </cfRule>
  </conditionalFormatting>
  <conditionalFormatting sqref="AP11:AP34">
    <cfRule type="cellIs" dxfId="44" priority="14" operator="greaterThan">
      <formula>99</formula>
    </cfRule>
  </conditionalFormatting>
  <conditionalFormatting sqref="AP11:AP34">
    <cfRule type="cellIs" dxfId="43" priority="13" operator="greaterThan">
      <formula>0.99</formula>
    </cfRule>
  </conditionalFormatting>
  <conditionalFormatting sqref="X17 Z33:AB34 X18:Y34 AA17:AA32">
    <cfRule type="containsText" dxfId="42" priority="9" operator="containsText" text="N/A">
      <formula>NOT(ISERROR(SEARCH("N/A",X17)))</formula>
    </cfRule>
    <cfRule type="cellIs" dxfId="41" priority="12" operator="equal">
      <formula>0</formula>
    </cfRule>
  </conditionalFormatting>
  <conditionalFormatting sqref="X17 Z33:AB34 X18:Y34 AA17:AA32">
    <cfRule type="cellIs" dxfId="40" priority="11" operator="greaterThanOrEqual">
      <formula>1185</formula>
    </cfRule>
  </conditionalFormatting>
  <conditionalFormatting sqref="X17 Z33:AB34 X18:Y34 AA17:AA32">
    <cfRule type="cellIs" dxfId="39" priority="10" operator="between">
      <formula>0.1</formula>
      <formula>1184</formula>
    </cfRule>
  </conditionalFormatting>
  <conditionalFormatting sqref="AM33:AM34 AM16:AM19">
    <cfRule type="cellIs" dxfId="38" priority="8" operator="equal">
      <formula>0</formula>
    </cfRule>
  </conditionalFormatting>
  <conditionalFormatting sqref="AM33:AM34 AM16:AM19">
    <cfRule type="cellIs" dxfId="37" priority="7" operator="greaterThan">
      <formula>1179</formula>
    </cfRule>
  </conditionalFormatting>
  <conditionalFormatting sqref="AM33:AM34 AM16:AM19">
    <cfRule type="cellIs" dxfId="36" priority="6" operator="greaterThan">
      <formula>99</formula>
    </cfRule>
  </conditionalFormatting>
  <conditionalFormatting sqref="AM33:AM34 AM16:AM19">
    <cfRule type="cellIs" dxfId="35" priority="5" operator="greaterThan">
      <formula>0.99</formula>
    </cfRule>
  </conditionalFormatting>
  <conditionalFormatting sqref="AK31:AK34">
    <cfRule type="cellIs" dxfId="34" priority="4" operator="equal">
      <formula>0</formula>
    </cfRule>
  </conditionalFormatting>
  <conditionalFormatting sqref="AK31:AK34">
    <cfRule type="cellIs" dxfId="33" priority="3" operator="greaterThan">
      <formula>1179</formula>
    </cfRule>
  </conditionalFormatting>
  <conditionalFormatting sqref="AK31:AK34">
    <cfRule type="cellIs" dxfId="32" priority="2" operator="greaterThan">
      <formula>99</formula>
    </cfRule>
  </conditionalFormatting>
  <conditionalFormatting sqref="AK31:AK34">
    <cfRule type="cellIs" dxfId="3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abSelected="1" workbookViewId="0">
      <selection activeCell="B52" sqref="B5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145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ht="20.25" customHeight="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99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42.75" customHeight="1" x14ac:dyDescent="0.25">
      <c r="B7" s="245" t="s">
        <v>8</v>
      </c>
      <c r="C7" s="246"/>
      <c r="D7" s="245" t="s">
        <v>9</v>
      </c>
      <c r="E7" s="247"/>
      <c r="F7" s="247"/>
      <c r="G7" s="246"/>
      <c r="H7" s="203" t="s">
        <v>10</v>
      </c>
      <c r="I7" s="202" t="s">
        <v>11</v>
      </c>
      <c r="J7" s="202" t="s">
        <v>12</v>
      </c>
      <c r="K7" s="202" t="s">
        <v>13</v>
      </c>
      <c r="L7" s="11"/>
      <c r="M7" s="11"/>
      <c r="N7" s="11"/>
      <c r="O7" s="203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202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202" t="s">
        <v>22</v>
      </c>
      <c r="AG7" s="202" t="s">
        <v>23</v>
      </c>
      <c r="AH7" s="202" t="s">
        <v>24</v>
      </c>
      <c r="AI7" s="202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202" t="s">
        <v>28</v>
      </c>
      <c r="AS7" s="26"/>
      <c r="AT7" s="11"/>
      <c r="AU7" s="11"/>
      <c r="AV7" s="11"/>
      <c r="AW7" s="11"/>
      <c r="AX7" s="11"/>
      <c r="AY7" s="11"/>
    </row>
    <row r="8" spans="2:51" ht="21.75" customHeight="1" x14ac:dyDescent="0.25">
      <c r="B8" s="248">
        <v>42155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26600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52.5" customHeight="1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202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200" t="s">
        <v>51</v>
      </c>
      <c r="V9" s="200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98" t="s">
        <v>55</v>
      </c>
      <c r="AG9" s="198" t="s">
        <v>56</v>
      </c>
      <c r="AH9" s="217" t="s">
        <v>57</v>
      </c>
      <c r="AI9" s="23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34" t="s">
        <v>66</v>
      </c>
      <c r="AR9" s="200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43"/>
      <c r="I10" s="200" t="s">
        <v>75</v>
      </c>
      <c r="J10" s="200" t="s">
        <v>75</v>
      </c>
      <c r="K10" s="200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30'!Q34</f>
        <v>38646186</v>
      </c>
      <c r="R10" s="225"/>
      <c r="S10" s="226"/>
      <c r="T10" s="227"/>
      <c r="U10" s="200" t="s">
        <v>75</v>
      </c>
      <c r="V10" s="200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30'!$AG$34</f>
        <v>37461300</v>
      </c>
      <c r="AH10" s="217"/>
      <c r="AI10" s="23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'MAY 30'!$AP$34</f>
        <v>8436570</v>
      </c>
      <c r="AQ10" s="235"/>
      <c r="AR10" s="201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98</v>
      </c>
      <c r="Q11" s="118">
        <v>38650361</v>
      </c>
      <c r="R11" s="45">
        <f>Q11-Q10</f>
        <v>4175</v>
      </c>
      <c r="S11" s="46">
        <f>R11*24/1000</f>
        <v>100.2</v>
      </c>
      <c r="T11" s="46">
        <f>R11/1000</f>
        <v>4.1749999999999998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1089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37462068</v>
      </c>
      <c r="AH11" s="48">
        <f>IF(ISBLANK(AG11),"-",AG11-AG10)</f>
        <v>768</v>
      </c>
      <c r="AI11" s="49">
        <f>AH11/T11</f>
        <v>183.95209580838323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8437634</v>
      </c>
      <c r="AQ11" s="122">
        <f>AP11-AP10</f>
        <v>1064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127</v>
      </c>
      <c r="P12" s="118">
        <v>95</v>
      </c>
      <c r="Q12" s="118">
        <v>38654297</v>
      </c>
      <c r="R12" s="45">
        <f t="shared" ref="R12:R34" si="3">Q12-Q11</f>
        <v>3936</v>
      </c>
      <c r="S12" s="46">
        <f t="shared" ref="S12:S34" si="4">R12*24/1000</f>
        <v>94.463999999999999</v>
      </c>
      <c r="T12" s="46">
        <f t="shared" ref="T12:T34" si="5">R12/1000</f>
        <v>3.9359999999999999</v>
      </c>
      <c r="U12" s="119">
        <v>6</v>
      </c>
      <c r="V12" s="119">
        <f t="shared" ref="V12:V34" si="6">U12</f>
        <v>6</v>
      </c>
      <c r="W12" s="120" t="s">
        <v>124</v>
      </c>
      <c r="X12" s="122">
        <v>0</v>
      </c>
      <c r="Y12" s="122">
        <v>0</v>
      </c>
      <c r="Z12" s="122">
        <v>1039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37462780</v>
      </c>
      <c r="AH12" s="48">
        <f>IF(ISBLANK(AG12),"-",AG12-AG11)</f>
        <v>712</v>
      </c>
      <c r="AI12" s="49">
        <f t="shared" ref="AI12:AI34" si="7">AH12/T12</f>
        <v>180.89430894308944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8438849</v>
      </c>
      <c r="AQ12" s="122">
        <f>AP12-AP11</f>
        <v>1215</v>
      </c>
      <c r="AR12" s="52">
        <v>1.0900000000000001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93</v>
      </c>
      <c r="Q13" s="118">
        <v>38658181</v>
      </c>
      <c r="R13" s="45">
        <f t="shared" si="3"/>
        <v>3884</v>
      </c>
      <c r="S13" s="46">
        <f t="shared" si="4"/>
        <v>93.215999999999994</v>
      </c>
      <c r="T13" s="46">
        <f t="shared" si="5"/>
        <v>3.8839999999999999</v>
      </c>
      <c r="U13" s="119">
        <v>7.5</v>
      </c>
      <c r="V13" s="119">
        <f t="shared" si="6"/>
        <v>7.5</v>
      </c>
      <c r="W13" s="120" t="s">
        <v>124</v>
      </c>
      <c r="X13" s="122">
        <v>0</v>
      </c>
      <c r="Y13" s="122">
        <v>0</v>
      </c>
      <c r="Z13" s="122">
        <v>1039</v>
      </c>
      <c r="AA13" s="122">
        <v>0</v>
      </c>
      <c r="AB13" s="122">
        <v>1049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37463452</v>
      </c>
      <c r="AH13" s="48">
        <f>IF(ISBLANK(AG13),"-",AG13-AG12)</f>
        <v>672</v>
      </c>
      <c r="AI13" s="49">
        <f t="shared" si="7"/>
        <v>173.01750772399589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8440125</v>
      </c>
      <c r="AQ13" s="122">
        <f>AP13-AP12</f>
        <v>1276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119</v>
      </c>
      <c r="P14" s="118">
        <v>92</v>
      </c>
      <c r="Q14" s="118">
        <v>38661973</v>
      </c>
      <c r="R14" s="45">
        <f t="shared" si="3"/>
        <v>3792</v>
      </c>
      <c r="S14" s="46">
        <f t="shared" si="4"/>
        <v>91.007999999999996</v>
      </c>
      <c r="T14" s="46">
        <f t="shared" si="5"/>
        <v>3.7919999999999998</v>
      </c>
      <c r="U14" s="119">
        <v>8.9</v>
      </c>
      <c r="V14" s="119">
        <f t="shared" si="6"/>
        <v>8.9</v>
      </c>
      <c r="W14" s="120" t="s">
        <v>124</v>
      </c>
      <c r="X14" s="122">
        <v>0</v>
      </c>
      <c r="Y14" s="122">
        <v>0</v>
      </c>
      <c r="Z14" s="122">
        <v>1039</v>
      </c>
      <c r="AA14" s="122">
        <v>0</v>
      </c>
      <c r="AB14" s="122">
        <v>1049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37464068</v>
      </c>
      <c r="AH14" s="48">
        <f t="shared" ref="AH14:AH34" si="8">IF(ISBLANK(AG14),"-",AG14-AG13)</f>
        <v>616</v>
      </c>
      <c r="AI14" s="49">
        <f t="shared" si="7"/>
        <v>162.44725738396625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8441494</v>
      </c>
      <c r="AQ14" s="122">
        <f>AP14-AP13</f>
        <v>1369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22</v>
      </c>
      <c r="E15" s="40">
        <f t="shared" si="0"/>
        <v>15.492957746478874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97</v>
      </c>
      <c r="P15" s="118">
        <v>96</v>
      </c>
      <c r="Q15" s="118">
        <v>38665842</v>
      </c>
      <c r="R15" s="45">
        <f t="shared" si="3"/>
        <v>3869</v>
      </c>
      <c r="S15" s="46">
        <f t="shared" si="4"/>
        <v>92.855999999999995</v>
      </c>
      <c r="T15" s="46">
        <f t="shared" si="5"/>
        <v>3.8690000000000002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949</v>
      </c>
      <c r="AA15" s="122">
        <v>0</v>
      </c>
      <c r="AB15" s="122">
        <v>949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37464660</v>
      </c>
      <c r="AH15" s="48">
        <f t="shared" si="8"/>
        <v>592</v>
      </c>
      <c r="AI15" s="49">
        <f t="shared" si="7"/>
        <v>153.01111398294131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8442195</v>
      </c>
      <c r="AQ15" s="122">
        <f>AP15-AP14</f>
        <v>701</v>
      </c>
      <c r="AR15" s="50"/>
      <c r="AS15" s="51" t="s">
        <v>113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15</v>
      </c>
      <c r="E16" s="40">
        <f t="shared" si="0"/>
        <v>10.563380281690142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122</v>
      </c>
      <c r="Q16" s="118">
        <v>38670433</v>
      </c>
      <c r="R16" s="45">
        <f t="shared" si="3"/>
        <v>4591</v>
      </c>
      <c r="S16" s="46">
        <f t="shared" si="4"/>
        <v>110.184</v>
      </c>
      <c r="T16" s="46">
        <f t="shared" si="5"/>
        <v>4.5910000000000002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1159</v>
      </c>
      <c r="AA16" s="122">
        <v>0</v>
      </c>
      <c r="AB16" s="122">
        <v>1159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37465436</v>
      </c>
      <c r="AH16" s="48">
        <f t="shared" si="8"/>
        <v>776</v>
      </c>
      <c r="AI16" s="49">
        <f t="shared" si="7"/>
        <v>169.02635591374428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8442195</v>
      </c>
      <c r="AQ16" s="122">
        <f t="shared" ref="AQ16:AQ34" si="10">AP16-AP15</f>
        <v>0</v>
      </c>
      <c r="AR16" s="52">
        <v>0.93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13</v>
      </c>
      <c r="E17" s="40">
        <f t="shared" si="0"/>
        <v>9.1549295774647899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145</v>
      </c>
      <c r="P17" s="118">
        <v>139</v>
      </c>
      <c r="Q17" s="118">
        <v>38676087</v>
      </c>
      <c r="R17" s="45">
        <f t="shared" si="3"/>
        <v>5654</v>
      </c>
      <c r="S17" s="46">
        <f t="shared" si="4"/>
        <v>135.696</v>
      </c>
      <c r="T17" s="46">
        <f t="shared" si="5"/>
        <v>5.6539999999999999</v>
      </c>
      <c r="U17" s="119">
        <v>9.5</v>
      </c>
      <c r="V17" s="119">
        <f t="shared" si="6"/>
        <v>9.5</v>
      </c>
      <c r="W17" s="120" t="s">
        <v>152</v>
      </c>
      <c r="X17" s="122">
        <v>0</v>
      </c>
      <c r="Y17" s="122">
        <v>0</v>
      </c>
      <c r="Z17" s="122">
        <v>1159</v>
      </c>
      <c r="AA17" s="122">
        <v>1185</v>
      </c>
      <c r="AB17" s="122">
        <v>1159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37466608</v>
      </c>
      <c r="AH17" s="48">
        <f t="shared" si="8"/>
        <v>1172</v>
      </c>
      <c r="AI17" s="49">
        <f t="shared" si="7"/>
        <v>207.28687654757695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8442195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151</v>
      </c>
      <c r="P18" s="118">
        <v>143</v>
      </c>
      <c r="Q18" s="118">
        <v>38682111</v>
      </c>
      <c r="R18" s="45">
        <f t="shared" si="3"/>
        <v>6024</v>
      </c>
      <c r="S18" s="46">
        <f t="shared" si="4"/>
        <v>144.57599999999999</v>
      </c>
      <c r="T18" s="46">
        <f t="shared" si="5"/>
        <v>6.024</v>
      </c>
      <c r="U18" s="119">
        <v>9.3000000000000007</v>
      </c>
      <c r="V18" s="119">
        <f t="shared" si="6"/>
        <v>9.3000000000000007</v>
      </c>
      <c r="W18" s="120" t="s">
        <v>152</v>
      </c>
      <c r="X18" s="122">
        <v>0</v>
      </c>
      <c r="Y18" s="122">
        <v>0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37467844</v>
      </c>
      <c r="AH18" s="48">
        <f t="shared" si="8"/>
        <v>1236</v>
      </c>
      <c r="AI18" s="49">
        <f t="shared" si="7"/>
        <v>205.17928286852589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22">
        <v>8442195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153</v>
      </c>
      <c r="Q19" s="118">
        <v>38688506</v>
      </c>
      <c r="R19" s="45">
        <f t="shared" si="3"/>
        <v>6395</v>
      </c>
      <c r="S19" s="46">
        <f t="shared" si="4"/>
        <v>153.47999999999999</v>
      </c>
      <c r="T19" s="46">
        <f t="shared" si="5"/>
        <v>6.3949999999999996</v>
      </c>
      <c r="U19" s="119">
        <v>9.1999999999999993</v>
      </c>
      <c r="V19" s="119">
        <f t="shared" si="6"/>
        <v>9.1999999999999993</v>
      </c>
      <c r="W19" s="120" t="s">
        <v>135</v>
      </c>
      <c r="X19" s="122">
        <v>0</v>
      </c>
      <c r="Y19" s="122">
        <v>1015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37469240</v>
      </c>
      <c r="AH19" s="48">
        <f t="shared" si="8"/>
        <v>1396</v>
      </c>
      <c r="AI19" s="49">
        <f t="shared" si="7"/>
        <v>218.29554339327601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8442195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152</v>
      </c>
      <c r="Q20" s="118">
        <v>38697452</v>
      </c>
      <c r="R20" s="45">
        <f t="shared" si="3"/>
        <v>8946</v>
      </c>
      <c r="S20" s="46">
        <f t="shared" si="4"/>
        <v>214.70400000000001</v>
      </c>
      <c r="T20" s="46">
        <f t="shared" si="5"/>
        <v>8.9459999999999997</v>
      </c>
      <c r="U20" s="119">
        <v>9.4</v>
      </c>
      <c r="V20" s="119">
        <f t="shared" si="6"/>
        <v>9.4</v>
      </c>
      <c r="W20" s="120" t="s">
        <v>135</v>
      </c>
      <c r="X20" s="122">
        <v>0</v>
      </c>
      <c r="Y20" s="122">
        <v>1066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37470604</v>
      </c>
      <c r="AH20" s="48">
        <f>IF(ISBLANK(AG20),"-",AG20-AG19)</f>
        <v>1364</v>
      </c>
      <c r="AI20" s="49">
        <f t="shared" si="7"/>
        <v>152.47037782249049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8442195</v>
      </c>
      <c r="AQ20" s="122">
        <f t="shared" si="10"/>
        <v>0</v>
      </c>
      <c r="AR20" s="52">
        <v>0.9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139</v>
      </c>
      <c r="P21" s="118">
        <v>150</v>
      </c>
      <c r="Q21" s="118">
        <v>38701102</v>
      </c>
      <c r="R21" s="45">
        <f>Q21-Q20</f>
        <v>3650</v>
      </c>
      <c r="S21" s="46">
        <f t="shared" si="4"/>
        <v>87.6</v>
      </c>
      <c r="T21" s="46">
        <f t="shared" si="5"/>
        <v>3.65</v>
      </c>
      <c r="U21" s="119">
        <v>7.8</v>
      </c>
      <c r="V21" s="119">
        <f t="shared" si="6"/>
        <v>7.8</v>
      </c>
      <c r="W21" s="120" t="s">
        <v>135</v>
      </c>
      <c r="X21" s="122">
        <v>0</v>
      </c>
      <c r="Y21" s="122">
        <v>1066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37472012</v>
      </c>
      <c r="AH21" s="48">
        <f t="shared" si="8"/>
        <v>1408</v>
      </c>
      <c r="AI21" s="49">
        <f t="shared" si="7"/>
        <v>385.75342465753425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8442195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150</v>
      </c>
      <c r="Q22" s="118">
        <v>38707395</v>
      </c>
      <c r="R22" s="45">
        <f t="shared" si="3"/>
        <v>6293</v>
      </c>
      <c r="S22" s="46">
        <f t="shared" si="4"/>
        <v>151.03200000000001</v>
      </c>
      <c r="T22" s="46">
        <f t="shared" si="5"/>
        <v>6.2930000000000001</v>
      </c>
      <c r="U22" s="119">
        <v>7.2</v>
      </c>
      <c r="V22" s="119">
        <f t="shared" si="6"/>
        <v>7.2</v>
      </c>
      <c r="W22" s="120" t="s">
        <v>135</v>
      </c>
      <c r="X22" s="122">
        <v>0</v>
      </c>
      <c r="Y22" s="122">
        <v>1066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37473420</v>
      </c>
      <c r="AH22" s="48">
        <f t="shared" si="8"/>
        <v>1408</v>
      </c>
      <c r="AI22" s="49">
        <f t="shared" si="7"/>
        <v>223.74066423009694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8442195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141</v>
      </c>
      <c r="Q23" s="118">
        <v>38713422</v>
      </c>
      <c r="R23" s="45">
        <f t="shared" si="3"/>
        <v>6027</v>
      </c>
      <c r="S23" s="46">
        <f t="shared" si="4"/>
        <v>144.648</v>
      </c>
      <c r="T23" s="46">
        <f t="shared" si="5"/>
        <v>6.0270000000000001</v>
      </c>
      <c r="U23" s="119">
        <v>6.7</v>
      </c>
      <c r="V23" s="119">
        <f t="shared" si="6"/>
        <v>6.7</v>
      </c>
      <c r="W23" s="120" t="s">
        <v>135</v>
      </c>
      <c r="X23" s="122">
        <v>0</v>
      </c>
      <c r="Y23" s="122">
        <v>1066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37474764</v>
      </c>
      <c r="AH23" s="48">
        <f t="shared" si="8"/>
        <v>1344</v>
      </c>
      <c r="AI23" s="49">
        <f t="shared" si="7"/>
        <v>222.9965156794425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8442195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140</v>
      </c>
      <c r="Q24" s="118">
        <v>38719597</v>
      </c>
      <c r="R24" s="45">
        <f t="shared" si="3"/>
        <v>6175</v>
      </c>
      <c r="S24" s="46">
        <f t="shared" si="4"/>
        <v>148.19999999999999</v>
      </c>
      <c r="T24" s="46">
        <f t="shared" si="5"/>
        <v>6.1749999999999998</v>
      </c>
      <c r="U24" s="119">
        <v>6.1</v>
      </c>
      <c r="V24" s="119">
        <f t="shared" si="6"/>
        <v>6.1</v>
      </c>
      <c r="W24" s="120" t="s">
        <v>135</v>
      </c>
      <c r="X24" s="122">
        <v>0</v>
      </c>
      <c r="Y24" s="122">
        <v>1066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37476172</v>
      </c>
      <c r="AH24" s="48">
        <f t="shared" si="8"/>
        <v>1408</v>
      </c>
      <c r="AI24" s="49">
        <f t="shared" si="7"/>
        <v>228.01619433198383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8442195</v>
      </c>
      <c r="AQ24" s="122">
        <f t="shared" si="10"/>
        <v>0</v>
      </c>
      <c r="AR24" s="52">
        <v>0.87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139</v>
      </c>
      <c r="Q25" s="118">
        <v>38725362</v>
      </c>
      <c r="R25" s="45">
        <f t="shared" si="3"/>
        <v>5765</v>
      </c>
      <c r="S25" s="46">
        <f t="shared" si="4"/>
        <v>138.36000000000001</v>
      </c>
      <c r="T25" s="46">
        <f t="shared" si="5"/>
        <v>5.7649999999999997</v>
      </c>
      <c r="U25" s="119">
        <v>5.6</v>
      </c>
      <c r="V25" s="119">
        <f t="shared" si="6"/>
        <v>5.6</v>
      </c>
      <c r="W25" s="120" t="s">
        <v>135</v>
      </c>
      <c r="X25" s="122">
        <v>0</v>
      </c>
      <c r="Y25" s="122">
        <v>1066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37477500</v>
      </c>
      <c r="AH25" s="48">
        <f t="shared" si="8"/>
        <v>1328</v>
      </c>
      <c r="AI25" s="49">
        <f t="shared" si="7"/>
        <v>230.35559410234174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8442195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131</v>
      </c>
      <c r="P26" s="118">
        <v>138</v>
      </c>
      <c r="Q26" s="118">
        <v>38731414</v>
      </c>
      <c r="R26" s="45">
        <f t="shared" si="3"/>
        <v>6052</v>
      </c>
      <c r="S26" s="46">
        <f t="shared" si="4"/>
        <v>145.24799999999999</v>
      </c>
      <c r="T26" s="46">
        <f t="shared" si="5"/>
        <v>6.0519999999999996</v>
      </c>
      <c r="U26" s="119">
        <v>5</v>
      </c>
      <c r="V26" s="119">
        <f t="shared" si="6"/>
        <v>5</v>
      </c>
      <c r="W26" s="120" t="s">
        <v>135</v>
      </c>
      <c r="X26" s="122">
        <v>0</v>
      </c>
      <c r="Y26" s="122">
        <v>1066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37478896</v>
      </c>
      <c r="AH26" s="48">
        <f t="shared" si="8"/>
        <v>1396</v>
      </c>
      <c r="AI26" s="49">
        <f t="shared" si="7"/>
        <v>230.66754791804362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8442195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140</v>
      </c>
      <c r="Q27" s="118">
        <v>38737201</v>
      </c>
      <c r="R27" s="45">
        <f t="shared" si="3"/>
        <v>5787</v>
      </c>
      <c r="S27" s="46">
        <f t="shared" si="4"/>
        <v>138.88800000000001</v>
      </c>
      <c r="T27" s="46">
        <f t="shared" si="5"/>
        <v>5.7869999999999999</v>
      </c>
      <c r="U27" s="119">
        <v>4.5</v>
      </c>
      <c r="V27" s="119">
        <f t="shared" si="6"/>
        <v>4.5</v>
      </c>
      <c r="W27" s="120" t="s">
        <v>135</v>
      </c>
      <c r="X27" s="122">
        <v>0</v>
      </c>
      <c r="Y27" s="122">
        <v>1066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37480244</v>
      </c>
      <c r="AH27" s="48">
        <f t="shared" si="8"/>
        <v>1348</v>
      </c>
      <c r="AI27" s="49">
        <f t="shared" si="7"/>
        <v>232.93589078970106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8442195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155</v>
      </c>
      <c r="Q28" s="118">
        <v>38743204</v>
      </c>
      <c r="R28" s="45">
        <f t="shared" si="3"/>
        <v>6003</v>
      </c>
      <c r="S28" s="46">
        <f t="shared" si="4"/>
        <v>144.072</v>
      </c>
      <c r="T28" s="46">
        <f t="shared" si="5"/>
        <v>6.0030000000000001</v>
      </c>
      <c r="U28" s="119">
        <v>4</v>
      </c>
      <c r="V28" s="119">
        <f t="shared" si="6"/>
        <v>4</v>
      </c>
      <c r="W28" s="120" t="s">
        <v>135</v>
      </c>
      <c r="X28" s="122">
        <v>0</v>
      </c>
      <c r="Y28" s="122">
        <v>1005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37481628</v>
      </c>
      <c r="AH28" s="48">
        <f t="shared" si="8"/>
        <v>1384</v>
      </c>
      <c r="AI28" s="49">
        <f t="shared" si="7"/>
        <v>230.55139097118106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8442195</v>
      </c>
      <c r="AQ28" s="122">
        <f t="shared" si="10"/>
        <v>0</v>
      </c>
      <c r="AR28" s="52">
        <v>1.03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138</v>
      </c>
      <c r="Q29" s="118">
        <v>38748802</v>
      </c>
      <c r="R29" s="45">
        <f t="shared" si="3"/>
        <v>5598</v>
      </c>
      <c r="S29" s="46">
        <f t="shared" si="4"/>
        <v>134.352</v>
      </c>
      <c r="T29" s="46">
        <f t="shared" si="5"/>
        <v>5.5979999999999999</v>
      </c>
      <c r="U29" s="119">
        <v>3.8</v>
      </c>
      <c r="V29" s="119">
        <f t="shared" si="6"/>
        <v>3.8</v>
      </c>
      <c r="W29" s="120" t="s">
        <v>135</v>
      </c>
      <c r="X29" s="122">
        <v>0</v>
      </c>
      <c r="Y29" s="122">
        <v>1005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37482920</v>
      </c>
      <c r="AH29" s="48">
        <f t="shared" si="8"/>
        <v>1292</v>
      </c>
      <c r="AI29" s="49">
        <f t="shared" si="7"/>
        <v>230.79671311182565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8442195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139</v>
      </c>
      <c r="P30" s="118">
        <v>132</v>
      </c>
      <c r="Q30" s="118">
        <v>38754370</v>
      </c>
      <c r="R30" s="45">
        <f t="shared" si="3"/>
        <v>5568</v>
      </c>
      <c r="S30" s="46">
        <f t="shared" si="4"/>
        <v>133.63200000000001</v>
      </c>
      <c r="T30" s="46">
        <f t="shared" si="5"/>
        <v>5.5679999999999996</v>
      </c>
      <c r="U30" s="119">
        <v>3.7</v>
      </c>
      <c r="V30" s="119">
        <f t="shared" si="6"/>
        <v>3.7</v>
      </c>
      <c r="W30" s="120" t="s">
        <v>135</v>
      </c>
      <c r="X30" s="122">
        <v>0</v>
      </c>
      <c r="Y30" s="122">
        <v>954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37484208</v>
      </c>
      <c r="AH30" s="48">
        <f t="shared" si="8"/>
        <v>1288</v>
      </c>
      <c r="AI30" s="49">
        <f t="shared" si="7"/>
        <v>231.3218390804598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8442195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118</v>
      </c>
      <c r="P31" s="118">
        <v>128</v>
      </c>
      <c r="Q31" s="118">
        <v>38759830</v>
      </c>
      <c r="R31" s="45">
        <f t="shared" si="3"/>
        <v>5460</v>
      </c>
      <c r="S31" s="46">
        <f t="shared" si="4"/>
        <v>131.04</v>
      </c>
      <c r="T31" s="46">
        <f t="shared" si="5"/>
        <v>5.46</v>
      </c>
      <c r="U31" s="119">
        <v>3.2</v>
      </c>
      <c r="V31" s="119">
        <f t="shared" si="6"/>
        <v>3.2</v>
      </c>
      <c r="W31" s="120" t="s">
        <v>180</v>
      </c>
      <c r="X31" s="122">
        <v>0</v>
      </c>
      <c r="Y31" s="122">
        <v>1067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37485276</v>
      </c>
      <c r="AH31" s="48">
        <f t="shared" si="8"/>
        <v>1068</v>
      </c>
      <c r="AI31" s="49">
        <f t="shared" si="7"/>
        <v>195.60439560439559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8442195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113</v>
      </c>
      <c r="P32" s="118">
        <v>125</v>
      </c>
      <c r="Q32" s="118">
        <v>38765277</v>
      </c>
      <c r="R32" s="45">
        <f t="shared" si="3"/>
        <v>5447</v>
      </c>
      <c r="S32" s="46">
        <f t="shared" si="4"/>
        <v>130.72800000000001</v>
      </c>
      <c r="T32" s="46">
        <f t="shared" si="5"/>
        <v>5.4470000000000001</v>
      </c>
      <c r="U32" s="119">
        <v>2.6</v>
      </c>
      <c r="V32" s="119">
        <f t="shared" si="6"/>
        <v>2.6</v>
      </c>
      <c r="W32" s="120" t="s">
        <v>180</v>
      </c>
      <c r="X32" s="122">
        <v>0</v>
      </c>
      <c r="Y32" s="122">
        <v>1047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37486344</v>
      </c>
      <c r="AH32" s="48">
        <f t="shared" si="8"/>
        <v>1068</v>
      </c>
      <c r="AI32" s="49">
        <f t="shared" si="7"/>
        <v>196.07123187075453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8442195</v>
      </c>
      <c r="AQ32" s="122">
        <f t="shared" si="10"/>
        <v>0</v>
      </c>
      <c r="AR32" s="52">
        <v>0.92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105</v>
      </c>
      <c r="Q33" s="118">
        <v>38769754</v>
      </c>
      <c r="R33" s="45">
        <f t="shared" si="3"/>
        <v>4477</v>
      </c>
      <c r="S33" s="46">
        <f t="shared" si="4"/>
        <v>107.44799999999999</v>
      </c>
      <c r="T33" s="46">
        <f t="shared" si="5"/>
        <v>4.4770000000000003</v>
      </c>
      <c r="U33" s="119">
        <v>3.5</v>
      </c>
      <c r="V33" s="119">
        <f t="shared" si="6"/>
        <v>3.5</v>
      </c>
      <c r="W33" s="120" t="s">
        <v>124</v>
      </c>
      <c r="X33" s="122">
        <v>0</v>
      </c>
      <c r="Y33" s="122">
        <v>0</v>
      </c>
      <c r="Z33" s="122">
        <v>1129</v>
      </c>
      <c r="AA33" s="122">
        <v>0</v>
      </c>
      <c r="AB33" s="122">
        <v>1109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37487140</v>
      </c>
      <c r="AH33" s="48">
        <f t="shared" si="8"/>
        <v>796</v>
      </c>
      <c r="AI33" s="49">
        <f t="shared" si="7"/>
        <v>177.79763234308689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8443101</v>
      </c>
      <c r="AQ33" s="122">
        <f t="shared" si="10"/>
        <v>906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122</v>
      </c>
      <c r="P34" s="118">
        <v>96</v>
      </c>
      <c r="Q34" s="118">
        <v>38774027</v>
      </c>
      <c r="R34" s="45">
        <f t="shared" si="3"/>
        <v>4273</v>
      </c>
      <c r="S34" s="46">
        <f t="shared" si="4"/>
        <v>102.55200000000001</v>
      </c>
      <c r="T34" s="46">
        <f t="shared" si="5"/>
        <v>4.2729999999999997</v>
      </c>
      <c r="U34" s="119">
        <v>4.7</v>
      </c>
      <c r="V34" s="119">
        <f t="shared" si="6"/>
        <v>4.7</v>
      </c>
      <c r="W34" s="120" t="s">
        <v>124</v>
      </c>
      <c r="X34" s="122">
        <v>0</v>
      </c>
      <c r="Y34" s="122">
        <v>0</v>
      </c>
      <c r="Z34" s="122">
        <v>1049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37487900</v>
      </c>
      <c r="AH34" s="48">
        <f t="shared" si="8"/>
        <v>760</v>
      </c>
      <c r="AI34" s="49">
        <f t="shared" si="7"/>
        <v>177.8609875965364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8444122</v>
      </c>
      <c r="AQ34" s="122">
        <f t="shared" si="10"/>
        <v>1021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127.5</v>
      </c>
      <c r="Q35" s="63">
        <f>Q34-Q10</f>
        <v>127841</v>
      </c>
      <c r="R35" s="64">
        <f>SUM(R11:R34)</f>
        <v>127841</v>
      </c>
      <c r="S35" s="123">
        <f>AVERAGE(S11:S34)</f>
        <v>127.84099999999999</v>
      </c>
      <c r="T35" s="123">
        <f>SUM(T11:T34)</f>
        <v>127.84100000000001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26600</v>
      </c>
      <c r="AH35" s="66">
        <f>SUM(AH11:AH34)</f>
        <v>26600</v>
      </c>
      <c r="AI35" s="67">
        <f>$AH$35/$T35</f>
        <v>208.07096314953731</v>
      </c>
      <c r="AJ35" s="92"/>
      <c r="AK35" s="93"/>
      <c r="AL35" s="93"/>
      <c r="AM35" s="93"/>
      <c r="AN35" s="94"/>
      <c r="AO35" s="68"/>
      <c r="AP35" s="69">
        <f>AP34-AP10</f>
        <v>7552</v>
      </c>
      <c r="AQ35" s="70">
        <f>SUM(AQ11:AQ34)</f>
        <v>7552</v>
      </c>
      <c r="AR35" s="145"/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172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457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08" t="s">
        <v>458</v>
      </c>
      <c r="C43" s="15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5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311</v>
      </c>
      <c r="C45" s="15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254</v>
      </c>
      <c r="C46" s="15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459</v>
      </c>
      <c r="C47" s="159"/>
      <c r="D47" s="109"/>
      <c r="E47" s="109"/>
      <c r="F47" s="109"/>
      <c r="G47" s="10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281</v>
      </c>
      <c r="C48" s="15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460</v>
      </c>
      <c r="C49" s="15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256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461</v>
      </c>
      <c r="C52" s="159"/>
      <c r="D52" s="159"/>
      <c r="E52" s="159"/>
      <c r="F52" s="159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204" t="s">
        <v>467</v>
      </c>
      <c r="C54" s="154"/>
      <c r="D54" s="154"/>
      <c r="E54" s="156"/>
      <c r="F54" s="156"/>
      <c r="G54" s="156"/>
      <c r="H54" s="154"/>
      <c r="I54" s="192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205" t="s">
        <v>463</v>
      </c>
      <c r="C55" s="154"/>
      <c r="D55" s="154"/>
      <c r="E55" s="154"/>
      <c r="F55" s="154"/>
      <c r="G55" s="154"/>
      <c r="H55" s="154"/>
      <c r="I55" s="191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204" t="s">
        <v>464</v>
      </c>
      <c r="C56" s="154"/>
      <c r="D56" s="154"/>
      <c r="E56" s="154"/>
      <c r="F56" s="154"/>
      <c r="G56" s="154"/>
      <c r="H56" s="154"/>
      <c r="I56" s="191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462</v>
      </c>
      <c r="C57" s="159"/>
      <c r="D57" s="159"/>
      <c r="E57" s="157"/>
      <c r="F57" s="157"/>
      <c r="G57" s="157"/>
      <c r="H57" s="159"/>
      <c r="I57" s="16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165</v>
      </c>
      <c r="C58" s="159"/>
      <c r="D58" s="159"/>
      <c r="E58" s="157"/>
      <c r="F58" s="157"/>
      <c r="G58" s="157"/>
      <c r="H58" s="159"/>
      <c r="I58" s="16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192</v>
      </c>
      <c r="C59" s="159"/>
      <c r="D59" s="159"/>
      <c r="E59" s="157"/>
      <c r="F59" s="157"/>
      <c r="G59" s="157"/>
      <c r="H59" s="159"/>
      <c r="I59" s="16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 t="s">
        <v>413</v>
      </c>
      <c r="C60" s="159"/>
      <c r="D60" s="159"/>
      <c r="E60" s="157"/>
      <c r="F60" s="157"/>
      <c r="G60" s="157"/>
      <c r="H60" s="159"/>
      <c r="I60" s="16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196</v>
      </c>
      <c r="C61" s="159"/>
      <c r="D61" s="159"/>
      <c r="E61" s="157"/>
      <c r="F61" s="157"/>
      <c r="G61" s="157"/>
      <c r="H61" s="159"/>
      <c r="I61" s="16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 t="s">
        <v>157</v>
      </c>
      <c r="C62" s="159"/>
      <c r="D62" s="159"/>
      <c r="E62" s="157"/>
      <c r="F62" s="157"/>
      <c r="G62" s="157"/>
      <c r="H62" s="159"/>
      <c r="I62" s="16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 t="s">
        <v>465</v>
      </c>
      <c r="C63" s="109"/>
      <c r="D63" s="159"/>
      <c r="E63" s="157"/>
      <c r="F63" s="157"/>
      <c r="G63" s="157"/>
      <c r="H63" s="159"/>
      <c r="I63" s="16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61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209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115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4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8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8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8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8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30"/>
    </row>
    <row r="92" spans="1:51" x14ac:dyDescent="0.25">
      <c r="B92" s="8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00"/>
    </row>
    <row r="93" spans="1:51" s="130" customFormat="1" x14ac:dyDescent="0.25">
      <c r="B93" s="125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5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12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B98" s="128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B99" s="78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B100" s="78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B101" s="128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39" spans="15:51" x14ac:dyDescent="0.25">
      <c r="AY139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101 S87:T93 B93:B98 S83:T84 N88:R93 T75:T82 T59:T66 T47:T56" name="Range2_12_5_1_1"/>
    <protectedRange sqref="L10 L6 D6 D8 AD8 AF8 O8:U8 AJ8:AR8 AF10 L24:N31 E11:E34 G11:G34 AC17:AF34 R11:V34 X16 Z16:AF16 Y16:Y17 X11:AF15 N32:P34 N10:N23 O11:P31 Z17:Z32 AB17:AB3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9:B100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90:B92" name="Range2_12_5_1_1_2"/>
    <protectedRange sqref="B89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7:B88" name="Range2_12_5_1_1_2_1"/>
    <protectedRange sqref="B86" name="Range2_12_5_1_1_2_1_2_1"/>
    <protectedRange sqref="B85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3" name="Range2_12_5_1_1_2_1_4_1_1_1_2_1_1_1_1_1_1_1_1_1_2_1_1_1_1_1"/>
    <protectedRange sqref="B84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82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81" name="Range2_12_5_1_1_2_1_2_2_1_1_1_1_2_1_1_1"/>
    <protectedRange sqref="B80" name="Range2_12_5_1_1_2_1_2_2_1_1_1_1_2_1_1_1_2"/>
    <protectedRange sqref="B79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8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6" name="Range2_12_5_1_1_2_1_4_1_1_1_2_1_1_1_1_1_1_1_1_1_2_1_1_1_1_2_1_1_1_2_1_1_1_2_2_2_1"/>
    <protectedRange sqref="B77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72" name="Range2_12_5_1_1_2_1_4_1_1_1_2_1_1_1_1_1_1_1_1_1_2_1_1_1_1_2_1_1_1_2_1_1_1_2_2_2_1_1"/>
    <protectedRange sqref="B73" name="Range2_12_5_1_1_2_1_2_2_1_1_1_1_2_1_1_1_2_1_1_1_2_2_2_1_1"/>
    <protectedRange sqref="B69" name="Range2_12_5_1_1_2_1_4_1_1_1_2_1_1_1_1_1_1_1_1_1_2_1_1_1_1_2_1_1_1_2_1_1_1_2_2_2_1_1_1"/>
    <protectedRange sqref="B70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 Z33:Z34 X18:Y34 AB33:AB34 AA17:AA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6" name="Range2_12_5_1_1_2_1_2_2_1_1_1_1_2_1_1_1_2_1_1_1_2_2_2_1_1_1_1_1"/>
    <protectedRange sqref="AR11 AR13:AR15 AR17:AR19 AR21:AR23 AR25:AR27 AR29:AR31 AR33:AR34" name="Range1_16_3_1_1_5"/>
    <protectedRange sqref="H43" name="Range2_12_5_1_1_1_2_1_1_1_1_1_1_1_1_1_1_1_1"/>
    <protectedRange sqref="AR12" name="Range1_16_3_1_1_5_1"/>
    <protectedRange sqref="AR16" name="Range1_16_3_1_1_5_2"/>
    <protectedRange sqref="AR20" name="Range1_16_3_1_1_5_3"/>
    <protectedRange sqref="AR24" name="Range1_16_3_1_1_5_5"/>
    <protectedRange sqref="AR28" name="Range1_16_3_1_1_5_6"/>
    <protectedRange sqref="AR32" name="Range1_16_3_1_1_5_7"/>
    <protectedRange sqref="B65" name="Range2_12_5_1_1_2_1_4_1_1_1_2_1_1_1_1_1_1_1_1_1_2_1_1_1_1_2_1_1_1_2_1_1_1_2_2_2_1_1_1_1_1_1_1_1_1_1_2_1_1_1"/>
    <protectedRange sqref="B64" name="Range2_12_5_1_1_1_2_2_1_1_1_1_1_1_1_1_1_1_1_2_1_1_1_1_1_1_1_1_1_3_1_3_1_1_2_1"/>
    <protectedRange sqref="B43" name="Range2_12_5_1_1_1_2_2_1_1_1_1_1_1_1_1_1_1_1_2_1_1_1_1_1_1_1_1_1_3_1_3_1_1_2_1_1_1"/>
    <protectedRange sqref="B44" name="Range2_12_5_1_1_1_2_1_1_1_1_1_1_1_1_1_1_1_2_1_1_1"/>
    <protectedRange sqref="B45:B46" name="Range2_12_5_1_1_1_2_2_1_1_1_1_1_1_1_1_1_1_1_1"/>
    <protectedRange sqref="B47:B48" name="Range2_12_5_1_1_1_2_2_1_1_1_1_1_1_1_1_1_1_1_2_1_1_1_1_1_1_1_1_1_3_1_3_1_1_2_1_1_2"/>
    <protectedRange sqref="B49" name="Range2_12_5_1_1_1_2_2_1_1_1_1_1_1_1_1_1_1_1_2_1_1_1_2_1_1_1_2_1_1_1_3_1_1_1_1_1"/>
    <protectedRange sqref="B50" name="Range2_12_5_1_1_1_2_2_1_1_1_1_1_1_1_1_1_1_1_2_1_1_1_2_1_2_1_1_1_1_3_1_1_1_1_1"/>
    <protectedRange sqref="B57 B51:B52" name="Range2_12_5_1_1_1_2_2_1_1_1_1_1_1_1_1_1_1_1_2_1_1_1_1_1_1_1_1_1_3_1_3_1_1_1_1_1_1"/>
    <protectedRange sqref="B53" name="Range2_12_5_1_1_1_2_2_1_1_1_1_1_1_1_1_1_1_1_2_1_1_1_2_1_2_1_1_1_1_3_1_1_2_1"/>
    <protectedRange sqref="B58" name="Range2_12_5_1_1_1_2_2_1_1_1_1_1_1_1_1_1_1_1_2_1_1_1_2_1_2_1_1_1_1_3_1_1_1_1_1_2"/>
    <protectedRange sqref="B59" name="Range2_12_5_1_1_1_2_2_1_1_1_1_1_1_1_1_1_1_1_2_1_1_1_2_2_1_1_1_1"/>
    <protectedRange sqref="B55" name="Range2_12_5_1_1_2_1_4_1_1_1_2_1_1_1_1_1_1_1_1_1_2_1_1_1_1_2_1_1_1_2_1_1_1_2_2_2_1_1_1_1_1_1_2"/>
    <protectedRange sqref="B63" name="Range2_12_5_1_1_1_2_2_1_1_1_1_1_1_1_1_1_1_1_2_1_1_1_1_1_1_1_1_1_3_1_3_1_1_1_1_1_1_2"/>
    <protectedRange sqref="B61" name="Range2_12_5_1_1_1_2_2_1_1_1_1_1_1_1_1_1_1_1_2_1_1_1_2_2_1_1_2"/>
    <protectedRange sqref="B62" name="Range2_12_5_1_1_2_1_4_1_1_1_2_1_1_1_1_1_1_1_1_1_2_1_1_1_1_2_1_1_1_2_1_1_1_2_2_2_1_1_1_1_1_1_1_1_1_1_2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7 X11:AE15 Z17:Z32 AB17:AB32">
    <cfRule type="containsText" dxfId="30" priority="17" operator="containsText" text="N/A">
      <formula>NOT(ISERROR(SEARCH("N/A",X11)))</formula>
    </cfRule>
    <cfRule type="cellIs" dxfId="29" priority="35" operator="equal">
      <formula>0</formula>
    </cfRule>
  </conditionalFormatting>
  <conditionalFormatting sqref="AC17:AE34 X16 Z16:AE16 Y16:Y17 X11:AE15 Z17:Z32 AB17:AB32">
    <cfRule type="cellIs" dxfId="28" priority="34" operator="greaterThanOrEqual">
      <formula>1185</formula>
    </cfRule>
  </conditionalFormatting>
  <conditionalFormatting sqref="AC17:AE34 X16 Z16:AE16 Y16:Y17 X11:AE15 Z17:Z32 AB17:AB32">
    <cfRule type="cellIs" dxfId="27" priority="33" operator="between">
      <formula>0.1</formula>
      <formula>1184</formula>
    </cfRule>
  </conditionalFormatting>
  <conditionalFormatting sqref="X8 AJ16:AJ34 AJ11:AO15 AK16:AL28 AN16:AN28 AM17:AM28 AK29:AN34 AO16:AO34">
    <cfRule type="cellIs" dxfId="26" priority="32" operator="equal">
      <formula>0</formula>
    </cfRule>
  </conditionalFormatting>
  <conditionalFormatting sqref="X8 AJ16:AJ34 AJ11:AO15 AK16:AL28 AN16:AN28 AM17:AM28 AK29:AN34 AO16:AO34">
    <cfRule type="cellIs" dxfId="25" priority="31" operator="greaterThan">
      <formula>1179</formula>
    </cfRule>
  </conditionalFormatting>
  <conditionalFormatting sqref="X8 AJ16:AJ34 AJ11:AO15 AK16:AL28 AN16:AN28 AM17:AM28 AK29:AN34 AO16:AO34">
    <cfRule type="cellIs" dxfId="24" priority="30" operator="greaterThan">
      <formula>99</formula>
    </cfRule>
  </conditionalFormatting>
  <conditionalFormatting sqref="X8 AJ16:AJ34 AJ11:AO15 AK16:AL28 AN16:AN28 AM17:AM28 AK29:AN34 AO16:AO34">
    <cfRule type="cellIs" dxfId="23" priority="29" operator="greaterThan">
      <formula>0.99</formula>
    </cfRule>
  </conditionalFormatting>
  <conditionalFormatting sqref="AB8">
    <cfRule type="cellIs" dxfId="22" priority="28" operator="equal">
      <formula>0</formula>
    </cfRule>
  </conditionalFormatting>
  <conditionalFormatting sqref="AB8">
    <cfRule type="cellIs" dxfId="21" priority="27" operator="greaterThan">
      <formula>1179</formula>
    </cfRule>
  </conditionalFormatting>
  <conditionalFormatting sqref="AB8">
    <cfRule type="cellIs" dxfId="20" priority="26" operator="greaterThan">
      <formula>99</formula>
    </cfRule>
  </conditionalFormatting>
  <conditionalFormatting sqref="AB8">
    <cfRule type="cellIs" dxfId="19" priority="25" operator="greaterThan">
      <formula>0.99</formula>
    </cfRule>
  </conditionalFormatting>
  <conditionalFormatting sqref="AQ11:AQ34">
    <cfRule type="cellIs" dxfId="18" priority="24" operator="equal">
      <formula>0</formula>
    </cfRule>
  </conditionalFormatting>
  <conditionalFormatting sqref="AQ11:AQ34">
    <cfRule type="cellIs" dxfId="17" priority="23" operator="greaterThan">
      <formula>1179</formula>
    </cfRule>
  </conditionalFormatting>
  <conditionalFormatting sqref="AQ11:AQ34">
    <cfRule type="cellIs" dxfId="16" priority="22" operator="greaterThan">
      <formula>99</formula>
    </cfRule>
  </conditionalFormatting>
  <conditionalFormatting sqref="AQ11:AQ34">
    <cfRule type="cellIs" dxfId="15" priority="21" operator="greaterThan">
      <formula>0.99</formula>
    </cfRule>
  </conditionalFormatting>
  <conditionalFormatting sqref="AI11:AI34">
    <cfRule type="cellIs" dxfId="14" priority="20" operator="greaterThan">
      <formula>$AI$8</formula>
    </cfRule>
  </conditionalFormatting>
  <conditionalFormatting sqref="AH11:AH34">
    <cfRule type="cellIs" dxfId="13" priority="18" operator="greaterThan">
      <formula>$AH$8</formula>
    </cfRule>
    <cfRule type="cellIs" dxfId="12" priority="19" operator="greaterThan">
      <formula>$AH$8</formula>
    </cfRule>
  </conditionalFormatting>
  <conditionalFormatting sqref="AP11:AP34">
    <cfRule type="cellIs" dxfId="11" priority="16" operator="equal">
      <formula>0</formula>
    </cfRule>
  </conditionalFormatting>
  <conditionalFormatting sqref="AP11:AP34">
    <cfRule type="cellIs" dxfId="10" priority="15" operator="greaterThan">
      <formula>1179</formula>
    </cfRule>
  </conditionalFormatting>
  <conditionalFormatting sqref="AP11:AP34">
    <cfRule type="cellIs" dxfId="9" priority="14" operator="greaterThan">
      <formula>99</formula>
    </cfRule>
  </conditionalFormatting>
  <conditionalFormatting sqref="AP11:AP34">
    <cfRule type="cellIs" dxfId="8" priority="13" operator="greaterThan">
      <formula>0.99</formula>
    </cfRule>
  </conditionalFormatting>
  <conditionalFormatting sqref="X17 Z33:Z34 X18:Y34 AB33:AB34 AA17:AA34">
    <cfRule type="containsText" dxfId="7" priority="9" operator="containsText" text="N/A">
      <formula>NOT(ISERROR(SEARCH("N/A",X17)))</formula>
    </cfRule>
    <cfRule type="cellIs" dxfId="6" priority="12" operator="equal">
      <formula>0</formula>
    </cfRule>
  </conditionalFormatting>
  <conditionalFormatting sqref="X17 Z33:Z34 X18:Y34 AB33:AB34 AA17:AA34">
    <cfRule type="cellIs" dxfId="5" priority="11" operator="greaterThanOrEqual">
      <formula>1185</formula>
    </cfRule>
  </conditionalFormatting>
  <conditionalFormatting sqref="X17 Z33:Z34 X18:Y34 AB33:AB34 AA17:AA34">
    <cfRule type="cellIs" dxfId="4" priority="10" operator="between">
      <formula>0.1</formula>
      <formula>1184</formula>
    </cfRule>
  </conditionalFormatting>
  <conditionalFormatting sqref="AM16">
    <cfRule type="cellIs" dxfId="3" priority="8" operator="equal">
      <formula>0</formula>
    </cfRule>
  </conditionalFormatting>
  <conditionalFormatting sqref="AM16">
    <cfRule type="cellIs" dxfId="2" priority="7" operator="greaterThan">
      <formula>1179</formula>
    </cfRule>
  </conditionalFormatting>
  <conditionalFormatting sqref="AM16">
    <cfRule type="cellIs" dxfId="1" priority="6" operator="greaterThan">
      <formula>99</formula>
    </cfRule>
  </conditionalFormatting>
  <conditionalFormatting sqref="AM16">
    <cfRule type="cellIs" dxfId="0" priority="5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40" zoomScaleNormal="100" workbookViewId="0">
      <selection activeCell="B52" sqref="B5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129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42128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26808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3'!Q34</f>
        <v>35195129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3'!$AG$34</f>
        <v>36732836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3'!$AP$34</f>
        <v>8235995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92</v>
      </c>
      <c r="Q11" s="118">
        <v>35199041</v>
      </c>
      <c r="R11" s="45">
        <f>Q11-Q10</f>
        <v>3912</v>
      </c>
      <c r="S11" s="46">
        <f>R11*24/1000</f>
        <v>93.888000000000005</v>
      </c>
      <c r="T11" s="46">
        <f>R11/1000</f>
        <v>3.9119999999999999</v>
      </c>
      <c r="U11" s="119">
        <v>5.6</v>
      </c>
      <c r="V11" s="119">
        <f>U11</f>
        <v>5.6</v>
      </c>
      <c r="W11" s="120" t="s">
        <v>124</v>
      </c>
      <c r="X11" s="122">
        <v>0</v>
      </c>
      <c r="Y11" s="122">
        <v>0</v>
      </c>
      <c r="Z11" s="122">
        <v>1048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36733520</v>
      </c>
      <c r="AH11" s="48">
        <f>IF(ISBLANK(AG11),"-",AG11-AG10)</f>
        <v>684</v>
      </c>
      <c r="AI11" s="49">
        <f>AH11/T11</f>
        <v>174.84662576687117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8237153</v>
      </c>
      <c r="AQ11" s="122">
        <f>AP11-AP10</f>
        <v>1158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124</v>
      </c>
      <c r="P12" s="118">
        <v>88</v>
      </c>
      <c r="Q12" s="118">
        <v>35202785</v>
      </c>
      <c r="R12" s="45">
        <f t="shared" ref="R12:R34" si="3">Q12-Q11</f>
        <v>3744</v>
      </c>
      <c r="S12" s="46">
        <f t="shared" ref="S12:S34" si="4">R12*24/1000</f>
        <v>89.855999999999995</v>
      </c>
      <c r="T12" s="46">
        <f t="shared" ref="T12:T34" si="5">R12/1000</f>
        <v>3.7440000000000002</v>
      </c>
      <c r="U12" s="119">
        <v>7.3</v>
      </c>
      <c r="V12" s="119">
        <f t="shared" ref="V12:V34" si="6">U12</f>
        <v>7.3</v>
      </c>
      <c r="W12" s="120" t="s">
        <v>124</v>
      </c>
      <c r="X12" s="122">
        <v>0</v>
      </c>
      <c r="Y12" s="122">
        <v>0</v>
      </c>
      <c r="Z12" s="122">
        <v>1017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36734180</v>
      </c>
      <c r="AH12" s="48">
        <f>IF(ISBLANK(AG12),"-",AG12-AG11)</f>
        <v>660</v>
      </c>
      <c r="AI12" s="49">
        <f t="shared" ref="AI12:AI34" si="7">AH12/T12</f>
        <v>176.28205128205127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8238451</v>
      </c>
      <c r="AQ12" s="122">
        <f>AP12-AP11</f>
        <v>1298</v>
      </c>
      <c r="AR12" s="52">
        <v>0.88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17</v>
      </c>
      <c r="E13" s="40">
        <f t="shared" si="0"/>
        <v>11.971830985915494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88</v>
      </c>
      <c r="Q13" s="118">
        <v>35206503</v>
      </c>
      <c r="R13" s="45">
        <f t="shared" si="3"/>
        <v>3718</v>
      </c>
      <c r="S13" s="46">
        <f t="shared" si="4"/>
        <v>89.231999999999999</v>
      </c>
      <c r="T13" s="46">
        <f t="shared" si="5"/>
        <v>3.718</v>
      </c>
      <c r="U13" s="119">
        <v>8.8000000000000007</v>
      </c>
      <c r="V13" s="119">
        <f t="shared" si="6"/>
        <v>8.8000000000000007</v>
      </c>
      <c r="W13" s="120" t="s">
        <v>124</v>
      </c>
      <c r="X13" s="122">
        <v>0</v>
      </c>
      <c r="Y13" s="122">
        <v>0</v>
      </c>
      <c r="Z13" s="122">
        <v>1002</v>
      </c>
      <c r="AA13" s="122">
        <v>0</v>
      </c>
      <c r="AB13" s="122">
        <v>1028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36734754</v>
      </c>
      <c r="AH13" s="48">
        <f>IF(ISBLANK(AG13),"-",AG13-AG12)</f>
        <v>574</v>
      </c>
      <c r="AI13" s="49">
        <f t="shared" si="7"/>
        <v>154.38407746100054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8239713</v>
      </c>
      <c r="AQ13" s="122">
        <f>AP13-AP12</f>
        <v>1262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18</v>
      </c>
      <c r="E14" s="40">
        <f t="shared" si="0"/>
        <v>12.67605633802817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123</v>
      </c>
      <c r="P14" s="118">
        <v>91</v>
      </c>
      <c r="Q14" s="118">
        <v>35210249</v>
      </c>
      <c r="R14" s="45">
        <f t="shared" si="3"/>
        <v>3746</v>
      </c>
      <c r="S14" s="46">
        <f t="shared" si="4"/>
        <v>89.903999999999996</v>
      </c>
      <c r="T14" s="46">
        <f t="shared" si="5"/>
        <v>3.746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950</v>
      </c>
      <c r="AA14" s="122">
        <v>0</v>
      </c>
      <c r="AB14" s="122">
        <v>1028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36735318</v>
      </c>
      <c r="AH14" s="48">
        <f t="shared" ref="AH14:AH34" si="8">IF(ISBLANK(AG14),"-",AG14-AG13)</f>
        <v>564</v>
      </c>
      <c r="AI14" s="49">
        <f t="shared" si="7"/>
        <v>150.56059797116924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8240384</v>
      </c>
      <c r="AQ14" s="122">
        <f>AP14-AP13</f>
        <v>671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26</v>
      </c>
      <c r="E15" s="40">
        <f t="shared" si="0"/>
        <v>18.30985915492958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98</v>
      </c>
      <c r="P15" s="118">
        <v>97</v>
      </c>
      <c r="Q15" s="118">
        <v>35213954</v>
      </c>
      <c r="R15" s="45">
        <f t="shared" si="3"/>
        <v>3705</v>
      </c>
      <c r="S15" s="46">
        <f t="shared" si="4"/>
        <v>88.92</v>
      </c>
      <c r="T15" s="46">
        <f t="shared" si="5"/>
        <v>3.7050000000000001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970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36735866</v>
      </c>
      <c r="AH15" s="48">
        <f t="shared" si="8"/>
        <v>548</v>
      </c>
      <c r="AI15" s="49">
        <f t="shared" si="7"/>
        <v>147.90823211875843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8240384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136</v>
      </c>
      <c r="P16" s="118">
        <v>134</v>
      </c>
      <c r="Q16" s="118">
        <v>35218876</v>
      </c>
      <c r="R16" s="45">
        <f t="shared" si="3"/>
        <v>4922</v>
      </c>
      <c r="S16" s="46">
        <f t="shared" si="4"/>
        <v>118.128</v>
      </c>
      <c r="T16" s="46">
        <f t="shared" si="5"/>
        <v>4.9219999999999997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1023</v>
      </c>
      <c r="AA16" s="122">
        <v>1185</v>
      </c>
      <c r="AB16" s="122">
        <v>1199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36736740</v>
      </c>
      <c r="AH16" s="48">
        <f t="shared" si="8"/>
        <v>874</v>
      </c>
      <c r="AI16" s="49">
        <f t="shared" si="7"/>
        <v>177.57009345794393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8240384</v>
      </c>
      <c r="AQ16" s="122">
        <f t="shared" ref="AQ16:AQ34" si="10">AP16-AP15</f>
        <v>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151</v>
      </c>
      <c r="Q17" s="118">
        <v>35225163</v>
      </c>
      <c r="R17" s="45">
        <f t="shared" si="3"/>
        <v>6287</v>
      </c>
      <c r="S17" s="46">
        <f t="shared" si="4"/>
        <v>150.88800000000001</v>
      </c>
      <c r="T17" s="46">
        <f t="shared" si="5"/>
        <v>6.2869999999999999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1092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36738132</v>
      </c>
      <c r="AH17" s="48">
        <f t="shared" si="8"/>
        <v>1392</v>
      </c>
      <c r="AI17" s="49">
        <f t="shared" si="7"/>
        <v>221.40925719739144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8240384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139</v>
      </c>
      <c r="P18" s="118">
        <v>153</v>
      </c>
      <c r="Q18" s="118">
        <v>35231496</v>
      </c>
      <c r="R18" s="45">
        <f t="shared" si="3"/>
        <v>6333</v>
      </c>
      <c r="S18" s="46">
        <f t="shared" si="4"/>
        <v>151.99199999999999</v>
      </c>
      <c r="T18" s="46">
        <f t="shared" si="5"/>
        <v>6.3330000000000002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1092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36739528</v>
      </c>
      <c r="AH18" s="48">
        <f t="shared" si="8"/>
        <v>1396</v>
      </c>
      <c r="AI18" s="49">
        <f t="shared" si="7"/>
        <v>220.43265435022894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8240384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135</v>
      </c>
      <c r="P19" s="118">
        <v>153</v>
      </c>
      <c r="Q19" s="118">
        <v>35237892</v>
      </c>
      <c r="R19" s="45">
        <f t="shared" si="3"/>
        <v>6396</v>
      </c>
      <c r="S19" s="46">
        <f t="shared" si="4"/>
        <v>153.50399999999999</v>
      </c>
      <c r="T19" s="46">
        <f t="shared" si="5"/>
        <v>6.3959999999999999</v>
      </c>
      <c r="U19" s="119">
        <v>7.2</v>
      </c>
      <c r="V19" s="119">
        <f t="shared" si="6"/>
        <v>7.2</v>
      </c>
      <c r="W19" s="120" t="s">
        <v>135</v>
      </c>
      <c r="X19" s="122">
        <v>0</v>
      </c>
      <c r="Y19" s="122">
        <v>1143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36740956</v>
      </c>
      <c r="AH19" s="48">
        <f t="shared" si="8"/>
        <v>1428</v>
      </c>
      <c r="AI19" s="49">
        <f t="shared" si="7"/>
        <v>223.26454033771108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8240384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135</v>
      </c>
      <c r="P20" s="118">
        <v>156</v>
      </c>
      <c r="Q20" s="118">
        <v>35244338</v>
      </c>
      <c r="R20" s="45">
        <f t="shared" si="3"/>
        <v>6446</v>
      </c>
      <c r="S20" s="46">
        <f t="shared" si="4"/>
        <v>154.70400000000001</v>
      </c>
      <c r="T20" s="46">
        <f t="shared" si="5"/>
        <v>6.4459999999999997</v>
      </c>
      <c r="U20" s="119">
        <v>6.4</v>
      </c>
      <c r="V20" s="119">
        <f t="shared" si="6"/>
        <v>6.4</v>
      </c>
      <c r="W20" s="120" t="s">
        <v>135</v>
      </c>
      <c r="X20" s="122">
        <v>0</v>
      </c>
      <c r="Y20" s="122">
        <v>1153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36742400</v>
      </c>
      <c r="AH20" s="48">
        <f>IF(ISBLANK(AG20),"-",AG20-AG19)</f>
        <v>1444</v>
      </c>
      <c r="AI20" s="49">
        <f t="shared" si="7"/>
        <v>224.0148929568725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8240384</v>
      </c>
      <c r="AQ20" s="122">
        <f t="shared" si="10"/>
        <v>0</v>
      </c>
      <c r="AR20" s="52">
        <v>1.1599999999999999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135</v>
      </c>
      <c r="P21" s="118">
        <v>133</v>
      </c>
      <c r="Q21" s="118">
        <v>35250726</v>
      </c>
      <c r="R21" s="45">
        <f>Q21-Q20</f>
        <v>6388</v>
      </c>
      <c r="S21" s="46">
        <f t="shared" si="4"/>
        <v>153.31200000000001</v>
      </c>
      <c r="T21" s="46">
        <f t="shared" si="5"/>
        <v>6.3879999999999999</v>
      </c>
      <c r="U21" s="119">
        <v>5.4</v>
      </c>
      <c r="V21" s="119">
        <f t="shared" si="6"/>
        <v>5.4</v>
      </c>
      <c r="W21" s="120" t="s">
        <v>135</v>
      </c>
      <c r="X21" s="122">
        <v>0</v>
      </c>
      <c r="Y21" s="122">
        <v>1153</v>
      </c>
      <c r="Z21" s="122">
        <v>1190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36743844</v>
      </c>
      <c r="AH21" s="48">
        <f t="shared" si="8"/>
        <v>1444</v>
      </c>
      <c r="AI21" s="49">
        <f t="shared" si="7"/>
        <v>226.04884157795868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8240384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137</v>
      </c>
      <c r="P22" s="118">
        <v>145</v>
      </c>
      <c r="Q22" s="118">
        <v>35256827</v>
      </c>
      <c r="R22" s="45">
        <f t="shared" si="3"/>
        <v>6101</v>
      </c>
      <c r="S22" s="46">
        <f t="shared" si="4"/>
        <v>146.42400000000001</v>
      </c>
      <c r="T22" s="46">
        <f t="shared" si="5"/>
        <v>6.101</v>
      </c>
      <c r="U22" s="119">
        <v>4.8</v>
      </c>
      <c r="V22" s="119">
        <f t="shared" si="6"/>
        <v>4.8</v>
      </c>
      <c r="W22" s="120" t="s">
        <v>135</v>
      </c>
      <c r="X22" s="122">
        <v>0</v>
      </c>
      <c r="Y22" s="122">
        <v>1071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36745224</v>
      </c>
      <c r="AH22" s="48">
        <f t="shared" si="8"/>
        <v>1380</v>
      </c>
      <c r="AI22" s="49">
        <f t="shared" si="7"/>
        <v>226.19242747090641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8240384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131</v>
      </c>
      <c r="P23" s="118">
        <v>146</v>
      </c>
      <c r="Q23" s="118">
        <v>35263111</v>
      </c>
      <c r="R23" s="45">
        <f t="shared" si="3"/>
        <v>6284</v>
      </c>
      <c r="S23" s="46">
        <f t="shared" si="4"/>
        <v>150.816</v>
      </c>
      <c r="T23" s="46">
        <f t="shared" si="5"/>
        <v>6.2839999999999998</v>
      </c>
      <c r="U23" s="119">
        <v>4.0999999999999996</v>
      </c>
      <c r="V23" s="119">
        <f t="shared" si="6"/>
        <v>4.0999999999999996</v>
      </c>
      <c r="W23" s="120" t="s">
        <v>135</v>
      </c>
      <c r="X23" s="122">
        <v>0</v>
      </c>
      <c r="Y23" s="122">
        <v>1082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36746624</v>
      </c>
      <c r="AH23" s="48">
        <f t="shared" si="8"/>
        <v>1400</v>
      </c>
      <c r="AI23" s="49">
        <f t="shared" si="7"/>
        <v>222.78803309993634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8240384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132</v>
      </c>
      <c r="P24" s="118">
        <v>114</v>
      </c>
      <c r="Q24" s="118">
        <v>35269185</v>
      </c>
      <c r="R24" s="45">
        <f t="shared" si="3"/>
        <v>6074</v>
      </c>
      <c r="S24" s="46">
        <f t="shared" si="4"/>
        <v>145.77600000000001</v>
      </c>
      <c r="T24" s="46">
        <f t="shared" si="5"/>
        <v>6.0739999999999998</v>
      </c>
      <c r="U24" s="119">
        <v>3.3</v>
      </c>
      <c r="V24" s="119">
        <f t="shared" si="6"/>
        <v>3.3</v>
      </c>
      <c r="W24" s="120" t="s">
        <v>135</v>
      </c>
      <c r="X24" s="122">
        <v>0</v>
      </c>
      <c r="Y24" s="122">
        <v>1084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36748014</v>
      </c>
      <c r="AH24" s="48">
        <f t="shared" si="8"/>
        <v>1390</v>
      </c>
      <c r="AI24" s="49">
        <f t="shared" si="7"/>
        <v>228.84425419822193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8240384</v>
      </c>
      <c r="AQ24" s="122">
        <f t="shared" si="10"/>
        <v>0</v>
      </c>
      <c r="AR24" s="52">
        <v>1.29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148</v>
      </c>
      <c r="Q25" s="118">
        <v>35275002</v>
      </c>
      <c r="R25" s="45">
        <f t="shared" si="3"/>
        <v>5817</v>
      </c>
      <c r="S25" s="46">
        <f t="shared" si="4"/>
        <v>139.608</v>
      </c>
      <c r="T25" s="46">
        <f t="shared" si="5"/>
        <v>5.8170000000000002</v>
      </c>
      <c r="U25" s="119">
        <v>3.2</v>
      </c>
      <c r="V25" s="119">
        <f t="shared" si="6"/>
        <v>3.2</v>
      </c>
      <c r="W25" s="120" t="s">
        <v>135</v>
      </c>
      <c r="X25" s="122">
        <v>0</v>
      </c>
      <c r="Y25" s="122">
        <v>1080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36749316</v>
      </c>
      <c r="AH25" s="48">
        <f t="shared" si="8"/>
        <v>1302</v>
      </c>
      <c r="AI25" s="49">
        <f t="shared" si="7"/>
        <v>223.82671480144404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8240384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130</v>
      </c>
      <c r="P26" s="118">
        <v>144</v>
      </c>
      <c r="Q26" s="118">
        <v>35280854</v>
      </c>
      <c r="R26" s="45">
        <f t="shared" si="3"/>
        <v>5852</v>
      </c>
      <c r="S26" s="46">
        <f t="shared" si="4"/>
        <v>140.44800000000001</v>
      </c>
      <c r="T26" s="46">
        <f t="shared" si="5"/>
        <v>5.8520000000000003</v>
      </c>
      <c r="U26" s="119">
        <v>3.1</v>
      </c>
      <c r="V26" s="119">
        <f t="shared" si="6"/>
        <v>3.1</v>
      </c>
      <c r="W26" s="120" t="s">
        <v>135</v>
      </c>
      <c r="X26" s="122">
        <v>0</v>
      </c>
      <c r="Y26" s="122">
        <v>1094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36750612</v>
      </c>
      <c r="AH26" s="48">
        <f t="shared" si="8"/>
        <v>1296</v>
      </c>
      <c r="AI26" s="49">
        <f t="shared" si="7"/>
        <v>221.46274777853725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8240384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127</v>
      </c>
      <c r="Q27" s="118">
        <v>35286766</v>
      </c>
      <c r="R27" s="45">
        <f t="shared" si="3"/>
        <v>5912</v>
      </c>
      <c r="S27" s="46">
        <f t="shared" si="4"/>
        <v>141.88800000000001</v>
      </c>
      <c r="T27" s="46">
        <f t="shared" si="5"/>
        <v>5.9119999999999999</v>
      </c>
      <c r="U27" s="119">
        <v>2.8</v>
      </c>
      <c r="V27" s="119">
        <f t="shared" si="6"/>
        <v>2.8</v>
      </c>
      <c r="W27" s="120" t="s">
        <v>135</v>
      </c>
      <c r="X27" s="122">
        <v>0</v>
      </c>
      <c r="Y27" s="122">
        <v>1190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36751956</v>
      </c>
      <c r="AH27" s="48">
        <f t="shared" si="8"/>
        <v>1344</v>
      </c>
      <c r="AI27" s="49">
        <f t="shared" si="7"/>
        <v>227.3342354533153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8240384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140</v>
      </c>
      <c r="Q28" s="118">
        <v>35292679</v>
      </c>
      <c r="R28" s="45">
        <f t="shared" si="3"/>
        <v>5913</v>
      </c>
      <c r="S28" s="46">
        <f t="shared" si="4"/>
        <v>141.91200000000001</v>
      </c>
      <c r="T28" s="46">
        <f t="shared" si="5"/>
        <v>5.9130000000000003</v>
      </c>
      <c r="U28" s="119">
        <v>2.4</v>
      </c>
      <c r="V28" s="119">
        <f t="shared" si="6"/>
        <v>2.4</v>
      </c>
      <c r="W28" s="120" t="s">
        <v>135</v>
      </c>
      <c r="X28" s="122">
        <v>0</v>
      </c>
      <c r="Y28" s="122">
        <v>1064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36753300</v>
      </c>
      <c r="AH28" s="48">
        <f t="shared" si="8"/>
        <v>1344</v>
      </c>
      <c r="AI28" s="49">
        <f t="shared" si="7"/>
        <v>227.29578893962454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8240384</v>
      </c>
      <c r="AQ28" s="122">
        <f t="shared" si="10"/>
        <v>0</v>
      </c>
      <c r="AR28" s="52">
        <v>0.88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142</v>
      </c>
      <c r="Q29" s="118">
        <v>35298625</v>
      </c>
      <c r="R29" s="45">
        <f t="shared" si="3"/>
        <v>5946</v>
      </c>
      <c r="S29" s="46">
        <f t="shared" si="4"/>
        <v>142.70400000000001</v>
      </c>
      <c r="T29" s="46">
        <f t="shared" si="5"/>
        <v>5.9459999999999997</v>
      </c>
      <c r="U29" s="119">
        <v>2</v>
      </c>
      <c r="V29" s="119">
        <f t="shared" si="6"/>
        <v>2</v>
      </c>
      <c r="W29" s="120" t="s">
        <v>135</v>
      </c>
      <c r="X29" s="122">
        <v>0</v>
      </c>
      <c r="Y29" s="122">
        <v>1051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36754660</v>
      </c>
      <c r="AH29" s="48">
        <f t="shared" si="8"/>
        <v>1360</v>
      </c>
      <c r="AI29" s="49">
        <f t="shared" si="7"/>
        <v>228.72519340733268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8240384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131</v>
      </c>
      <c r="P30" s="118">
        <v>140</v>
      </c>
      <c r="Q30" s="118">
        <v>35304306</v>
      </c>
      <c r="R30" s="45">
        <f t="shared" si="3"/>
        <v>5681</v>
      </c>
      <c r="S30" s="46">
        <f t="shared" si="4"/>
        <v>136.34399999999999</v>
      </c>
      <c r="T30" s="46">
        <f t="shared" si="5"/>
        <v>5.681</v>
      </c>
      <c r="U30" s="119">
        <v>1.8</v>
      </c>
      <c r="V30" s="119">
        <f t="shared" si="6"/>
        <v>1.8</v>
      </c>
      <c r="W30" s="120" t="s">
        <v>135</v>
      </c>
      <c r="X30" s="122">
        <v>0</v>
      </c>
      <c r="Y30" s="122">
        <v>1047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36755956</v>
      </c>
      <c r="AH30" s="48">
        <f t="shared" si="8"/>
        <v>1296</v>
      </c>
      <c r="AI30" s="49">
        <f t="shared" si="7"/>
        <v>228.12885055447984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8240384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108</v>
      </c>
      <c r="P31" s="118">
        <v>131</v>
      </c>
      <c r="Q31" s="118">
        <v>35309400</v>
      </c>
      <c r="R31" s="45">
        <f t="shared" si="3"/>
        <v>5094</v>
      </c>
      <c r="S31" s="46">
        <f t="shared" si="4"/>
        <v>122.256</v>
      </c>
      <c r="T31" s="46">
        <f t="shared" si="5"/>
        <v>5.0940000000000003</v>
      </c>
      <c r="U31" s="119">
        <v>1.6</v>
      </c>
      <c r="V31" s="119">
        <f t="shared" si="6"/>
        <v>1.6</v>
      </c>
      <c r="W31" s="120" t="s">
        <v>180</v>
      </c>
      <c r="X31" s="122">
        <v>0</v>
      </c>
      <c r="Y31" s="122">
        <v>1189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36756980</v>
      </c>
      <c r="AH31" s="48">
        <f t="shared" si="8"/>
        <v>1024</v>
      </c>
      <c r="AI31" s="49">
        <f t="shared" si="7"/>
        <v>201.02080879466038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8240384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111</v>
      </c>
      <c r="P32" s="118">
        <v>123</v>
      </c>
      <c r="Q32" s="118">
        <v>35314663</v>
      </c>
      <c r="R32" s="45">
        <f t="shared" si="3"/>
        <v>5263</v>
      </c>
      <c r="S32" s="46">
        <f t="shared" si="4"/>
        <v>126.312</v>
      </c>
      <c r="T32" s="46">
        <f t="shared" si="5"/>
        <v>5.2629999999999999</v>
      </c>
      <c r="U32" s="119">
        <v>1.5</v>
      </c>
      <c r="V32" s="119">
        <f t="shared" si="6"/>
        <v>1.5</v>
      </c>
      <c r="W32" s="120" t="s">
        <v>180</v>
      </c>
      <c r="X32" s="122">
        <v>0</v>
      </c>
      <c r="Y32" s="122">
        <v>1154</v>
      </c>
      <c r="Z32" s="122">
        <v>1196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36758024</v>
      </c>
      <c r="AH32" s="48">
        <f t="shared" si="8"/>
        <v>1044</v>
      </c>
      <c r="AI32" s="49">
        <f t="shared" si="7"/>
        <v>198.36595097852936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8240384</v>
      </c>
      <c r="AQ32" s="122">
        <f t="shared" si="10"/>
        <v>0</v>
      </c>
      <c r="AR32" s="52">
        <v>1.05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126</v>
      </c>
      <c r="P33" s="118">
        <v>106</v>
      </c>
      <c r="Q33" s="118">
        <v>35319113</v>
      </c>
      <c r="R33" s="45">
        <f t="shared" si="3"/>
        <v>4450</v>
      </c>
      <c r="S33" s="46">
        <f t="shared" si="4"/>
        <v>106.8</v>
      </c>
      <c r="T33" s="46">
        <f t="shared" si="5"/>
        <v>4.45</v>
      </c>
      <c r="U33" s="119">
        <v>2.1</v>
      </c>
      <c r="V33" s="119">
        <f t="shared" si="6"/>
        <v>2.1</v>
      </c>
      <c r="W33" s="120" t="s">
        <v>124</v>
      </c>
      <c r="X33" s="122">
        <v>0</v>
      </c>
      <c r="Y33" s="122">
        <v>0</v>
      </c>
      <c r="Z33" s="122">
        <v>1127</v>
      </c>
      <c r="AA33" s="122">
        <v>0</v>
      </c>
      <c r="AB33" s="122">
        <v>1160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36758852</v>
      </c>
      <c r="AH33" s="48">
        <f t="shared" si="8"/>
        <v>828</v>
      </c>
      <c r="AI33" s="49">
        <f t="shared" si="7"/>
        <v>186.06741573033707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</v>
      </c>
      <c r="AP33" s="122">
        <v>8241068</v>
      </c>
      <c r="AQ33" s="122">
        <f t="shared" si="10"/>
        <v>684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11</v>
      </c>
      <c r="E34" s="40">
        <f t="shared" si="0"/>
        <v>7.746478873239437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120</v>
      </c>
      <c r="P34" s="118">
        <v>98</v>
      </c>
      <c r="Q34" s="118">
        <v>35323474</v>
      </c>
      <c r="R34" s="45">
        <f t="shared" si="3"/>
        <v>4361</v>
      </c>
      <c r="S34" s="46">
        <f t="shared" si="4"/>
        <v>104.664</v>
      </c>
      <c r="T34" s="46">
        <f t="shared" si="5"/>
        <v>4.3609999999999998</v>
      </c>
      <c r="U34" s="119">
        <v>2.9</v>
      </c>
      <c r="V34" s="119">
        <f t="shared" si="6"/>
        <v>2.9</v>
      </c>
      <c r="W34" s="120" t="s">
        <v>124</v>
      </c>
      <c r="X34" s="122">
        <v>0</v>
      </c>
      <c r="Y34" s="122">
        <v>0</v>
      </c>
      <c r="Z34" s="122">
        <v>1050</v>
      </c>
      <c r="AA34" s="122">
        <v>0</v>
      </c>
      <c r="AB34" s="122">
        <v>1160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36759644</v>
      </c>
      <c r="AH34" s="48">
        <f t="shared" si="8"/>
        <v>792</v>
      </c>
      <c r="AI34" s="49">
        <f t="shared" si="7"/>
        <v>181.60972254070168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</v>
      </c>
      <c r="AP34" s="122">
        <v>8241943</v>
      </c>
      <c r="AQ34" s="122">
        <f t="shared" si="10"/>
        <v>875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126.66666666666667</v>
      </c>
      <c r="Q35" s="63">
        <f>Q34-Q10</f>
        <v>128345</v>
      </c>
      <c r="R35" s="64">
        <f>SUM(R11:R34)</f>
        <v>128345</v>
      </c>
      <c r="S35" s="123">
        <f>AVERAGE(S11:S34)</f>
        <v>128.345</v>
      </c>
      <c r="T35" s="123">
        <f>SUM(T11:T34)</f>
        <v>128.345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26808</v>
      </c>
      <c r="AH35" s="66">
        <f>SUM(AH11:AH34)</f>
        <v>26808</v>
      </c>
      <c r="AI35" s="67">
        <f>$AH$35/$T35</f>
        <v>208.87451790097003</v>
      </c>
      <c r="AJ35" s="92"/>
      <c r="AK35" s="93"/>
      <c r="AL35" s="93"/>
      <c r="AM35" s="93"/>
      <c r="AN35" s="94"/>
      <c r="AO35" s="68"/>
      <c r="AP35" s="69">
        <f>AP34-AP10</f>
        <v>5948</v>
      </c>
      <c r="AQ35" s="70">
        <f>SUM(AQ11:AQ34)</f>
        <v>5948</v>
      </c>
      <c r="AR35" s="145">
        <f>SUM(AR11:AR34)</f>
        <v>6.2399999999999993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183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184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185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186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138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08" t="s">
        <v>187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61" t="s">
        <v>188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189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61" t="s">
        <v>190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61" t="s">
        <v>191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164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 t="s">
        <v>195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165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194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1" t="s">
        <v>192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193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15" t="s">
        <v>154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58" t="s">
        <v>196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 t="s">
        <v>197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 t="s">
        <v>198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6 S87:T93 B88:B93 S83:T84 N88:R93 T75:T82 T59:T66 T47:T56" name="Range2_12_5_1_1"/>
    <protectedRange sqref="N10 L10 L6 D6 D8 AD8 AF8 O8:U8 AJ8:AR8 AF10 L24:N31 N12:N23 N32:N34 N11:P11 O12:P34 E11:E34 G11:G34 AC17:AF34 X11:AF15 R11:V34 X16:Z16 AB16:AF16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4:B95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5:B87" name="Range2_12_5_1_1_2"/>
    <protectedRange sqref="B84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2:B83" name="Range2_12_5_1_1_2_1"/>
    <protectedRange sqref="B81" name="Range2_12_5_1_1_2_1_2_1"/>
    <protectedRange sqref="B80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8" name="Range2_12_5_1_1_2_1_4_1_1_1_2_1_1_1_1_1_1_1_1_1_2_1_1_1_1_1"/>
    <protectedRange sqref="B79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7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3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AA16:AA23 X17:Z23 AB17:AB23 X24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AR11:AR34" name="Range1_16_3_1_1_5"/>
    <protectedRange sqref="B52" name="Range2_12_5_1_1_1_2_2_1_1_1_1_1_1_1_1_1_1_1_2_1_1_1_1_1_1_1_1_1_3_1_3"/>
    <protectedRange sqref="B50 B53" name="Range2_12_5_1_1_1_2_2_1_1_1_1_1_1_1_1_1_1_1_2_1_1_1_2_1_2_1_1_1_1_3"/>
    <protectedRange sqref="H43" name="Range2_12_5_1_1_1_2_1_1_1_1_1_1_1_1_1_1_1_1"/>
    <protectedRange sqref="B43" name="Range2_12_5_1_1_1_2_2_1_1_1_1_1_1_1_1_1"/>
    <protectedRange sqref="B45" name="Range2_12_5_1_1_1_2_2_1_1_1_1_1_1_1_1_1_1_1_2_1_1_1_1_1_1_1_1_1_1_1_1"/>
    <protectedRange sqref="B46 B49 B51" name="Range2_12_5_1_1_1_2_2_1_1_1_1_1_1_1_1_1_1_1_2_1_1_1_1_1_1_1_1_1_3_1_3_1"/>
    <protectedRange sqref="B44" name="Range2_12_5_1_1_1_2_1_1_1_1_1_1_1_1_1_1_1_2"/>
    <protectedRange sqref="B47" name="Range2_12_5_1_1_1_2_2_1_1_1_1_1_1_1_1_1_1_1_2_1_1_1_2_1_1_1_2_1_1_1_3_1"/>
    <protectedRange sqref="B48" name="Range2_12_5_1_1_1_2_2_1_1_1_1_1_1_1_1_1_1_1_2_1_1_1_2_1_2_1_1_1_1_3_1"/>
    <protectedRange sqref="B55 B57 B59 B63" name="Range2_12_5_1_1_1_2_2_1_1_1_1_1_1_1_1_1_1_1_2_1_1_1_1_1_1_1_1_1_3_1_3_1_1"/>
    <protectedRange sqref="B54 B56" name="Range2_12_5_1_1_1_2_2_1_1_1_1_1_1_1_1_1_1_1_2_1_1_1_2_1_2_1_1_1_1_3_1_1"/>
    <protectedRange sqref="B58" name="Range2_12_5_1_1_1_2_2_1_1_1_1_1_1_1_1_1_1_1_2_1_1_1_3_3_1_1_1_1"/>
    <protectedRange sqref="B61" name="Range2_12_5_1_1_1_2_2_1_1_1_1_1_1_1_1_1_1_1_2_1_1_1_2_2"/>
    <protectedRange sqref="B62" name="Range2_12_5_1_1_2_1_4_1_1_1_2_1_1_1_1_1_1_1_1_1_2_1_1_1_1_2_1_1_1_2_1_1_1_2_2_2_1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5 X16:Z16 AB16:AE16">
    <cfRule type="containsText" dxfId="967" priority="17" operator="containsText" text="N/A">
      <formula>NOT(ISERROR(SEARCH("N/A",X11)))</formula>
    </cfRule>
    <cfRule type="cellIs" dxfId="966" priority="35" operator="equal">
      <formula>0</formula>
    </cfRule>
  </conditionalFormatting>
  <conditionalFormatting sqref="AC17:AE34 X11:AE15 X16:Z16 AB16:AE16">
    <cfRule type="cellIs" dxfId="965" priority="34" operator="greaterThanOrEqual">
      <formula>1185</formula>
    </cfRule>
  </conditionalFormatting>
  <conditionalFormatting sqref="AC17:AE34 X11:AE15 X16:Z16 AB16:AE16">
    <cfRule type="cellIs" dxfId="964" priority="33" operator="between">
      <formula>0.1</formula>
      <formula>1184</formula>
    </cfRule>
  </conditionalFormatting>
  <conditionalFormatting sqref="X8 AJ16:AJ34 AJ11:AO15 AO16:AO34">
    <cfRule type="cellIs" dxfId="963" priority="32" operator="equal">
      <formula>0</formula>
    </cfRule>
  </conditionalFormatting>
  <conditionalFormatting sqref="X8 AJ16:AJ34 AJ11:AO15 AO16:AO34">
    <cfRule type="cellIs" dxfId="962" priority="31" operator="greaterThan">
      <formula>1179</formula>
    </cfRule>
  </conditionalFormatting>
  <conditionalFormatting sqref="X8 AJ16:AJ34 AJ11:AO15 AO16:AO34">
    <cfRule type="cellIs" dxfId="961" priority="30" operator="greaterThan">
      <formula>99</formula>
    </cfRule>
  </conditionalFormatting>
  <conditionalFormatting sqref="X8 AJ16:AJ34 AJ11:AO15 AO16:AO34">
    <cfRule type="cellIs" dxfId="960" priority="29" operator="greaterThan">
      <formula>0.99</formula>
    </cfRule>
  </conditionalFormatting>
  <conditionalFormatting sqref="AB8">
    <cfRule type="cellIs" dxfId="959" priority="28" operator="equal">
      <formula>0</formula>
    </cfRule>
  </conditionalFormatting>
  <conditionalFormatting sqref="AB8">
    <cfRule type="cellIs" dxfId="958" priority="27" operator="greaterThan">
      <formula>1179</formula>
    </cfRule>
  </conditionalFormatting>
  <conditionalFormatting sqref="AB8">
    <cfRule type="cellIs" dxfId="957" priority="26" operator="greaterThan">
      <formula>99</formula>
    </cfRule>
  </conditionalFormatting>
  <conditionalFormatting sqref="AB8">
    <cfRule type="cellIs" dxfId="956" priority="25" operator="greaterThan">
      <formula>0.99</formula>
    </cfRule>
  </conditionalFormatting>
  <conditionalFormatting sqref="AQ11:AQ34">
    <cfRule type="cellIs" dxfId="955" priority="24" operator="equal">
      <formula>0</formula>
    </cfRule>
  </conditionalFormatting>
  <conditionalFormatting sqref="AQ11:AQ34">
    <cfRule type="cellIs" dxfId="954" priority="23" operator="greaterThan">
      <formula>1179</formula>
    </cfRule>
  </conditionalFormatting>
  <conditionalFormatting sqref="AQ11:AQ34">
    <cfRule type="cellIs" dxfId="953" priority="22" operator="greaterThan">
      <formula>99</formula>
    </cfRule>
  </conditionalFormatting>
  <conditionalFormatting sqref="AQ11:AQ34">
    <cfRule type="cellIs" dxfId="952" priority="21" operator="greaterThan">
      <formula>0.99</formula>
    </cfRule>
  </conditionalFormatting>
  <conditionalFormatting sqref="AI11:AI34">
    <cfRule type="cellIs" dxfId="951" priority="20" operator="greaterThan">
      <formula>$AI$8</formula>
    </cfRule>
  </conditionalFormatting>
  <conditionalFormatting sqref="AH11:AH34">
    <cfRule type="cellIs" dxfId="950" priority="18" operator="greaterThan">
      <formula>$AH$8</formula>
    </cfRule>
    <cfRule type="cellIs" dxfId="949" priority="19" operator="greaterThan">
      <formula>$AH$8</formula>
    </cfRule>
  </conditionalFormatting>
  <conditionalFormatting sqref="AP11:AP34">
    <cfRule type="cellIs" dxfId="948" priority="16" operator="equal">
      <formula>0</formula>
    </cfRule>
  </conditionalFormatting>
  <conditionalFormatting sqref="AP11:AP34">
    <cfRule type="cellIs" dxfId="947" priority="15" operator="greaterThan">
      <formula>1179</formula>
    </cfRule>
  </conditionalFormatting>
  <conditionalFormatting sqref="AP11:AP34">
    <cfRule type="cellIs" dxfId="946" priority="14" operator="greaterThan">
      <formula>99</formula>
    </cfRule>
  </conditionalFormatting>
  <conditionalFormatting sqref="AP11:AP34">
    <cfRule type="cellIs" dxfId="945" priority="13" operator="greaterThan">
      <formula>0.99</formula>
    </cfRule>
  </conditionalFormatting>
  <conditionalFormatting sqref="AA16:AA23 X17:Z23 AB17:AB23 X24:AB34">
    <cfRule type="containsText" dxfId="944" priority="9" operator="containsText" text="N/A">
      <formula>NOT(ISERROR(SEARCH("N/A",X16)))</formula>
    </cfRule>
    <cfRule type="cellIs" dxfId="943" priority="12" operator="equal">
      <formula>0</formula>
    </cfRule>
  </conditionalFormatting>
  <conditionalFormatting sqref="AA16:AA23 X17:Z23 AB17:AB23 X24:AB34">
    <cfRule type="cellIs" dxfId="942" priority="11" operator="greaterThanOrEqual">
      <formula>1185</formula>
    </cfRule>
  </conditionalFormatting>
  <conditionalFormatting sqref="AA16:AA23 X17:Z23 AB17:AB23 X24:AB34">
    <cfRule type="cellIs" dxfId="941" priority="10" operator="between">
      <formula>0.1</formula>
      <formula>1184</formula>
    </cfRule>
  </conditionalFormatting>
  <conditionalFormatting sqref="AL16:AN16 AM31:AM34">
    <cfRule type="cellIs" dxfId="940" priority="8" operator="equal">
      <formula>0</formula>
    </cfRule>
  </conditionalFormatting>
  <conditionalFormatting sqref="AL16:AN16 AM31:AM34">
    <cfRule type="cellIs" dxfId="939" priority="7" operator="greaterThan">
      <formula>1179</formula>
    </cfRule>
  </conditionalFormatting>
  <conditionalFormatting sqref="AL16:AN16 AM31:AM34">
    <cfRule type="cellIs" dxfId="938" priority="6" operator="greaterThan">
      <formula>99</formula>
    </cfRule>
  </conditionalFormatting>
  <conditionalFormatting sqref="AL16:AN16 AM31:AM34">
    <cfRule type="cellIs" dxfId="937" priority="5" operator="greaterThan">
      <formula>0.99</formula>
    </cfRule>
  </conditionalFormatting>
  <conditionalFormatting sqref="AL17:AN22 AK16:AK34 AM24:AM30 AL23:AM23 AN23:AN34 AL24:AL34">
    <cfRule type="cellIs" dxfId="936" priority="4" operator="equal">
      <formula>0</formula>
    </cfRule>
  </conditionalFormatting>
  <conditionalFormatting sqref="AL17:AN22 AK16:AK34 AM24:AM30 AL23:AM23 AN23:AN34 AL24:AL34">
    <cfRule type="cellIs" dxfId="935" priority="3" operator="greaterThan">
      <formula>1179</formula>
    </cfRule>
  </conditionalFormatting>
  <conditionalFormatting sqref="AL17:AN22 AK16:AK34 AM24:AM30 AL23:AM23 AN23:AN34 AL24:AL34">
    <cfRule type="cellIs" dxfId="934" priority="2" operator="greaterThan">
      <formula>99</formula>
    </cfRule>
  </conditionalFormatting>
  <conditionalFormatting sqref="AL17:AN22 AK16:AK34 AM24:AM30 AL23:AM23 AN23:AN34 AL24:AL34">
    <cfRule type="cellIs" dxfId="933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39" workbookViewId="0">
      <selection activeCell="B53" sqref="B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125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42129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27232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4'!Q34</f>
        <v>35323474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4'!$AG$34</f>
        <v>36759644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4'!$AP$34</f>
        <v>8241943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130</v>
      </c>
      <c r="P11" s="118">
        <v>91</v>
      </c>
      <c r="Q11" s="118">
        <v>35327504</v>
      </c>
      <c r="R11" s="45">
        <f>Q11-Q10</f>
        <v>4030</v>
      </c>
      <c r="S11" s="46">
        <f>R11*24/1000</f>
        <v>96.72</v>
      </c>
      <c r="T11" s="46">
        <f>R11/1000</f>
        <v>4.03</v>
      </c>
      <c r="U11" s="119">
        <v>4.4000000000000004</v>
      </c>
      <c r="V11" s="119">
        <f>U11</f>
        <v>4.4000000000000004</v>
      </c>
      <c r="W11" s="120" t="s">
        <v>124</v>
      </c>
      <c r="X11" s="122">
        <v>0</v>
      </c>
      <c r="Y11" s="122">
        <v>0</v>
      </c>
      <c r="Z11" s="122">
        <v>1050</v>
      </c>
      <c r="AA11" s="122">
        <v>0</v>
      </c>
      <c r="AB11" s="122">
        <v>1159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36760396</v>
      </c>
      <c r="AH11" s="48">
        <f>IF(ISBLANK(AG11),"-",AG11-AG10)</f>
        <v>752</v>
      </c>
      <c r="AI11" s="49">
        <f>AH11/T11</f>
        <v>186.60049627791562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0.46</v>
      </c>
      <c r="AP11" s="122">
        <v>8243346</v>
      </c>
      <c r="AQ11" s="122">
        <f>AP11-AP10</f>
        <v>1403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129</v>
      </c>
      <c r="P12" s="118">
        <v>92</v>
      </c>
      <c r="Q12" s="118">
        <v>35331400</v>
      </c>
      <c r="R12" s="45">
        <f t="shared" ref="R12:R34" si="3">Q12-Q11</f>
        <v>3896</v>
      </c>
      <c r="S12" s="46">
        <f t="shared" ref="S12:S34" si="4">R12*24/1000</f>
        <v>93.504000000000005</v>
      </c>
      <c r="T12" s="46">
        <f t="shared" ref="T12:T34" si="5">R12/1000</f>
        <v>3.8959999999999999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1020</v>
      </c>
      <c r="AA12" s="122">
        <v>0</v>
      </c>
      <c r="AB12" s="122">
        <v>1128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36761108</v>
      </c>
      <c r="AH12" s="48">
        <f>IF(ISBLANK(AG12),"-",AG12-AG11)</f>
        <v>712</v>
      </c>
      <c r="AI12" s="49">
        <f t="shared" ref="AI12:AI34" si="7">AH12/T12</f>
        <v>182.75154004106776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0.46</v>
      </c>
      <c r="AP12" s="122">
        <v>8244890</v>
      </c>
      <c r="AQ12" s="122">
        <f>AP12-AP11</f>
        <v>1544</v>
      </c>
      <c r="AR12" s="52">
        <v>1.18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86</v>
      </c>
      <c r="Q13" s="118">
        <v>35334951</v>
      </c>
      <c r="R13" s="45">
        <f t="shared" si="3"/>
        <v>3551</v>
      </c>
      <c r="S13" s="46">
        <f t="shared" si="4"/>
        <v>85.224000000000004</v>
      </c>
      <c r="T13" s="46">
        <f t="shared" si="5"/>
        <v>3.5510000000000002</v>
      </c>
      <c r="U13" s="119">
        <v>7.5</v>
      </c>
      <c r="V13" s="119">
        <f t="shared" si="6"/>
        <v>7.5</v>
      </c>
      <c r="W13" s="120" t="s">
        <v>124</v>
      </c>
      <c r="X13" s="122">
        <v>0</v>
      </c>
      <c r="Y13" s="122">
        <v>0</v>
      </c>
      <c r="Z13" s="122">
        <v>994</v>
      </c>
      <c r="AA13" s="122">
        <v>0</v>
      </c>
      <c r="AB13" s="122">
        <v>1129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36761724</v>
      </c>
      <c r="AH13" s="48">
        <f>IF(ISBLANK(AG13),"-",AG13-AG12)</f>
        <v>616</v>
      </c>
      <c r="AI13" s="49">
        <f t="shared" si="7"/>
        <v>173.47226133483525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0.46</v>
      </c>
      <c r="AP13" s="122">
        <v>8246276</v>
      </c>
      <c r="AQ13" s="122">
        <f>AP13-AP12</f>
        <v>1386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13</v>
      </c>
      <c r="E14" s="40">
        <f t="shared" si="0"/>
        <v>9.1549295774647899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123</v>
      </c>
      <c r="P14" s="118">
        <v>91</v>
      </c>
      <c r="Q14" s="118">
        <v>35338656</v>
      </c>
      <c r="R14" s="45">
        <f t="shared" si="3"/>
        <v>3705</v>
      </c>
      <c r="S14" s="46">
        <f t="shared" si="4"/>
        <v>88.92</v>
      </c>
      <c r="T14" s="46">
        <f t="shared" si="5"/>
        <v>3.7050000000000001</v>
      </c>
      <c r="U14" s="119">
        <v>8.8000000000000007</v>
      </c>
      <c r="V14" s="119">
        <f t="shared" si="6"/>
        <v>8.8000000000000007</v>
      </c>
      <c r="W14" s="120" t="s">
        <v>124</v>
      </c>
      <c r="X14" s="122">
        <v>0</v>
      </c>
      <c r="Y14" s="122">
        <v>0</v>
      </c>
      <c r="Z14" s="122">
        <v>999</v>
      </c>
      <c r="AA14" s="122">
        <v>0</v>
      </c>
      <c r="AB14" s="122">
        <v>1129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36762356</v>
      </c>
      <c r="AH14" s="48">
        <f t="shared" ref="AH14:AH34" si="8">IF(ISBLANK(AG14),"-",AG14-AG13)</f>
        <v>632</v>
      </c>
      <c r="AI14" s="49">
        <f t="shared" si="7"/>
        <v>170.58029689608637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0.46</v>
      </c>
      <c r="AP14" s="122">
        <v>8247586</v>
      </c>
      <c r="AQ14" s="122">
        <f>AP14-AP13</f>
        <v>1310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23</v>
      </c>
      <c r="E15" s="40">
        <f t="shared" si="0"/>
        <v>16.197183098591552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103</v>
      </c>
      <c r="P15" s="118">
        <v>99</v>
      </c>
      <c r="Q15" s="118">
        <v>35342623</v>
      </c>
      <c r="R15" s="45">
        <f t="shared" si="3"/>
        <v>3967</v>
      </c>
      <c r="S15" s="46">
        <f t="shared" si="4"/>
        <v>95.207999999999998</v>
      </c>
      <c r="T15" s="46">
        <f t="shared" si="5"/>
        <v>3.9670000000000001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944</v>
      </c>
      <c r="AA15" s="122">
        <v>0</v>
      </c>
      <c r="AB15" s="122">
        <v>1129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36762984</v>
      </c>
      <c r="AH15" s="48">
        <f t="shared" si="8"/>
        <v>628</v>
      </c>
      <c r="AI15" s="49">
        <f t="shared" si="7"/>
        <v>158.3060247038064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0.46</v>
      </c>
      <c r="AP15" s="122">
        <v>8248068</v>
      </c>
      <c r="AQ15" s="122">
        <f>AP15-AP14</f>
        <v>482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144</v>
      </c>
      <c r="P16" s="118">
        <v>140</v>
      </c>
      <c r="Q16" s="118">
        <v>35348102</v>
      </c>
      <c r="R16" s="45">
        <f t="shared" si="3"/>
        <v>5479</v>
      </c>
      <c r="S16" s="46">
        <f t="shared" si="4"/>
        <v>131.49600000000001</v>
      </c>
      <c r="T16" s="46">
        <f t="shared" si="5"/>
        <v>5.4790000000000001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1196</v>
      </c>
      <c r="AA16" s="122">
        <v>1185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36764108</v>
      </c>
      <c r="AH16" s="48">
        <f t="shared" si="8"/>
        <v>1124</v>
      </c>
      <c r="AI16" s="49">
        <f t="shared" si="7"/>
        <v>205.14692462128124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8248068</v>
      </c>
      <c r="AQ16" s="122">
        <f t="shared" ref="AQ16:AQ34" si="10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6</v>
      </c>
      <c r="E17" s="40">
        <f t="shared" si="0"/>
        <v>4.2253521126760569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136</v>
      </c>
      <c r="P17" s="118">
        <v>152</v>
      </c>
      <c r="Q17" s="118">
        <v>35354361</v>
      </c>
      <c r="R17" s="45">
        <f t="shared" si="3"/>
        <v>6259</v>
      </c>
      <c r="S17" s="46">
        <f t="shared" si="4"/>
        <v>150.21600000000001</v>
      </c>
      <c r="T17" s="46">
        <f t="shared" si="5"/>
        <v>6.2590000000000003</v>
      </c>
      <c r="U17" s="119">
        <v>8.8000000000000007</v>
      </c>
      <c r="V17" s="119">
        <f t="shared" si="6"/>
        <v>8.8000000000000007</v>
      </c>
      <c r="W17" s="120" t="s">
        <v>135</v>
      </c>
      <c r="X17" s="122">
        <v>0</v>
      </c>
      <c r="Y17" s="122">
        <v>1155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36765508</v>
      </c>
      <c r="AH17" s="48">
        <f t="shared" si="8"/>
        <v>1400</v>
      </c>
      <c r="AI17" s="49">
        <f t="shared" si="7"/>
        <v>223.67790381850133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8248068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137</v>
      </c>
      <c r="P18" s="118">
        <v>153</v>
      </c>
      <c r="Q18" s="118">
        <v>35360801</v>
      </c>
      <c r="R18" s="45">
        <f t="shared" si="3"/>
        <v>6440</v>
      </c>
      <c r="S18" s="46">
        <f t="shared" si="4"/>
        <v>154.56</v>
      </c>
      <c r="T18" s="46">
        <f t="shared" si="5"/>
        <v>6.44</v>
      </c>
      <c r="U18" s="119">
        <v>7.9</v>
      </c>
      <c r="V18" s="119">
        <f t="shared" si="6"/>
        <v>7.9</v>
      </c>
      <c r="W18" s="120" t="s">
        <v>135</v>
      </c>
      <c r="X18" s="122">
        <v>0</v>
      </c>
      <c r="Y18" s="122">
        <v>1123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36766940</v>
      </c>
      <c r="AH18" s="48">
        <f t="shared" si="8"/>
        <v>1432</v>
      </c>
      <c r="AI18" s="49">
        <f t="shared" si="7"/>
        <v>222.36024844720495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8248068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9</v>
      </c>
      <c r="E19" s="40">
        <f t="shared" si="0"/>
        <v>6.3380281690140849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157</v>
      </c>
      <c r="Q19" s="118">
        <v>35367109</v>
      </c>
      <c r="R19" s="45">
        <f t="shared" si="3"/>
        <v>6308</v>
      </c>
      <c r="S19" s="46">
        <f t="shared" si="4"/>
        <v>151.392</v>
      </c>
      <c r="T19" s="46">
        <f t="shared" si="5"/>
        <v>6.3079999999999998</v>
      </c>
      <c r="U19" s="119">
        <v>7.1</v>
      </c>
      <c r="V19" s="119">
        <f t="shared" si="6"/>
        <v>7.1</v>
      </c>
      <c r="W19" s="120" t="s">
        <v>135</v>
      </c>
      <c r="X19" s="122">
        <v>0</v>
      </c>
      <c r="Y19" s="122">
        <v>1124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36768352</v>
      </c>
      <c r="AH19" s="48">
        <f t="shared" si="8"/>
        <v>1412</v>
      </c>
      <c r="AI19" s="49">
        <f t="shared" si="7"/>
        <v>223.8427393785669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8248068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136</v>
      </c>
      <c r="P20" s="118">
        <v>156</v>
      </c>
      <c r="Q20" s="118">
        <v>35373526</v>
      </c>
      <c r="R20" s="45">
        <f t="shared" si="3"/>
        <v>6417</v>
      </c>
      <c r="S20" s="46">
        <f t="shared" si="4"/>
        <v>154.00800000000001</v>
      </c>
      <c r="T20" s="46">
        <f t="shared" si="5"/>
        <v>6.4169999999999998</v>
      </c>
      <c r="U20" s="119">
        <v>6.2</v>
      </c>
      <c r="V20" s="119">
        <f t="shared" si="6"/>
        <v>6.2</v>
      </c>
      <c r="W20" s="120" t="s">
        <v>135</v>
      </c>
      <c r="X20" s="122">
        <v>0</v>
      </c>
      <c r="Y20" s="122">
        <v>1123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36769788</v>
      </c>
      <c r="AH20" s="48">
        <f>IF(ISBLANK(AG20),"-",AG20-AG19)</f>
        <v>1436</v>
      </c>
      <c r="AI20" s="49">
        <f t="shared" si="7"/>
        <v>223.78058282686615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8248068</v>
      </c>
      <c r="AQ20" s="122">
        <f t="shared" si="10"/>
        <v>0</v>
      </c>
      <c r="AR20" s="52">
        <v>1.1000000000000001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146</v>
      </c>
      <c r="Q21" s="118">
        <v>35379818</v>
      </c>
      <c r="R21" s="45">
        <f>Q21-Q20</f>
        <v>6292</v>
      </c>
      <c r="S21" s="46">
        <f t="shared" si="4"/>
        <v>151.00800000000001</v>
      </c>
      <c r="T21" s="46">
        <f t="shared" si="5"/>
        <v>6.2919999999999998</v>
      </c>
      <c r="U21" s="119">
        <v>5.5</v>
      </c>
      <c r="V21" s="119">
        <f t="shared" si="6"/>
        <v>5.5</v>
      </c>
      <c r="W21" s="120" t="s">
        <v>135</v>
      </c>
      <c r="X21" s="122">
        <v>0</v>
      </c>
      <c r="Y21" s="122">
        <v>1090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36771204</v>
      </c>
      <c r="AH21" s="48">
        <f t="shared" si="8"/>
        <v>1416</v>
      </c>
      <c r="AI21" s="49">
        <f t="shared" si="7"/>
        <v>225.04767959313415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8248068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158</v>
      </c>
      <c r="Q22" s="118">
        <v>35385969</v>
      </c>
      <c r="R22" s="45">
        <f t="shared" si="3"/>
        <v>6151</v>
      </c>
      <c r="S22" s="46">
        <f t="shared" si="4"/>
        <v>147.624</v>
      </c>
      <c r="T22" s="46">
        <f t="shared" si="5"/>
        <v>6.1509999999999998</v>
      </c>
      <c r="U22" s="119">
        <v>4.8</v>
      </c>
      <c r="V22" s="119">
        <f t="shared" si="6"/>
        <v>4.8</v>
      </c>
      <c r="W22" s="120" t="s">
        <v>135</v>
      </c>
      <c r="X22" s="122">
        <v>0</v>
      </c>
      <c r="Y22" s="122">
        <v>1081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36772580</v>
      </c>
      <c r="AH22" s="48">
        <f t="shared" si="8"/>
        <v>1376</v>
      </c>
      <c r="AI22" s="49">
        <f t="shared" si="7"/>
        <v>223.70346285156884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8248068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130</v>
      </c>
      <c r="P23" s="118">
        <v>143</v>
      </c>
      <c r="Q23" s="118">
        <v>35392057</v>
      </c>
      <c r="R23" s="45">
        <f t="shared" si="3"/>
        <v>6088</v>
      </c>
      <c r="S23" s="46">
        <f t="shared" si="4"/>
        <v>146.11199999999999</v>
      </c>
      <c r="T23" s="46">
        <f t="shared" si="5"/>
        <v>6.0880000000000001</v>
      </c>
      <c r="U23" s="119">
        <v>4.0999999999999996</v>
      </c>
      <c r="V23" s="119">
        <f t="shared" si="6"/>
        <v>4.0999999999999996</v>
      </c>
      <c r="W23" s="120" t="s">
        <v>135</v>
      </c>
      <c r="X23" s="122">
        <v>0</v>
      </c>
      <c r="Y23" s="122">
        <v>1092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36773980</v>
      </c>
      <c r="AH23" s="48">
        <f t="shared" si="8"/>
        <v>1400</v>
      </c>
      <c r="AI23" s="49">
        <f t="shared" si="7"/>
        <v>229.96057818659659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8248068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131</v>
      </c>
      <c r="P24" s="118">
        <v>144</v>
      </c>
      <c r="Q24" s="118">
        <v>35397974</v>
      </c>
      <c r="R24" s="45">
        <f t="shared" si="3"/>
        <v>5917</v>
      </c>
      <c r="S24" s="46">
        <f t="shared" si="4"/>
        <v>142.00800000000001</v>
      </c>
      <c r="T24" s="46">
        <f t="shared" si="5"/>
        <v>5.9169999999999998</v>
      </c>
      <c r="U24" s="119">
        <v>3.4</v>
      </c>
      <c r="V24" s="119">
        <f t="shared" si="6"/>
        <v>3.4</v>
      </c>
      <c r="W24" s="120" t="s">
        <v>135</v>
      </c>
      <c r="X24" s="122">
        <v>0</v>
      </c>
      <c r="Y24" s="122">
        <v>1071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36775348</v>
      </c>
      <c r="AH24" s="48">
        <f t="shared" si="8"/>
        <v>1368</v>
      </c>
      <c r="AI24" s="49">
        <f t="shared" si="7"/>
        <v>231.19824235254353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8248068</v>
      </c>
      <c r="AQ24" s="122">
        <f t="shared" si="10"/>
        <v>0</v>
      </c>
      <c r="AR24" s="52">
        <v>1.1499999999999999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146</v>
      </c>
      <c r="Q25" s="118">
        <v>35403535</v>
      </c>
      <c r="R25" s="45">
        <f t="shared" si="3"/>
        <v>5561</v>
      </c>
      <c r="S25" s="46">
        <f t="shared" si="4"/>
        <v>133.464</v>
      </c>
      <c r="T25" s="46">
        <f t="shared" si="5"/>
        <v>5.5609999999999999</v>
      </c>
      <c r="U25" s="119">
        <v>3.3</v>
      </c>
      <c r="V25" s="119">
        <f t="shared" si="6"/>
        <v>3.3</v>
      </c>
      <c r="W25" s="120" t="s">
        <v>135</v>
      </c>
      <c r="X25" s="122">
        <v>0</v>
      </c>
      <c r="Y25" s="122">
        <v>1040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36776620</v>
      </c>
      <c r="AH25" s="48">
        <f t="shared" si="8"/>
        <v>1272</v>
      </c>
      <c r="AI25" s="49">
        <f t="shared" si="7"/>
        <v>228.73583887789965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8248068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128</v>
      </c>
      <c r="P26" s="118">
        <v>137</v>
      </c>
      <c r="Q26" s="118">
        <v>35409228</v>
      </c>
      <c r="R26" s="45">
        <f t="shared" si="3"/>
        <v>5693</v>
      </c>
      <c r="S26" s="46">
        <f t="shared" si="4"/>
        <v>136.63200000000001</v>
      </c>
      <c r="T26" s="46">
        <f t="shared" si="5"/>
        <v>5.6929999999999996</v>
      </c>
      <c r="U26" s="119">
        <v>3.2</v>
      </c>
      <c r="V26" s="119">
        <f t="shared" si="6"/>
        <v>3.2</v>
      </c>
      <c r="W26" s="120" t="s">
        <v>135</v>
      </c>
      <c r="X26" s="122">
        <v>0</v>
      </c>
      <c r="Y26" s="122">
        <v>1039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36777924</v>
      </c>
      <c r="AH26" s="48">
        <f t="shared" si="8"/>
        <v>1304</v>
      </c>
      <c r="AI26" s="49">
        <f t="shared" si="7"/>
        <v>229.05322325663096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8248068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125</v>
      </c>
      <c r="P27" s="118">
        <v>143</v>
      </c>
      <c r="Q27" s="118">
        <v>35414881</v>
      </c>
      <c r="R27" s="45">
        <f t="shared" si="3"/>
        <v>5653</v>
      </c>
      <c r="S27" s="46">
        <f t="shared" si="4"/>
        <v>135.672</v>
      </c>
      <c r="T27" s="46">
        <f t="shared" si="5"/>
        <v>5.6529999999999996</v>
      </c>
      <c r="U27" s="119">
        <v>2.9</v>
      </c>
      <c r="V27" s="119">
        <f t="shared" si="6"/>
        <v>2.9</v>
      </c>
      <c r="W27" s="120" t="s">
        <v>135</v>
      </c>
      <c r="X27" s="122">
        <v>0</v>
      </c>
      <c r="Y27" s="122">
        <v>1175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36779220</v>
      </c>
      <c r="AH27" s="48">
        <f t="shared" si="8"/>
        <v>1296</v>
      </c>
      <c r="AI27" s="49">
        <f t="shared" si="7"/>
        <v>229.25880063683002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8248068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140</v>
      </c>
      <c r="Q28" s="118">
        <v>35420665</v>
      </c>
      <c r="R28" s="45">
        <f t="shared" si="3"/>
        <v>5784</v>
      </c>
      <c r="S28" s="46">
        <f t="shared" si="4"/>
        <v>138.816</v>
      </c>
      <c r="T28" s="46">
        <f t="shared" si="5"/>
        <v>5.7839999999999998</v>
      </c>
      <c r="U28" s="119">
        <v>2.8</v>
      </c>
      <c r="V28" s="119">
        <f t="shared" si="6"/>
        <v>2.8</v>
      </c>
      <c r="W28" s="120" t="s">
        <v>135</v>
      </c>
      <c r="X28" s="122">
        <v>0</v>
      </c>
      <c r="Y28" s="122">
        <v>1059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36780551</v>
      </c>
      <c r="AH28" s="48">
        <f t="shared" si="8"/>
        <v>1331</v>
      </c>
      <c r="AI28" s="49">
        <f t="shared" si="7"/>
        <v>230.11756569847856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8248068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139</v>
      </c>
      <c r="Q29" s="118">
        <v>35426351</v>
      </c>
      <c r="R29" s="45">
        <f t="shared" si="3"/>
        <v>5686</v>
      </c>
      <c r="S29" s="46">
        <f t="shared" si="4"/>
        <v>136.464</v>
      </c>
      <c r="T29" s="46">
        <f t="shared" si="5"/>
        <v>5.6859999999999999</v>
      </c>
      <c r="U29" s="119">
        <v>2.6</v>
      </c>
      <c r="V29" s="119">
        <f t="shared" si="6"/>
        <v>2.6</v>
      </c>
      <c r="W29" s="120" t="s">
        <v>135</v>
      </c>
      <c r="X29" s="122">
        <v>0</v>
      </c>
      <c r="Y29" s="122">
        <v>1026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36781856</v>
      </c>
      <c r="AH29" s="48">
        <f t="shared" si="8"/>
        <v>1305</v>
      </c>
      <c r="AI29" s="49">
        <f t="shared" si="7"/>
        <v>229.51107984523392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8248068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7</v>
      </c>
      <c r="E30" s="40">
        <f t="shared" si="0"/>
        <v>4.9295774647887329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132</v>
      </c>
      <c r="P30" s="118">
        <v>134</v>
      </c>
      <c r="Q30" s="118">
        <v>35431977</v>
      </c>
      <c r="R30" s="45">
        <f t="shared" si="3"/>
        <v>5626</v>
      </c>
      <c r="S30" s="46">
        <f t="shared" si="4"/>
        <v>135.024</v>
      </c>
      <c r="T30" s="46">
        <f t="shared" si="5"/>
        <v>5.6260000000000003</v>
      </c>
      <c r="U30" s="119">
        <v>2.4</v>
      </c>
      <c r="V30" s="119">
        <f t="shared" si="6"/>
        <v>2.4</v>
      </c>
      <c r="W30" s="120" t="s">
        <v>135</v>
      </c>
      <c r="X30" s="122">
        <v>0</v>
      </c>
      <c r="Y30" s="122">
        <v>1006</v>
      </c>
      <c r="Z30" s="122">
        <v>1125</v>
      </c>
      <c r="AA30" s="122">
        <v>1185</v>
      </c>
      <c r="AB30" s="122">
        <v>1181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36783148</v>
      </c>
      <c r="AH30" s="48">
        <f t="shared" si="8"/>
        <v>1292</v>
      </c>
      <c r="AI30" s="49">
        <f t="shared" si="7"/>
        <v>229.6480625666548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8248068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12</v>
      </c>
      <c r="E31" s="40">
        <f t="shared" si="0"/>
        <v>8.4507042253521139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111</v>
      </c>
      <c r="P31" s="118">
        <v>131</v>
      </c>
      <c r="Q31" s="118">
        <v>35437364</v>
      </c>
      <c r="R31" s="45">
        <f t="shared" si="3"/>
        <v>5387</v>
      </c>
      <c r="S31" s="46">
        <f t="shared" si="4"/>
        <v>129.28800000000001</v>
      </c>
      <c r="T31" s="46">
        <f t="shared" si="5"/>
        <v>5.3869999999999996</v>
      </c>
      <c r="U31" s="119">
        <v>2</v>
      </c>
      <c r="V31" s="119">
        <f t="shared" si="6"/>
        <v>2</v>
      </c>
      <c r="W31" s="120" t="s">
        <v>180</v>
      </c>
      <c r="X31" s="122">
        <v>0</v>
      </c>
      <c r="Y31" s="122">
        <v>1146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36784220</v>
      </c>
      <c r="AH31" s="48">
        <f t="shared" si="8"/>
        <v>1072</v>
      </c>
      <c r="AI31" s="49">
        <f t="shared" si="7"/>
        <v>198.99758678299611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8248068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13</v>
      </c>
      <c r="E32" s="40">
        <f t="shared" si="0"/>
        <v>9.1549295774647899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110</v>
      </c>
      <c r="P32" s="118">
        <v>120</v>
      </c>
      <c r="Q32" s="118">
        <v>35442522</v>
      </c>
      <c r="R32" s="45">
        <f t="shared" si="3"/>
        <v>5158</v>
      </c>
      <c r="S32" s="46">
        <f t="shared" si="4"/>
        <v>123.792</v>
      </c>
      <c r="T32" s="46">
        <f t="shared" si="5"/>
        <v>5.1580000000000004</v>
      </c>
      <c r="U32" s="119">
        <v>1.5</v>
      </c>
      <c r="V32" s="119">
        <f t="shared" si="6"/>
        <v>1.5</v>
      </c>
      <c r="W32" s="120" t="s">
        <v>180</v>
      </c>
      <c r="X32" s="122">
        <v>0</v>
      </c>
      <c r="Y32" s="122">
        <v>1066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36785264</v>
      </c>
      <c r="AH32" s="48">
        <f t="shared" si="8"/>
        <v>1044</v>
      </c>
      <c r="AI32" s="49">
        <f t="shared" si="7"/>
        <v>202.40403257076386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8248068</v>
      </c>
      <c r="AQ32" s="122">
        <f t="shared" si="10"/>
        <v>0</v>
      </c>
      <c r="AR32" s="52">
        <v>0.93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128</v>
      </c>
      <c r="P33" s="118">
        <v>102</v>
      </c>
      <c r="Q33" s="118">
        <v>35447708</v>
      </c>
      <c r="R33" s="45">
        <f t="shared" si="3"/>
        <v>5186</v>
      </c>
      <c r="S33" s="46">
        <f t="shared" si="4"/>
        <v>124.464</v>
      </c>
      <c r="T33" s="46">
        <f t="shared" si="5"/>
        <v>5.1859999999999999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1160</v>
      </c>
      <c r="AA33" s="122">
        <v>0</v>
      </c>
      <c r="AB33" s="122">
        <v>1129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36786124</v>
      </c>
      <c r="AH33" s="48">
        <f t="shared" si="8"/>
        <v>860</v>
      </c>
      <c r="AI33" s="49">
        <f t="shared" si="7"/>
        <v>165.83108368684921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8248938</v>
      </c>
      <c r="AQ33" s="122">
        <f t="shared" si="10"/>
        <v>870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126</v>
      </c>
      <c r="P34" s="118">
        <v>96</v>
      </c>
      <c r="Q34" s="118">
        <v>35451278</v>
      </c>
      <c r="R34" s="45">
        <f t="shared" si="3"/>
        <v>3570</v>
      </c>
      <c r="S34" s="46">
        <f t="shared" si="4"/>
        <v>85.68</v>
      </c>
      <c r="T34" s="46">
        <f t="shared" si="5"/>
        <v>3.57</v>
      </c>
      <c r="U34" s="119">
        <v>3.5</v>
      </c>
      <c r="V34" s="119">
        <f t="shared" si="6"/>
        <v>3.5</v>
      </c>
      <c r="W34" s="120" t="s">
        <v>124</v>
      </c>
      <c r="X34" s="122">
        <v>0</v>
      </c>
      <c r="Y34" s="122">
        <v>0</v>
      </c>
      <c r="Z34" s="122">
        <v>1060</v>
      </c>
      <c r="AA34" s="122">
        <v>0</v>
      </c>
      <c r="AB34" s="122">
        <v>1129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36786876</v>
      </c>
      <c r="AH34" s="48">
        <f t="shared" si="8"/>
        <v>752</v>
      </c>
      <c r="AI34" s="49">
        <f t="shared" si="7"/>
        <v>210.64425770308125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8250018</v>
      </c>
      <c r="AQ34" s="122">
        <f t="shared" si="10"/>
        <v>1080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129</v>
      </c>
      <c r="Q35" s="63">
        <f>Q34-Q10</f>
        <v>127804</v>
      </c>
      <c r="R35" s="64">
        <f>SUM(R11:R34)</f>
        <v>127804</v>
      </c>
      <c r="S35" s="123">
        <f>AVERAGE(S11:S34)</f>
        <v>127.80399999999997</v>
      </c>
      <c r="T35" s="123">
        <f>SUM(T11:T34)</f>
        <v>127.804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27232</v>
      </c>
      <c r="AH35" s="66">
        <f>SUM(AH11:AH34)</f>
        <v>27232</v>
      </c>
      <c r="AI35" s="67">
        <f>$AH$35/$T35</f>
        <v>213.07627304309725</v>
      </c>
      <c r="AJ35" s="92"/>
      <c r="AK35" s="93"/>
      <c r="AL35" s="93"/>
      <c r="AM35" s="93"/>
      <c r="AN35" s="94"/>
      <c r="AO35" s="68"/>
      <c r="AP35" s="69">
        <f>AP34-AP10</f>
        <v>8075</v>
      </c>
      <c r="AQ35" s="70">
        <f>SUM(AQ11:AQ34)</f>
        <v>8075</v>
      </c>
      <c r="AR35" s="145">
        <f>SUM(AR11:AR34)</f>
        <v>6.18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199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108" t="s">
        <v>200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4" t="s">
        <v>201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132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202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115" t="s">
        <v>147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141</v>
      </c>
      <c r="C47" s="109"/>
      <c r="D47" s="109"/>
      <c r="E47" s="114"/>
      <c r="F47" s="114"/>
      <c r="G47" s="114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08" t="s">
        <v>203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82"/>
      <c r="U48" s="82"/>
      <c r="V48" s="82"/>
      <c r="W48" s="105"/>
      <c r="X48" s="105"/>
      <c r="Y48" s="105"/>
      <c r="Z48" s="105"/>
      <c r="AA48" s="105"/>
      <c r="AB48" s="105"/>
      <c r="AC48" s="105"/>
      <c r="AD48" s="105"/>
      <c r="AE48" s="105"/>
      <c r="AM48" s="19"/>
      <c r="AN48" s="102"/>
      <c r="AO48" s="102"/>
      <c r="AP48" s="102"/>
      <c r="AQ48" s="102"/>
      <c r="AR48" s="105"/>
      <c r="AV48" s="136"/>
      <c r="AW48" s="136"/>
      <c r="AY48" s="100"/>
    </row>
    <row r="49" spans="2:51" x14ac:dyDescent="0.25">
      <c r="B49" s="115" t="s">
        <v>204</v>
      </c>
      <c r="C49" s="159"/>
      <c r="D49" s="159"/>
      <c r="E49" s="159"/>
      <c r="F49" s="159"/>
      <c r="G49" s="159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09"/>
      <c r="D50" s="109"/>
      <c r="E50" s="114"/>
      <c r="F50" s="114"/>
      <c r="G50" s="11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65" t="s">
        <v>207</v>
      </c>
      <c r="C51" s="163"/>
      <c r="D51" s="163"/>
      <c r="E51" s="163"/>
      <c r="F51" s="164"/>
      <c r="G51" s="164"/>
      <c r="H51" s="109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205</v>
      </c>
      <c r="C52" s="159"/>
      <c r="D52" s="159"/>
      <c r="E52" s="159"/>
      <c r="F52" s="159"/>
      <c r="G52" s="159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61" t="s">
        <v>206</v>
      </c>
      <c r="C53" s="159"/>
      <c r="D53" s="159"/>
      <c r="E53" s="159"/>
      <c r="F53" s="159"/>
      <c r="G53" s="159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208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164</v>
      </c>
      <c r="C55" s="159"/>
      <c r="D55" s="159"/>
      <c r="E55" s="157"/>
      <c r="F55" s="157"/>
      <c r="G55" s="157"/>
      <c r="H55" s="159"/>
      <c r="I55" s="16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165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 t="s">
        <v>209</v>
      </c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1" t="s">
        <v>192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154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58" t="s">
        <v>196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 t="s">
        <v>197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 t="s">
        <v>210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5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88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12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7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7 S88:T94 B89:B94 S84:T85 N89:R94 T76:T83 T60:T67 T49:T57" name="Range2_12_5_1_1"/>
    <protectedRange sqref="N10 L10 L6 D6 D8 AD8 AF8 O8:U8 AJ8:AR8 AF10 L24:N31 N12:N23 N32:N34 N11:P11 O12:P34 E11:E34 G11:G34 AC17:AF34 X11:AF16 R11:V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5:B96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26:J34 J11:J15" name="Range1_1_2_1_10_1_1_1_1"/>
    <protectedRange sqref="R101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6:B88" name="Range2_12_5_1_1_2"/>
    <protectedRange sqref="B85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3:B84" name="Range2_12_5_1_1_2_1"/>
    <protectedRange sqref="B82" name="Range2_12_5_1_1_2_1_2_1"/>
    <protectedRange sqref="B81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9" name="Range2_12_5_1_1_2_1_4_1_1_1_2_1_1_1_1_1_1_1_1_1_2_1_1_1_1_1"/>
    <protectedRange sqref="B80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8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2" name="Range2_12_5_1_1_1_1_1_2"/>
    <protectedRange sqref="G53:H55" name="Range2_2_12_1_3_1_1_1_1_1_4_1_1_2"/>
    <protectedRange sqref="E53:F55" name="Range2_2_12_1_7_1_1_3_1_1_2"/>
    <protectedRange sqref="S60:S67 S53:S57" name="Range2_12_5_1_1_2_3_1_1"/>
    <protectedRange sqref="Q53:R57" name="Range2_12_1_6_1_1_1_1_2_1_2"/>
    <protectedRange sqref="N53:P57" name="Range2_12_1_2_3_1_1_1_1_2_1_2"/>
    <protectedRange sqref="L56:M57 I53:M55" name="Range2_2_12_1_4_3_1_1_1_1_2_1_2"/>
    <protectedRange sqref="D53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4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G45:H46" name="Range2_2_12_1_3_1_1_1_1_1_4_1_1"/>
    <protectedRange sqref="E45:F46" name="Range2_2_12_1_7_1_1_3_1_1"/>
    <protectedRange sqref="S45:S51" name="Range2_12_5_1_1_2_3_1"/>
    <protectedRange sqref="Q45:R46" name="Range2_12_1_6_1_1_1_1_2_1"/>
    <protectedRange sqref="N45:P46" name="Range2_12_1_2_3_1_1_1_1_2_1"/>
    <protectedRange sqref="I45:M46" name="Range2_2_12_1_4_3_1_1_1_1_2_1"/>
    <protectedRange sqref="D45:D46" name="Range2_2_12_1_3_1_2_1_1_1_2_1_2_1"/>
    <protectedRange sqref="S52" name="Range2_12_4_1_1_1_4_2_2_1_1_1"/>
    <protectedRange sqref="G47:H51" name="Range2_2_12_1_3_1_1_1_1_1_4_1_1_1"/>
    <protectedRange sqref="E47:F51" name="Range2_2_12_1_7_1_1_3_1_1_1"/>
    <protectedRange sqref="Q47:R51" name="Range2_12_1_6_1_1_1_1_2_1_1"/>
    <protectedRange sqref="N47:P51" name="Range2_12_1_2_3_1_1_1_1_2_1_1"/>
    <protectedRange sqref="I47:M51" name="Range2_2_12_1_4_3_1_1_1_1_2_1_1"/>
    <protectedRange sqref="D47:D51" name="Range2_2_12_1_3_1_2_1_1_1_2_1_2_1_1"/>
    <protectedRange sqref="E52:H52" name="Range2_2_12_1_3_1_2_1_1_1_1_2_1_1_1_1_1_1_1"/>
    <protectedRange sqref="D52" name="Range2_2_12_1_3_1_2_1_1_1_2_1_2_3_1_1_1_1_2"/>
    <protectedRange sqref="Q52:R52" name="Range2_12_1_6_1_1_1_2_3_2_1_1_1_1_1"/>
    <protectedRange sqref="N52:P52" name="Range2_12_1_2_3_1_1_1_2_3_2_1_1_1_1_1"/>
    <protectedRange sqref="K52:M52" name="Range2_2_12_1_4_3_1_1_1_3_3_2_1_1_1_1_1"/>
    <protectedRange sqref="J52" name="Range2_2_12_1_4_3_1_1_1_3_2_1_2_1_1_1"/>
    <protectedRange sqref="I52" name="Range2_2_12_1_4_2_1_1_1_4_1_2_1_1_1_2_1_1_1"/>
    <protectedRange sqref="C44" name="Range2_1_2_1_1_1_1_1_1_2"/>
    <protectedRange sqref="Q11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3" name="Range2_12_5_1_1_1_1_1_2_1"/>
    <protectedRange sqref="B53" name="Range2_12_5_1_1_1_2_2_1_1_1_1_1_1_1_1_1_1_1_2_1_1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AR11:AR34" name="Range1_16_3_1_1_5"/>
    <protectedRange sqref="B51" name="Range2_12_5_1_1_1_2_2_1_1_1_1_1_1_1_1_1_1_1_2_1_1_1_2_1_1_1_2_1_1_1_3"/>
    <protectedRange sqref="H44" name="Range2_12_5_1_1_1_2_1_1_1_1_1_1_1_1_1_1_1_1"/>
    <protectedRange sqref="B41" name="Range2_12_5_1_1_1_2_2_1_1_1_1_1_1_1_1_1_1_1_2_1_1_1_1_1_1_1_1_1_3_1_3_1_1"/>
    <protectedRange sqref="B44" name="Range2_12_5_1_1_1_2_2_1_1_1_1_1_1_1_1_1"/>
    <protectedRange sqref="B46" name="Range2_12_5_1_1_1_2_2_1_1_1_1_1_1_1_1_1_1_1_2_1_1_1_1_1_1_1_1_1_1_1_1"/>
    <protectedRange sqref="B48 B52 B54" name="Range2_12_5_1_1_1_2_2_1_1_1_1_1_1_1_1_1_1_1_2_1_1_1_1_1_1_1_1_1_3_1_3_1"/>
    <protectedRange sqref="B45" name="Range2_12_5_1_1_1_2_1_1_1_1_1_1_1_1_1_1_1_2"/>
    <protectedRange sqref="B49" name="Range2_12_5_1_1_1_2_2_1_1_1_1_1_1_1_1_1_1_1_2_1_1_1_2_1_1_1_2_1_1_1_3_1"/>
    <protectedRange sqref="B50" name="Range2_12_5_1_1_1_2_2_1_1_1_1_1_1_1_1_1_1_1_2_1_1_1_2_1_2_1_1_1_1_3_1"/>
    <protectedRange sqref="B47" name="Range2_12_5_1_1_1_1_1_2_2_1_1"/>
    <protectedRange sqref="B57" name="Range2_12_5_1_1_1_2_2_1_1_1_1_1_1_1_1_1_1_1_2_1_1_1_1_1_1_1_1_1_3_1_3_1_1_1"/>
    <protectedRange sqref="B55:B56" name="Range2_12_5_1_1_1_2_2_1_1_1_1_1_1_1_1_1_1_1_2_1_1_1_2_1_2_1_1_1_1_3_1_1"/>
    <protectedRange sqref="B58" name="Range2_12_5_1_1_1_2_2_1_1_1_1_1_1_1_1_1_1_1_2_1_1_1_3_3_1_1_1_1"/>
    <protectedRange sqref="B62" name="Range2_12_5_1_1_1_2_2_1_1_1_1_1_1_1_1_1_1_1_2_1_1_1_1_1_1_1_1_1_3_1_3_1_1_3"/>
    <protectedRange sqref="B60" name="Range2_12_5_1_1_1_2_2_1_1_1_1_1_1_1_1_1_1_1_2_1_1_1_2_2_1"/>
    <protectedRange sqref="B61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932" priority="17" operator="containsText" text="N/A">
      <formula>NOT(ISERROR(SEARCH("N/A",X11)))</formula>
    </cfRule>
    <cfRule type="cellIs" dxfId="931" priority="35" operator="equal">
      <formula>0</formula>
    </cfRule>
  </conditionalFormatting>
  <conditionalFormatting sqref="AC17:AE34 X11:AE16">
    <cfRule type="cellIs" dxfId="930" priority="34" operator="greaterThanOrEqual">
      <formula>1185</formula>
    </cfRule>
  </conditionalFormatting>
  <conditionalFormatting sqref="AC17:AE34 X11:AE16">
    <cfRule type="cellIs" dxfId="929" priority="33" operator="between">
      <formula>0.1</formula>
      <formula>1184</formula>
    </cfRule>
  </conditionalFormatting>
  <conditionalFormatting sqref="X8 AJ16:AJ34 AJ11:AO15 AK16:AK32 AO16:AO34">
    <cfRule type="cellIs" dxfId="928" priority="32" operator="equal">
      <formula>0</formula>
    </cfRule>
  </conditionalFormatting>
  <conditionalFormatting sqref="X8 AJ16:AJ34 AJ11:AO15 AK16:AK32 AO16:AO34">
    <cfRule type="cellIs" dxfId="927" priority="31" operator="greaterThan">
      <formula>1179</formula>
    </cfRule>
  </conditionalFormatting>
  <conditionalFormatting sqref="X8 AJ16:AJ34 AJ11:AO15 AK16:AK32 AO16:AO34">
    <cfRule type="cellIs" dxfId="926" priority="30" operator="greaterThan">
      <formula>99</formula>
    </cfRule>
  </conditionalFormatting>
  <conditionalFormatting sqref="X8 AJ16:AJ34 AJ11:AO15 AK16:AK32 AO16:AO34">
    <cfRule type="cellIs" dxfId="925" priority="29" operator="greaterThan">
      <formula>0.99</formula>
    </cfRule>
  </conditionalFormatting>
  <conditionalFormatting sqref="AB8">
    <cfRule type="cellIs" dxfId="924" priority="28" operator="equal">
      <formula>0</formula>
    </cfRule>
  </conditionalFormatting>
  <conditionalFormatting sqref="AB8">
    <cfRule type="cellIs" dxfId="923" priority="27" operator="greaterThan">
      <formula>1179</formula>
    </cfRule>
  </conditionalFormatting>
  <conditionalFormatting sqref="AB8">
    <cfRule type="cellIs" dxfId="922" priority="26" operator="greaterThan">
      <formula>99</formula>
    </cfRule>
  </conditionalFormatting>
  <conditionalFormatting sqref="AB8">
    <cfRule type="cellIs" dxfId="921" priority="25" operator="greaterThan">
      <formula>0.99</formula>
    </cfRule>
  </conditionalFormatting>
  <conditionalFormatting sqref="AQ11:AQ34">
    <cfRule type="cellIs" dxfId="920" priority="24" operator="equal">
      <formula>0</formula>
    </cfRule>
  </conditionalFormatting>
  <conditionalFormatting sqref="AQ11:AQ34">
    <cfRule type="cellIs" dxfId="919" priority="23" operator="greaterThan">
      <formula>1179</formula>
    </cfRule>
  </conditionalFormatting>
  <conditionalFormatting sqref="AQ11:AQ34">
    <cfRule type="cellIs" dxfId="918" priority="22" operator="greaterThan">
      <formula>99</formula>
    </cfRule>
  </conditionalFormatting>
  <conditionalFormatting sqref="AQ11:AQ34">
    <cfRule type="cellIs" dxfId="917" priority="21" operator="greaterThan">
      <formula>0.99</formula>
    </cfRule>
  </conditionalFormatting>
  <conditionalFormatting sqref="AI11:AI34">
    <cfRule type="cellIs" dxfId="916" priority="20" operator="greaterThan">
      <formula>$AI$8</formula>
    </cfRule>
  </conditionalFormatting>
  <conditionalFormatting sqref="AH11:AH34">
    <cfRule type="cellIs" dxfId="915" priority="18" operator="greaterThan">
      <formula>$AH$8</formula>
    </cfRule>
    <cfRule type="cellIs" dxfId="914" priority="19" operator="greaterThan">
      <formula>$AH$8</formula>
    </cfRule>
  </conditionalFormatting>
  <conditionalFormatting sqref="AP11:AP34">
    <cfRule type="cellIs" dxfId="913" priority="16" operator="equal">
      <formula>0</formula>
    </cfRule>
  </conditionalFormatting>
  <conditionalFormatting sqref="AP11:AP34">
    <cfRule type="cellIs" dxfId="912" priority="15" operator="greaterThan">
      <formula>1179</formula>
    </cfRule>
  </conditionalFormatting>
  <conditionalFormatting sqref="AP11:AP34">
    <cfRule type="cellIs" dxfId="911" priority="14" operator="greaterThan">
      <formula>99</formula>
    </cfRule>
  </conditionalFormatting>
  <conditionalFormatting sqref="AP11:AP34">
    <cfRule type="cellIs" dxfId="910" priority="13" operator="greaterThan">
      <formula>0.99</formula>
    </cfRule>
  </conditionalFormatting>
  <conditionalFormatting sqref="X17:AB34">
    <cfRule type="containsText" dxfId="909" priority="9" operator="containsText" text="N/A">
      <formula>NOT(ISERROR(SEARCH("N/A",X17)))</formula>
    </cfRule>
    <cfRule type="cellIs" dxfId="908" priority="12" operator="equal">
      <formula>0</formula>
    </cfRule>
  </conditionalFormatting>
  <conditionalFormatting sqref="X17:AB34">
    <cfRule type="cellIs" dxfId="907" priority="11" operator="greaterThanOrEqual">
      <formula>1185</formula>
    </cfRule>
  </conditionalFormatting>
  <conditionalFormatting sqref="X17:AB34">
    <cfRule type="cellIs" dxfId="906" priority="10" operator="between">
      <formula>0.1</formula>
      <formula>1184</formula>
    </cfRule>
  </conditionalFormatting>
  <conditionalFormatting sqref="AL16:AN34">
    <cfRule type="cellIs" dxfId="905" priority="8" operator="equal">
      <formula>0</formula>
    </cfRule>
  </conditionalFormatting>
  <conditionalFormatting sqref="AL16:AN34">
    <cfRule type="cellIs" dxfId="904" priority="7" operator="greaterThan">
      <formula>1179</formula>
    </cfRule>
  </conditionalFormatting>
  <conditionalFormatting sqref="AL16:AN34">
    <cfRule type="cellIs" dxfId="903" priority="6" operator="greaterThan">
      <formula>99</formula>
    </cfRule>
  </conditionalFormatting>
  <conditionalFormatting sqref="AL16:AN34">
    <cfRule type="cellIs" dxfId="902" priority="5" operator="greaterThan">
      <formula>0.99</formula>
    </cfRule>
  </conditionalFormatting>
  <conditionalFormatting sqref="AK33:AK34">
    <cfRule type="cellIs" dxfId="901" priority="4" operator="equal">
      <formula>0</formula>
    </cfRule>
  </conditionalFormatting>
  <conditionalFormatting sqref="AK33:AK34">
    <cfRule type="cellIs" dxfId="900" priority="3" operator="greaterThan">
      <formula>1179</formula>
    </cfRule>
  </conditionalFormatting>
  <conditionalFormatting sqref="AK33:AK34">
    <cfRule type="cellIs" dxfId="899" priority="2" operator="greaterThan">
      <formula>99</formula>
    </cfRule>
  </conditionalFormatting>
  <conditionalFormatting sqref="AK33:AK34">
    <cfRule type="cellIs" dxfId="89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7" workbookViewId="0">
      <selection activeCell="A13" sqref="A1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146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42130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26748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5'!Q34</f>
        <v>35451278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5'!$AG$34</f>
        <v>36786876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5'!$AP$34</f>
        <v>8250018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125</v>
      </c>
      <c r="P11" s="118">
        <v>91</v>
      </c>
      <c r="Q11" s="118">
        <v>35455035</v>
      </c>
      <c r="R11" s="45">
        <f>Q11-Q10</f>
        <v>3757</v>
      </c>
      <c r="S11" s="46">
        <f>R11*24/1000</f>
        <v>90.168000000000006</v>
      </c>
      <c r="T11" s="46">
        <f>R11/1000</f>
        <v>3.7570000000000001</v>
      </c>
      <c r="U11" s="119">
        <v>5.0999999999999996</v>
      </c>
      <c r="V11" s="119">
        <f>U11</f>
        <v>5.0999999999999996</v>
      </c>
      <c r="W11" s="120" t="s">
        <v>124</v>
      </c>
      <c r="X11" s="122">
        <v>0</v>
      </c>
      <c r="Y11" s="122">
        <v>0</v>
      </c>
      <c r="Z11" s="122">
        <v>1062</v>
      </c>
      <c r="AA11" s="122">
        <v>0</v>
      </c>
      <c r="AB11" s="122">
        <v>1110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36787556</v>
      </c>
      <c r="AH11" s="48">
        <f>IF(ISBLANK(AG11),"-",AG11-AG10)</f>
        <v>680</v>
      </c>
      <c r="AI11" s="49">
        <f>AH11/T11</f>
        <v>180.99547511312215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8251426</v>
      </c>
      <c r="AQ11" s="122">
        <f>AP11-AP10</f>
        <v>1408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125</v>
      </c>
      <c r="P12" s="118">
        <v>85</v>
      </c>
      <c r="Q12" s="118">
        <v>35458766</v>
      </c>
      <c r="R12" s="45">
        <f t="shared" ref="R12:R34" si="3">Q12-Q11</f>
        <v>3731</v>
      </c>
      <c r="S12" s="46">
        <f t="shared" ref="S12:S34" si="4">R12*24/1000</f>
        <v>89.543999999999997</v>
      </c>
      <c r="T12" s="46">
        <f t="shared" ref="T12:T34" si="5">R12/1000</f>
        <v>3.7309999999999999</v>
      </c>
      <c r="U12" s="119">
        <v>6.6</v>
      </c>
      <c r="V12" s="119">
        <f t="shared" ref="V12:V34" si="6">U12</f>
        <v>6.6</v>
      </c>
      <c r="W12" s="120" t="s">
        <v>124</v>
      </c>
      <c r="X12" s="122">
        <v>0</v>
      </c>
      <c r="Y12" s="122">
        <v>0</v>
      </c>
      <c r="Z12" s="122">
        <v>1020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36788204</v>
      </c>
      <c r="AH12" s="48">
        <f>IF(ISBLANK(AG12),"-",AG12-AG11)</f>
        <v>648</v>
      </c>
      <c r="AI12" s="49">
        <f t="shared" ref="AI12:AI34" si="7">AH12/T12</f>
        <v>173.67997855802736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8252838</v>
      </c>
      <c r="AQ12" s="122">
        <f>AP12-AP11</f>
        <v>1412</v>
      </c>
      <c r="AR12" s="52">
        <v>0.95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90</v>
      </c>
      <c r="Q13" s="118">
        <v>35462362</v>
      </c>
      <c r="R13" s="45">
        <f t="shared" si="3"/>
        <v>3596</v>
      </c>
      <c r="S13" s="46">
        <f t="shared" si="4"/>
        <v>86.304000000000002</v>
      </c>
      <c r="T13" s="46">
        <f t="shared" si="5"/>
        <v>3.5960000000000001</v>
      </c>
      <c r="U13" s="119">
        <v>8</v>
      </c>
      <c r="V13" s="119">
        <f t="shared" si="6"/>
        <v>8</v>
      </c>
      <c r="W13" s="120" t="s">
        <v>124</v>
      </c>
      <c r="X13" s="122">
        <v>0</v>
      </c>
      <c r="Y13" s="122">
        <v>0</v>
      </c>
      <c r="Z13" s="122">
        <v>1032</v>
      </c>
      <c r="AA13" s="122">
        <v>0</v>
      </c>
      <c r="AB13" s="122">
        <v>1048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36788828</v>
      </c>
      <c r="AH13" s="48">
        <f>IF(ISBLANK(AG13),"-",AG13-AG12)</f>
        <v>624</v>
      </c>
      <c r="AI13" s="49">
        <f t="shared" si="7"/>
        <v>173.52614015572857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8254290</v>
      </c>
      <c r="AQ13" s="122">
        <f>AP13-AP12</f>
        <v>1452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23</v>
      </c>
      <c r="E14" s="40">
        <f t="shared" si="0"/>
        <v>16.197183098591552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93</v>
      </c>
      <c r="P14" s="118">
        <v>93</v>
      </c>
      <c r="Q14" s="118">
        <v>35466059</v>
      </c>
      <c r="R14" s="45">
        <f t="shared" si="3"/>
        <v>3697</v>
      </c>
      <c r="S14" s="46">
        <f t="shared" si="4"/>
        <v>88.727999999999994</v>
      </c>
      <c r="T14" s="46">
        <f t="shared" si="5"/>
        <v>3.6970000000000001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981</v>
      </c>
      <c r="AA14" s="122">
        <v>0</v>
      </c>
      <c r="AB14" s="122">
        <v>988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36789408</v>
      </c>
      <c r="AH14" s="48">
        <f t="shared" ref="AH14:AH34" si="8">IF(ISBLANK(AG14),"-",AG14-AG13)</f>
        <v>580</v>
      </c>
      <c r="AI14" s="49">
        <f t="shared" si="7"/>
        <v>156.88395996754124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8255666</v>
      </c>
      <c r="AQ14" s="122">
        <f>AP14-AP13</f>
        <v>1376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22</v>
      </c>
      <c r="E15" s="40">
        <f t="shared" si="0"/>
        <v>15.492957746478874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102</v>
      </c>
      <c r="Q15" s="118">
        <v>35470090</v>
      </c>
      <c r="R15" s="45">
        <f t="shared" si="3"/>
        <v>4031</v>
      </c>
      <c r="S15" s="46">
        <f t="shared" si="4"/>
        <v>96.744</v>
      </c>
      <c r="T15" s="46">
        <f t="shared" si="5"/>
        <v>4.0309999999999997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1035</v>
      </c>
      <c r="AA15" s="122">
        <v>0</v>
      </c>
      <c r="AB15" s="122">
        <v>1008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36789972</v>
      </c>
      <c r="AH15" s="48">
        <f t="shared" si="8"/>
        <v>564</v>
      </c>
      <c r="AI15" s="49">
        <f t="shared" si="7"/>
        <v>139.91565368394942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8255666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139</v>
      </c>
      <c r="P16" s="118">
        <v>1336</v>
      </c>
      <c r="Q16" s="118">
        <v>35475275</v>
      </c>
      <c r="R16" s="45">
        <f t="shared" si="3"/>
        <v>5185</v>
      </c>
      <c r="S16" s="46">
        <f t="shared" si="4"/>
        <v>124.44</v>
      </c>
      <c r="T16" s="46">
        <f t="shared" si="5"/>
        <v>5.1849999999999996</v>
      </c>
      <c r="U16" s="119">
        <v>9.5</v>
      </c>
      <c r="V16" s="119">
        <f t="shared" si="6"/>
        <v>9.5</v>
      </c>
      <c r="W16" s="120" t="s">
        <v>152</v>
      </c>
      <c r="X16" s="122">
        <v>0</v>
      </c>
      <c r="Y16" s="122">
        <v>0</v>
      </c>
      <c r="Z16" s="122">
        <v>1116</v>
      </c>
      <c r="AA16" s="122">
        <v>1185</v>
      </c>
      <c r="AB16" s="122">
        <v>1138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36790924</v>
      </c>
      <c r="AH16" s="48">
        <f t="shared" si="8"/>
        <v>952</v>
      </c>
      <c r="AI16" s="49">
        <f t="shared" si="7"/>
        <v>183.6065573770492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8255666</v>
      </c>
      <c r="AQ16" s="122">
        <f t="shared" ref="AQ16:AQ34" si="10">AP16-AP15</f>
        <v>0</v>
      </c>
      <c r="AR16" s="52">
        <v>1.0900000000000001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149</v>
      </c>
      <c r="Q17" s="118">
        <v>35481467</v>
      </c>
      <c r="R17" s="45">
        <f t="shared" si="3"/>
        <v>6192</v>
      </c>
      <c r="S17" s="46">
        <f t="shared" si="4"/>
        <v>148.608</v>
      </c>
      <c r="T17" s="46">
        <f t="shared" si="5"/>
        <v>6.1920000000000002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1080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36792308</v>
      </c>
      <c r="AH17" s="48">
        <f t="shared" si="8"/>
        <v>1384</v>
      </c>
      <c r="AI17" s="49">
        <f t="shared" si="7"/>
        <v>223.51421188630491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8255666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137</v>
      </c>
      <c r="P18" s="118">
        <v>154</v>
      </c>
      <c r="Q18" s="118">
        <v>35487826</v>
      </c>
      <c r="R18" s="45">
        <f t="shared" si="3"/>
        <v>6359</v>
      </c>
      <c r="S18" s="46">
        <f t="shared" si="4"/>
        <v>152.61600000000001</v>
      </c>
      <c r="T18" s="46">
        <f t="shared" si="5"/>
        <v>6.359</v>
      </c>
      <c r="U18" s="119">
        <v>8.1</v>
      </c>
      <c r="V18" s="119">
        <f t="shared" si="6"/>
        <v>8.1</v>
      </c>
      <c r="W18" s="120" t="s">
        <v>135</v>
      </c>
      <c r="X18" s="122">
        <v>0</v>
      </c>
      <c r="Y18" s="122">
        <v>1102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36793708</v>
      </c>
      <c r="AH18" s="48">
        <f t="shared" si="8"/>
        <v>1400</v>
      </c>
      <c r="AI18" s="49">
        <f t="shared" si="7"/>
        <v>220.16040257902185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8255666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137</v>
      </c>
      <c r="P19" s="118">
        <v>150</v>
      </c>
      <c r="Q19" s="118">
        <v>35494142</v>
      </c>
      <c r="R19" s="45">
        <f t="shared" si="3"/>
        <v>6316</v>
      </c>
      <c r="S19" s="46">
        <f t="shared" si="4"/>
        <v>151.584</v>
      </c>
      <c r="T19" s="46">
        <f t="shared" si="5"/>
        <v>6.3159999999999998</v>
      </c>
      <c r="U19" s="119">
        <v>7.3</v>
      </c>
      <c r="V19" s="119">
        <f t="shared" si="6"/>
        <v>7.3</v>
      </c>
      <c r="W19" s="120" t="s">
        <v>135</v>
      </c>
      <c r="X19" s="122">
        <v>0</v>
      </c>
      <c r="Y19" s="122">
        <v>1111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36795116</v>
      </c>
      <c r="AH19" s="48">
        <f t="shared" si="8"/>
        <v>1408</v>
      </c>
      <c r="AI19" s="49">
        <f t="shared" si="7"/>
        <v>222.92590246991767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8255666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137</v>
      </c>
      <c r="P20" s="118">
        <v>150</v>
      </c>
      <c r="Q20" s="118">
        <v>35500471</v>
      </c>
      <c r="R20" s="45">
        <f t="shared" si="3"/>
        <v>6329</v>
      </c>
      <c r="S20" s="46">
        <f t="shared" si="4"/>
        <v>151.89599999999999</v>
      </c>
      <c r="T20" s="46">
        <f t="shared" si="5"/>
        <v>6.3289999999999997</v>
      </c>
      <c r="U20" s="119">
        <v>6.5</v>
      </c>
      <c r="V20" s="119">
        <f t="shared" si="6"/>
        <v>6.5</v>
      </c>
      <c r="W20" s="120" t="s">
        <v>135</v>
      </c>
      <c r="X20" s="122">
        <v>0</v>
      </c>
      <c r="Y20" s="122">
        <v>1111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36796532</v>
      </c>
      <c r="AH20" s="48">
        <f>IF(ISBLANK(AG20),"-",AG20-AG19)</f>
        <v>1416</v>
      </c>
      <c r="AI20" s="49">
        <f t="shared" si="7"/>
        <v>223.7320271764892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8255666</v>
      </c>
      <c r="AQ20" s="122">
        <f t="shared" si="10"/>
        <v>0</v>
      </c>
      <c r="AR20" s="52">
        <v>1.1599999999999999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138</v>
      </c>
      <c r="P21" s="118">
        <v>153</v>
      </c>
      <c r="Q21" s="118">
        <v>35506841</v>
      </c>
      <c r="R21" s="45">
        <f>Q21-Q20</f>
        <v>6370</v>
      </c>
      <c r="S21" s="46">
        <f t="shared" si="4"/>
        <v>152.88</v>
      </c>
      <c r="T21" s="46">
        <f t="shared" si="5"/>
        <v>6.37</v>
      </c>
      <c r="U21" s="119">
        <v>5.8</v>
      </c>
      <c r="V21" s="119">
        <f t="shared" si="6"/>
        <v>5.8</v>
      </c>
      <c r="W21" s="120" t="s">
        <v>135</v>
      </c>
      <c r="X21" s="122">
        <v>0</v>
      </c>
      <c r="Y21" s="122">
        <v>1091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36797948</v>
      </c>
      <c r="AH21" s="48">
        <f t="shared" si="8"/>
        <v>1416</v>
      </c>
      <c r="AI21" s="49">
        <f t="shared" si="7"/>
        <v>222.29199372056516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8255666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150</v>
      </c>
      <c r="Q22" s="118">
        <v>35513070</v>
      </c>
      <c r="R22" s="45">
        <f t="shared" si="3"/>
        <v>6229</v>
      </c>
      <c r="S22" s="46">
        <f t="shared" si="4"/>
        <v>149.49600000000001</v>
      </c>
      <c r="T22" s="46">
        <f t="shared" si="5"/>
        <v>6.2290000000000001</v>
      </c>
      <c r="U22" s="119">
        <v>5.2</v>
      </c>
      <c r="V22" s="119">
        <f t="shared" si="6"/>
        <v>5.2</v>
      </c>
      <c r="W22" s="120" t="s">
        <v>135</v>
      </c>
      <c r="X22" s="122">
        <v>0</v>
      </c>
      <c r="Y22" s="122">
        <v>1072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36799332</v>
      </c>
      <c r="AH22" s="48">
        <f t="shared" si="8"/>
        <v>1384</v>
      </c>
      <c r="AI22" s="49">
        <f t="shared" si="7"/>
        <v>222.18654679723872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8255666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132</v>
      </c>
      <c r="P23" s="118">
        <v>141</v>
      </c>
      <c r="Q23" s="118">
        <v>35519113</v>
      </c>
      <c r="R23" s="45">
        <f t="shared" si="3"/>
        <v>6043</v>
      </c>
      <c r="S23" s="46">
        <f t="shared" si="4"/>
        <v>145.03200000000001</v>
      </c>
      <c r="T23" s="46">
        <f t="shared" si="5"/>
        <v>6.0430000000000001</v>
      </c>
      <c r="U23" s="119">
        <v>4.8</v>
      </c>
      <c r="V23" s="119">
        <f t="shared" si="6"/>
        <v>4.8</v>
      </c>
      <c r="W23" s="120" t="s">
        <v>135</v>
      </c>
      <c r="X23" s="122">
        <v>0</v>
      </c>
      <c r="Y23" s="122">
        <v>1034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36800704</v>
      </c>
      <c r="AH23" s="48">
        <f t="shared" si="8"/>
        <v>1372</v>
      </c>
      <c r="AI23" s="49">
        <f t="shared" si="7"/>
        <v>227.03954989243752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8255666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137</v>
      </c>
      <c r="Q24" s="118">
        <v>35524976</v>
      </c>
      <c r="R24" s="45">
        <f t="shared" si="3"/>
        <v>5863</v>
      </c>
      <c r="S24" s="46">
        <f t="shared" si="4"/>
        <v>140.71199999999999</v>
      </c>
      <c r="T24" s="46">
        <f t="shared" si="5"/>
        <v>5.8630000000000004</v>
      </c>
      <c r="U24" s="119">
        <v>4.3</v>
      </c>
      <c r="V24" s="119">
        <f t="shared" si="6"/>
        <v>4.3</v>
      </c>
      <c r="W24" s="120" t="s">
        <v>135</v>
      </c>
      <c r="X24" s="122">
        <v>0</v>
      </c>
      <c r="Y24" s="122">
        <v>1040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36802036</v>
      </c>
      <c r="AH24" s="48">
        <f t="shared" si="8"/>
        <v>1332</v>
      </c>
      <c r="AI24" s="49">
        <f t="shared" si="7"/>
        <v>227.18744669964181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8255666</v>
      </c>
      <c r="AQ24" s="122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140</v>
      </c>
      <c r="Q25" s="118">
        <v>35530685</v>
      </c>
      <c r="R25" s="45">
        <f t="shared" si="3"/>
        <v>5709</v>
      </c>
      <c r="S25" s="46">
        <f t="shared" si="4"/>
        <v>137.01599999999999</v>
      </c>
      <c r="T25" s="46">
        <f t="shared" si="5"/>
        <v>5.7089999999999996</v>
      </c>
      <c r="U25" s="119">
        <v>4.0999999999999996</v>
      </c>
      <c r="V25" s="119">
        <f t="shared" si="6"/>
        <v>4.0999999999999996</v>
      </c>
      <c r="W25" s="120" t="s">
        <v>135</v>
      </c>
      <c r="X25" s="122">
        <v>0</v>
      </c>
      <c r="Y25" s="122">
        <v>1044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36803340</v>
      </c>
      <c r="AH25" s="48">
        <f t="shared" si="8"/>
        <v>1304</v>
      </c>
      <c r="AI25" s="49">
        <f t="shared" si="7"/>
        <v>228.41128043440185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8255666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128</v>
      </c>
      <c r="P26" s="118">
        <v>145</v>
      </c>
      <c r="Q26" s="118">
        <v>35536376</v>
      </c>
      <c r="R26" s="45">
        <f t="shared" si="3"/>
        <v>5691</v>
      </c>
      <c r="S26" s="46">
        <f t="shared" si="4"/>
        <v>136.584</v>
      </c>
      <c r="T26" s="46">
        <f t="shared" si="5"/>
        <v>5.6909999999999998</v>
      </c>
      <c r="U26" s="119">
        <v>3.9</v>
      </c>
      <c r="V26" s="119">
        <f t="shared" si="6"/>
        <v>3.9</v>
      </c>
      <c r="W26" s="120" t="s">
        <v>135</v>
      </c>
      <c r="X26" s="122">
        <v>0</v>
      </c>
      <c r="Y26" s="122">
        <v>1071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36804628</v>
      </c>
      <c r="AH26" s="48">
        <f t="shared" si="8"/>
        <v>1288</v>
      </c>
      <c r="AI26" s="49">
        <f t="shared" si="7"/>
        <v>226.32226322263224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8255666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126</v>
      </c>
      <c r="P27" s="118">
        <v>149</v>
      </c>
      <c r="Q27" s="118">
        <v>35542404</v>
      </c>
      <c r="R27" s="45">
        <f t="shared" si="3"/>
        <v>6028</v>
      </c>
      <c r="S27" s="46">
        <f t="shared" si="4"/>
        <v>144.672</v>
      </c>
      <c r="T27" s="46">
        <f t="shared" si="5"/>
        <v>6.0279999999999996</v>
      </c>
      <c r="U27" s="119">
        <v>3.4</v>
      </c>
      <c r="V27" s="119">
        <f t="shared" si="6"/>
        <v>3.4</v>
      </c>
      <c r="W27" s="120" t="s">
        <v>135</v>
      </c>
      <c r="X27" s="122">
        <v>0</v>
      </c>
      <c r="Y27" s="122">
        <v>1170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36806012</v>
      </c>
      <c r="AH27" s="48">
        <f t="shared" si="8"/>
        <v>1384</v>
      </c>
      <c r="AI27" s="49">
        <f t="shared" si="7"/>
        <v>229.59522229595223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8255666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126</v>
      </c>
      <c r="P28" s="118">
        <v>142</v>
      </c>
      <c r="Q28" s="118">
        <v>35548329</v>
      </c>
      <c r="R28" s="45">
        <f t="shared" si="3"/>
        <v>5925</v>
      </c>
      <c r="S28" s="46">
        <f t="shared" si="4"/>
        <v>142.19999999999999</v>
      </c>
      <c r="T28" s="46">
        <f t="shared" si="5"/>
        <v>5.9249999999999998</v>
      </c>
      <c r="U28" s="119">
        <v>2.9</v>
      </c>
      <c r="V28" s="119">
        <f t="shared" si="6"/>
        <v>2.9</v>
      </c>
      <c r="W28" s="120" t="s">
        <v>135</v>
      </c>
      <c r="X28" s="122">
        <v>0</v>
      </c>
      <c r="Y28" s="122">
        <v>1153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36807368</v>
      </c>
      <c r="AH28" s="48">
        <f t="shared" si="8"/>
        <v>1356</v>
      </c>
      <c r="AI28" s="49">
        <f t="shared" si="7"/>
        <v>228.86075949367088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8255666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134</v>
      </c>
      <c r="Q29" s="118">
        <v>35554041</v>
      </c>
      <c r="R29" s="45">
        <f t="shared" si="3"/>
        <v>5712</v>
      </c>
      <c r="S29" s="46">
        <f t="shared" si="4"/>
        <v>137.08799999999999</v>
      </c>
      <c r="T29" s="46">
        <f t="shared" si="5"/>
        <v>5.7119999999999997</v>
      </c>
      <c r="U29" s="119">
        <v>2.6</v>
      </c>
      <c r="V29" s="119">
        <f t="shared" si="6"/>
        <v>2.6</v>
      </c>
      <c r="W29" s="120" t="s">
        <v>135</v>
      </c>
      <c r="X29" s="122">
        <v>0</v>
      </c>
      <c r="Y29" s="122">
        <v>1034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36808692</v>
      </c>
      <c r="AH29" s="48">
        <f t="shared" si="8"/>
        <v>1324</v>
      </c>
      <c r="AI29" s="49">
        <f t="shared" si="7"/>
        <v>231.79271708683476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8255666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130</v>
      </c>
      <c r="P30" s="118">
        <v>132</v>
      </c>
      <c r="Q30" s="118">
        <v>35559659</v>
      </c>
      <c r="R30" s="45">
        <f t="shared" si="3"/>
        <v>5618</v>
      </c>
      <c r="S30" s="46">
        <f t="shared" si="4"/>
        <v>134.83199999999999</v>
      </c>
      <c r="T30" s="46">
        <f t="shared" si="5"/>
        <v>5.6180000000000003</v>
      </c>
      <c r="U30" s="119">
        <v>2.2999999999999998</v>
      </c>
      <c r="V30" s="119">
        <f t="shared" si="6"/>
        <v>2.2999999999999998</v>
      </c>
      <c r="W30" s="120" t="s">
        <v>135</v>
      </c>
      <c r="X30" s="122">
        <v>0</v>
      </c>
      <c r="Y30" s="122">
        <v>1016</v>
      </c>
      <c r="Z30" s="122">
        <v>1156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36809976</v>
      </c>
      <c r="AH30" s="48">
        <f t="shared" si="8"/>
        <v>1284</v>
      </c>
      <c r="AI30" s="49">
        <f t="shared" si="7"/>
        <v>228.5510857956568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8255666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8</v>
      </c>
      <c r="E31" s="40">
        <f t="shared" si="0"/>
        <v>5.6338028169014089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109</v>
      </c>
      <c r="P31" s="118">
        <v>131</v>
      </c>
      <c r="Q31" s="118">
        <v>35564911</v>
      </c>
      <c r="R31" s="45">
        <f t="shared" si="3"/>
        <v>5252</v>
      </c>
      <c r="S31" s="46">
        <f t="shared" si="4"/>
        <v>126.048</v>
      </c>
      <c r="T31" s="46">
        <f t="shared" si="5"/>
        <v>5.2519999999999998</v>
      </c>
      <c r="U31" s="119">
        <v>1.8</v>
      </c>
      <c r="V31" s="119">
        <f t="shared" si="6"/>
        <v>1.8</v>
      </c>
      <c r="W31" s="120" t="s">
        <v>180</v>
      </c>
      <c r="X31" s="122">
        <v>0</v>
      </c>
      <c r="Y31" s="122">
        <v>1189</v>
      </c>
      <c r="Z31" s="122">
        <v>1196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36811028</v>
      </c>
      <c r="AH31" s="48">
        <f t="shared" si="8"/>
        <v>1052</v>
      </c>
      <c r="AI31" s="49">
        <f t="shared" si="7"/>
        <v>200.30464584920031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8255666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108</v>
      </c>
      <c r="P32" s="118">
        <v>126</v>
      </c>
      <c r="Q32" s="118">
        <v>35569994</v>
      </c>
      <c r="R32" s="45">
        <f t="shared" si="3"/>
        <v>5083</v>
      </c>
      <c r="S32" s="46">
        <f t="shared" si="4"/>
        <v>121.992</v>
      </c>
      <c r="T32" s="46">
        <f t="shared" si="5"/>
        <v>5.0830000000000002</v>
      </c>
      <c r="U32" s="119">
        <v>1.6</v>
      </c>
      <c r="V32" s="119">
        <f t="shared" si="6"/>
        <v>1.6</v>
      </c>
      <c r="W32" s="120" t="s">
        <v>180</v>
      </c>
      <c r="X32" s="122">
        <v>0</v>
      </c>
      <c r="Y32" s="122">
        <v>1082</v>
      </c>
      <c r="Z32" s="122">
        <v>1196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36812028</v>
      </c>
      <c r="AH32" s="48">
        <f t="shared" si="8"/>
        <v>1000</v>
      </c>
      <c r="AI32" s="49">
        <f t="shared" si="7"/>
        <v>196.73421207948061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8255666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102</v>
      </c>
      <c r="Q33" s="118">
        <v>35574431</v>
      </c>
      <c r="R33" s="45">
        <f t="shared" si="3"/>
        <v>4437</v>
      </c>
      <c r="S33" s="46">
        <f t="shared" si="4"/>
        <v>106.488</v>
      </c>
      <c r="T33" s="46">
        <f t="shared" si="5"/>
        <v>4.4370000000000003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1184</v>
      </c>
      <c r="AA33" s="122">
        <v>0</v>
      </c>
      <c r="AB33" s="122">
        <v>1109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36812864</v>
      </c>
      <c r="AH33" s="48">
        <f t="shared" si="8"/>
        <v>836</v>
      </c>
      <c r="AI33" s="49">
        <f t="shared" si="7"/>
        <v>188.41559612350687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8256553</v>
      </c>
      <c r="AQ33" s="122">
        <f t="shared" si="10"/>
        <v>887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123</v>
      </c>
      <c r="P34" s="118">
        <v>102</v>
      </c>
      <c r="Q34" s="118">
        <v>35578638</v>
      </c>
      <c r="R34" s="45">
        <f t="shared" si="3"/>
        <v>4207</v>
      </c>
      <c r="S34" s="46">
        <f t="shared" si="4"/>
        <v>100.968</v>
      </c>
      <c r="T34" s="46">
        <f t="shared" si="5"/>
        <v>4.2069999999999999</v>
      </c>
      <c r="U34" s="119">
        <v>3.6</v>
      </c>
      <c r="V34" s="119">
        <f t="shared" si="6"/>
        <v>3.6</v>
      </c>
      <c r="W34" s="120" t="s">
        <v>124</v>
      </c>
      <c r="X34" s="122">
        <v>0</v>
      </c>
      <c r="Y34" s="122">
        <v>0</v>
      </c>
      <c r="Z34" s="122">
        <v>1092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36813624</v>
      </c>
      <c r="AH34" s="48">
        <f t="shared" si="8"/>
        <v>760</v>
      </c>
      <c r="AI34" s="49">
        <f t="shared" si="7"/>
        <v>180.6512954599477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8257627</v>
      </c>
      <c r="AQ34" s="122">
        <f t="shared" si="10"/>
        <v>1074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178.5</v>
      </c>
      <c r="Q35" s="63">
        <f>Q34-Q10</f>
        <v>127360</v>
      </c>
      <c r="R35" s="64">
        <f>SUM(R11:R34)</f>
        <v>127360</v>
      </c>
      <c r="S35" s="123">
        <f>AVERAGE(S11:S34)</f>
        <v>127.36</v>
      </c>
      <c r="T35" s="123">
        <f>SUM(T11:T34)</f>
        <v>127.35999999999999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26748</v>
      </c>
      <c r="AH35" s="66">
        <f>SUM(AH11:AH34)</f>
        <v>26748</v>
      </c>
      <c r="AI35" s="67">
        <f>$AH$35/$T35</f>
        <v>210.01884422110555</v>
      </c>
      <c r="AJ35" s="92"/>
      <c r="AK35" s="93"/>
      <c r="AL35" s="93"/>
      <c r="AM35" s="93"/>
      <c r="AN35" s="94"/>
      <c r="AO35" s="68"/>
      <c r="AP35" s="69">
        <f>AP34-AP10</f>
        <v>7609</v>
      </c>
      <c r="AQ35" s="70">
        <f>SUM(AQ11:AQ34)</f>
        <v>7609</v>
      </c>
      <c r="AR35" s="145">
        <f>SUM(AR11:AR34)</f>
        <v>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84" t="s">
        <v>212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147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141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08" t="s">
        <v>213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214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138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215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216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164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165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 t="s">
        <v>217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1" t="s">
        <v>192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154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58" t="s">
        <v>196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157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156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66" t="s">
        <v>218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6 S87:T93 B88:B93 S83:T84 N88:R93 T75:T82 T59:T66 T47:T56" name="Range2_12_5_1_1"/>
    <protectedRange sqref="N10 L10 L6 D6 D8 AD8 AF8 O8:U8 AJ8:AR8 AF10 L24:N31 N12:N23 N32:N34 N11:P11 O12:P34 E11:E34 G11:G34 AC17:AF34 X11:AF16 R11:V34 AA17:AA2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4:B95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26:J34 J11:J15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5:B87" name="Range2_12_5_1_1_2"/>
    <protectedRange sqref="B84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2:B83" name="Range2_12_5_1_1_2_1"/>
    <protectedRange sqref="B81" name="Range2_12_5_1_1_2_1_2_1"/>
    <protectedRange sqref="B80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8" name="Range2_12_5_1_1_2_1_4_1_1_1_2_1_1_1_1_1_1_1_1_1_2_1_1_1_1_1"/>
    <protectedRange sqref="B79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7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3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Z22 AB17:AB22 X23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0" name="Range2_12_5_1_1_2_1_4_1_1_1_2_1_1_1_1_1_1_1_1_1_2_1_1_1_1_2_1_1_1_2_1_1_1_2_2_2_1_1_1_1_1"/>
    <protectedRange sqref="B61" name="Range2_12_5_1_1_2_1_2_2_1_1_1_1_2_1_1_1_2_1_1_1_2_2_2_1_1_1_1_1"/>
    <protectedRange sqref="AR11:AR34" name="Range1_16_3_1_1_5"/>
    <protectedRange sqref="H43" name="Range2_12_5_1_1_1_2_1_1_1_1_1_1_1_1_1_1_1_1"/>
    <protectedRange sqref="B43" name="Range2_12_5_1_1_1_2_2_1_1_1_1_1_1_1_1_1"/>
    <protectedRange sqref="B45" name="Range2_12_5_1_1_1_2_2_1_1_1_1_1_1_1_1_1_1_1_2_1_1_1_1_1_1_1_1_1_1_1_1"/>
    <protectedRange sqref="B47 B50:B51" name="Range2_12_5_1_1_1_2_2_1_1_1_1_1_1_1_1_1_1_1_2_1_1_1_1_1_1_1_1_1_3_1_3_1"/>
    <protectedRange sqref="B44" name="Range2_12_5_1_1_1_2_1_1_1_1_1_1_1_1_1_1_1_2"/>
    <protectedRange sqref="B48" name="Range2_12_5_1_1_1_2_2_1_1_1_1_1_1_1_1_1_1_1_2_1_1_1_2_1_1_1_2_1_1_1_3_1"/>
    <protectedRange sqref="B49" name="Range2_12_5_1_1_1_2_2_1_1_1_1_1_1_1_1_1_1_1_2_1_1_1_2_1_2_1_1_1_1_3_1"/>
    <protectedRange sqref="B46" name="Range2_12_5_1_1_1_1_1_2_2_1_1"/>
    <protectedRange sqref="B54 B59" name="Range2_12_5_1_1_1_2_2_1_1_1_1_1_1_1_1_1_1_1_2_1_1_1_1_1_1_1_1_1_3_1_3_1_1_1"/>
    <protectedRange sqref="B52:B53" name="Range2_12_5_1_1_1_2_2_1_1_1_1_1_1_1_1_1_1_1_2_1_1_1_2_1_2_1_1_1_1_3_1_1"/>
    <protectedRange sqref="B55" name="Range2_12_5_1_1_1_2_2_1_1_1_1_1_1_1_1_1_1_1_2_1_1_1_3_3_1_1_1_1"/>
    <protectedRange sqref="B57" name="Range2_12_5_1_1_1_2_2_1_1_1_1_1_1_1_1_1_1_1_2_1_1_1_2_2_1"/>
    <protectedRange sqref="B58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AA17:AA22">
    <cfRule type="containsText" dxfId="897" priority="17" operator="containsText" text="N/A">
      <formula>NOT(ISERROR(SEARCH("N/A",X11)))</formula>
    </cfRule>
    <cfRule type="cellIs" dxfId="896" priority="35" operator="equal">
      <formula>0</formula>
    </cfRule>
  </conditionalFormatting>
  <conditionalFormatting sqref="AC17:AE34 X11:AE16 AA17:AA22">
    <cfRule type="cellIs" dxfId="895" priority="34" operator="greaterThanOrEqual">
      <formula>1185</formula>
    </cfRule>
  </conditionalFormatting>
  <conditionalFormatting sqref="AC17:AE34 X11:AE16 AA17:AA22">
    <cfRule type="cellIs" dxfId="894" priority="33" operator="between">
      <formula>0.1</formula>
      <formula>1184</formula>
    </cfRule>
  </conditionalFormatting>
  <conditionalFormatting sqref="X8 AJ16:AJ34 AJ11:AO15 AO16:AO34">
    <cfRule type="cellIs" dxfId="893" priority="32" operator="equal">
      <formula>0</formula>
    </cfRule>
  </conditionalFormatting>
  <conditionalFormatting sqref="X8 AJ16:AJ34 AJ11:AO15 AO16:AO34">
    <cfRule type="cellIs" dxfId="892" priority="31" operator="greaterThan">
      <formula>1179</formula>
    </cfRule>
  </conditionalFormatting>
  <conditionalFormatting sqref="X8 AJ16:AJ34 AJ11:AO15 AO16:AO34">
    <cfRule type="cellIs" dxfId="891" priority="30" operator="greaterThan">
      <formula>99</formula>
    </cfRule>
  </conditionalFormatting>
  <conditionalFormatting sqref="X8 AJ16:AJ34 AJ11:AO15 AO16:AO34">
    <cfRule type="cellIs" dxfId="890" priority="29" operator="greaterThan">
      <formula>0.99</formula>
    </cfRule>
  </conditionalFormatting>
  <conditionalFormatting sqref="AB8">
    <cfRule type="cellIs" dxfId="889" priority="28" operator="equal">
      <formula>0</formula>
    </cfRule>
  </conditionalFormatting>
  <conditionalFormatting sqref="AB8">
    <cfRule type="cellIs" dxfId="888" priority="27" operator="greaterThan">
      <formula>1179</formula>
    </cfRule>
  </conditionalFormatting>
  <conditionalFormatting sqref="AB8">
    <cfRule type="cellIs" dxfId="887" priority="26" operator="greaterThan">
      <formula>99</formula>
    </cfRule>
  </conditionalFormatting>
  <conditionalFormatting sqref="AB8">
    <cfRule type="cellIs" dxfId="886" priority="25" operator="greaterThan">
      <formula>0.99</formula>
    </cfRule>
  </conditionalFormatting>
  <conditionalFormatting sqref="AQ11:AQ34">
    <cfRule type="cellIs" dxfId="885" priority="24" operator="equal">
      <formula>0</formula>
    </cfRule>
  </conditionalFormatting>
  <conditionalFormatting sqref="AQ11:AQ34">
    <cfRule type="cellIs" dxfId="884" priority="23" operator="greaterThan">
      <formula>1179</formula>
    </cfRule>
  </conditionalFormatting>
  <conditionalFormatting sqref="AQ11:AQ34">
    <cfRule type="cellIs" dxfId="883" priority="22" operator="greaterThan">
      <formula>99</formula>
    </cfRule>
  </conditionalFormatting>
  <conditionalFormatting sqref="AQ11:AQ34">
    <cfRule type="cellIs" dxfId="882" priority="21" operator="greaterThan">
      <formula>0.99</formula>
    </cfRule>
  </conditionalFormatting>
  <conditionalFormatting sqref="AI11:AI34">
    <cfRule type="cellIs" dxfId="881" priority="20" operator="greaterThan">
      <formula>$AI$8</formula>
    </cfRule>
  </conditionalFormatting>
  <conditionalFormatting sqref="AH11:AH34">
    <cfRule type="cellIs" dxfId="880" priority="18" operator="greaterThan">
      <formula>$AH$8</formula>
    </cfRule>
    <cfRule type="cellIs" dxfId="879" priority="19" operator="greaterThan">
      <formula>$AH$8</formula>
    </cfRule>
  </conditionalFormatting>
  <conditionalFormatting sqref="AP11:AP34">
    <cfRule type="cellIs" dxfId="878" priority="16" operator="equal">
      <formula>0</formula>
    </cfRule>
  </conditionalFormatting>
  <conditionalFormatting sqref="AP11:AP34">
    <cfRule type="cellIs" dxfId="877" priority="15" operator="greaterThan">
      <formula>1179</formula>
    </cfRule>
  </conditionalFormatting>
  <conditionalFormatting sqref="AP11:AP34">
    <cfRule type="cellIs" dxfId="876" priority="14" operator="greaterThan">
      <formula>99</formula>
    </cfRule>
  </conditionalFormatting>
  <conditionalFormatting sqref="AP11:AP34">
    <cfRule type="cellIs" dxfId="875" priority="13" operator="greaterThan">
      <formula>0.99</formula>
    </cfRule>
  </conditionalFormatting>
  <conditionalFormatting sqref="X17:Z22 AB17:AB22 X23:AB34">
    <cfRule type="containsText" dxfId="874" priority="9" operator="containsText" text="N/A">
      <formula>NOT(ISERROR(SEARCH("N/A",X17)))</formula>
    </cfRule>
    <cfRule type="cellIs" dxfId="873" priority="12" operator="equal">
      <formula>0</formula>
    </cfRule>
  </conditionalFormatting>
  <conditionalFormatting sqref="X17:Z22 AB17:AB22 X23:AB34">
    <cfRule type="cellIs" dxfId="872" priority="11" operator="greaterThanOrEqual">
      <formula>1185</formula>
    </cfRule>
  </conditionalFormatting>
  <conditionalFormatting sqref="X17:Z22 AB17:AB22 X23:AB34">
    <cfRule type="cellIs" dxfId="871" priority="10" operator="between">
      <formula>0.1</formula>
      <formula>1184</formula>
    </cfRule>
  </conditionalFormatting>
  <conditionalFormatting sqref="AL16:AN34">
    <cfRule type="cellIs" dxfId="870" priority="8" operator="equal">
      <formula>0</formula>
    </cfRule>
  </conditionalFormatting>
  <conditionalFormatting sqref="AL16:AN34">
    <cfRule type="cellIs" dxfId="869" priority="7" operator="greaterThan">
      <formula>1179</formula>
    </cfRule>
  </conditionalFormatting>
  <conditionalFormatting sqref="AL16:AN34">
    <cfRule type="cellIs" dxfId="868" priority="6" operator="greaterThan">
      <formula>99</formula>
    </cfRule>
  </conditionalFormatting>
  <conditionalFormatting sqref="AL16:AN34">
    <cfRule type="cellIs" dxfId="867" priority="5" operator="greaterThan">
      <formula>0.99</formula>
    </cfRule>
  </conditionalFormatting>
  <conditionalFormatting sqref="AK16:AK34">
    <cfRule type="cellIs" dxfId="866" priority="4" operator="equal">
      <formula>0</formula>
    </cfRule>
  </conditionalFormatting>
  <conditionalFormatting sqref="AK16:AK34">
    <cfRule type="cellIs" dxfId="865" priority="3" operator="greaterThan">
      <formula>1179</formula>
    </cfRule>
  </conditionalFormatting>
  <conditionalFormatting sqref="AK16:AK34">
    <cfRule type="cellIs" dxfId="864" priority="2" operator="greaterThan">
      <formula>99</formula>
    </cfRule>
  </conditionalFormatting>
  <conditionalFormatting sqref="AK16:AK34">
    <cfRule type="cellIs" dxfId="86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ignoredErrors>
    <ignoredError sqref="E11:E34 G17:G34 R11:R34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45" workbookViewId="0">
      <selection activeCell="B55" sqref="B55:B5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129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146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42131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26868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6'!Q34</f>
        <v>35578638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6'!$AG$34</f>
        <v>36813624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6'!$AP$34</f>
        <v>8257627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135</v>
      </c>
      <c r="P11" s="118">
        <v>104</v>
      </c>
      <c r="Q11" s="118">
        <v>35582995</v>
      </c>
      <c r="R11" s="45">
        <f>Q11-Q10</f>
        <v>4357</v>
      </c>
      <c r="S11" s="46">
        <f>R11*24/1000</f>
        <v>104.568</v>
      </c>
      <c r="T11" s="46">
        <f>R11/1000</f>
        <v>4.3570000000000002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1116</v>
      </c>
      <c r="AA11" s="122">
        <v>0</v>
      </c>
      <c r="AB11" s="122">
        <v>1139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36814428</v>
      </c>
      <c r="AH11" s="48">
        <f>IF(ISBLANK(AG11),"-",AG11-AG10)</f>
        <v>804</v>
      </c>
      <c r="AI11" s="49">
        <f>AH11/T11</f>
        <v>184.5306403488639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0.46</v>
      </c>
      <c r="AP11" s="122">
        <v>8258750</v>
      </c>
      <c r="AQ11" s="122">
        <f>AP11-AP10</f>
        <v>1123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135</v>
      </c>
      <c r="P12" s="118">
        <v>101</v>
      </c>
      <c r="Q12" s="118">
        <v>35587228</v>
      </c>
      <c r="R12" s="45">
        <f t="shared" ref="R12:R34" si="3">Q12-Q11</f>
        <v>4233</v>
      </c>
      <c r="S12" s="46">
        <f t="shared" ref="S12:S34" si="4">R12*24/1000</f>
        <v>101.592</v>
      </c>
      <c r="T12" s="46">
        <f t="shared" ref="T12:T34" si="5">R12/1000</f>
        <v>4.2329999999999997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1101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36815180</v>
      </c>
      <c r="AH12" s="48">
        <f>IF(ISBLANK(AG12),"-",AG12-AG11)</f>
        <v>752</v>
      </c>
      <c r="AI12" s="49">
        <f t="shared" ref="AI12:AI34" si="7">AH12/T12</f>
        <v>177.65178360500829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0.46</v>
      </c>
      <c r="AP12" s="122">
        <v>8260005</v>
      </c>
      <c r="AQ12" s="122">
        <f>AP12-AP11</f>
        <v>1255</v>
      </c>
      <c r="AR12" s="52">
        <v>0.85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132</v>
      </c>
      <c r="P13" s="118">
        <v>98</v>
      </c>
      <c r="Q13" s="118">
        <v>35591363</v>
      </c>
      <c r="R13" s="45">
        <f t="shared" si="3"/>
        <v>4135</v>
      </c>
      <c r="S13" s="46">
        <f t="shared" si="4"/>
        <v>99.24</v>
      </c>
      <c r="T13" s="46">
        <f t="shared" si="5"/>
        <v>4.1349999999999998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1074</v>
      </c>
      <c r="AA13" s="122">
        <v>0</v>
      </c>
      <c r="AB13" s="122">
        <v>1100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36815876</v>
      </c>
      <c r="AH13" s="48">
        <f>IF(ISBLANK(AG13),"-",AG13-AG12)</f>
        <v>696</v>
      </c>
      <c r="AI13" s="49">
        <f t="shared" si="7"/>
        <v>168.31922611850061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0.46</v>
      </c>
      <c r="AP13" s="122">
        <v>8261325</v>
      </c>
      <c r="AQ13" s="122">
        <f>AP13-AP12</f>
        <v>1320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14</v>
      </c>
      <c r="E14" s="40">
        <f t="shared" si="0"/>
        <v>9.8591549295774659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128</v>
      </c>
      <c r="P14" s="118">
        <v>100</v>
      </c>
      <c r="Q14" s="118">
        <v>35595586</v>
      </c>
      <c r="R14" s="45">
        <f t="shared" si="3"/>
        <v>4223</v>
      </c>
      <c r="S14" s="46">
        <f t="shared" si="4"/>
        <v>101.352</v>
      </c>
      <c r="T14" s="46">
        <f t="shared" si="5"/>
        <v>4.2229999999999999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1071</v>
      </c>
      <c r="AA14" s="122">
        <v>0</v>
      </c>
      <c r="AB14" s="122">
        <v>1088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36816556</v>
      </c>
      <c r="AH14" s="48">
        <f t="shared" ref="AH14:AH34" si="8">IF(ISBLANK(AG14),"-",AG14-AG13)</f>
        <v>680</v>
      </c>
      <c r="AI14" s="49">
        <f t="shared" si="7"/>
        <v>161.02296945299551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0.46</v>
      </c>
      <c r="AP14" s="122">
        <v>8262730</v>
      </c>
      <c r="AQ14" s="122">
        <f>AP14-AP13</f>
        <v>1405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23</v>
      </c>
      <c r="E15" s="40">
        <f t="shared" si="0"/>
        <v>16.197183098591552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113</v>
      </c>
      <c r="P15" s="118">
        <v>111</v>
      </c>
      <c r="Q15" s="118">
        <v>35599975</v>
      </c>
      <c r="R15" s="45">
        <f t="shared" si="3"/>
        <v>4389</v>
      </c>
      <c r="S15" s="46">
        <f t="shared" si="4"/>
        <v>105.336</v>
      </c>
      <c r="T15" s="46">
        <f t="shared" si="5"/>
        <v>4.3890000000000002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1068</v>
      </c>
      <c r="AA15" s="122">
        <v>0</v>
      </c>
      <c r="AB15" s="122">
        <v>1025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36817248</v>
      </c>
      <c r="AH15" s="48">
        <f t="shared" si="8"/>
        <v>692</v>
      </c>
      <c r="AI15" s="49">
        <f t="shared" si="7"/>
        <v>157.66689450899977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0.46</v>
      </c>
      <c r="AP15" s="122">
        <v>8263215</v>
      </c>
      <c r="AQ15" s="122">
        <f>AP15-AP14</f>
        <v>485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12</v>
      </c>
      <c r="E16" s="40">
        <f t="shared" si="0"/>
        <v>8.4507042253521139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127</v>
      </c>
      <c r="Q16" s="118">
        <v>35605209</v>
      </c>
      <c r="R16" s="45">
        <f t="shared" si="3"/>
        <v>5234</v>
      </c>
      <c r="S16" s="46">
        <f t="shared" si="4"/>
        <v>125.616</v>
      </c>
      <c r="T16" s="46">
        <f t="shared" si="5"/>
        <v>5.234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1196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36818188</v>
      </c>
      <c r="AH16" s="48">
        <f t="shared" si="8"/>
        <v>940</v>
      </c>
      <c r="AI16" s="49">
        <f t="shared" si="7"/>
        <v>179.59495605655331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8263215</v>
      </c>
      <c r="AQ16" s="122">
        <f t="shared" ref="AQ16:AQ34" si="10">AP16-AP15</f>
        <v>0</v>
      </c>
      <c r="AR16" s="52">
        <v>1.31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11</v>
      </c>
      <c r="E17" s="40">
        <f t="shared" si="0"/>
        <v>7.746478873239437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135</v>
      </c>
      <c r="P17" s="118">
        <v>152</v>
      </c>
      <c r="Q17" s="118">
        <v>35611581</v>
      </c>
      <c r="R17" s="45">
        <f t="shared" si="3"/>
        <v>6372</v>
      </c>
      <c r="S17" s="46">
        <f t="shared" si="4"/>
        <v>152.928</v>
      </c>
      <c r="T17" s="46">
        <f t="shared" si="5"/>
        <v>6.3719999999999999</v>
      </c>
      <c r="U17" s="119">
        <v>8.8000000000000007</v>
      </c>
      <c r="V17" s="119">
        <f t="shared" si="6"/>
        <v>8.8000000000000007</v>
      </c>
      <c r="W17" s="120" t="s">
        <v>135</v>
      </c>
      <c r="X17" s="122">
        <v>0</v>
      </c>
      <c r="Y17" s="122">
        <v>1189</v>
      </c>
      <c r="Z17" s="122">
        <v>1185</v>
      </c>
      <c r="AA17" s="122">
        <v>1185</v>
      </c>
      <c r="AB17" s="122">
        <v>1180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36819564</v>
      </c>
      <c r="AH17" s="48">
        <f t="shared" si="8"/>
        <v>1376</v>
      </c>
      <c r="AI17" s="49">
        <f t="shared" si="7"/>
        <v>215.94475831763967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8263215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10</v>
      </c>
      <c r="E18" s="40">
        <f t="shared" si="0"/>
        <v>7.042253521126761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133</v>
      </c>
      <c r="P18" s="118">
        <v>157</v>
      </c>
      <c r="Q18" s="118">
        <v>35617708</v>
      </c>
      <c r="R18" s="45">
        <f t="shared" si="3"/>
        <v>6127</v>
      </c>
      <c r="S18" s="46">
        <f t="shared" si="4"/>
        <v>147.048</v>
      </c>
      <c r="T18" s="46">
        <f t="shared" si="5"/>
        <v>6.1269999999999998</v>
      </c>
      <c r="U18" s="119">
        <v>8</v>
      </c>
      <c r="V18" s="119">
        <f t="shared" si="6"/>
        <v>8</v>
      </c>
      <c r="W18" s="120" t="s">
        <v>135</v>
      </c>
      <c r="X18" s="122">
        <v>0</v>
      </c>
      <c r="Y18" s="122">
        <v>1188</v>
      </c>
      <c r="Z18" s="122">
        <v>1185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36820896</v>
      </c>
      <c r="AH18" s="48">
        <f t="shared" si="8"/>
        <v>1332</v>
      </c>
      <c r="AI18" s="49">
        <f t="shared" si="7"/>
        <v>217.39840052227845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8263215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10</v>
      </c>
      <c r="E19" s="40">
        <f t="shared" si="0"/>
        <v>7.042253521126761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133</v>
      </c>
      <c r="P19" s="118">
        <v>153</v>
      </c>
      <c r="Q19" s="118">
        <v>35623896</v>
      </c>
      <c r="R19" s="45">
        <f t="shared" si="3"/>
        <v>6188</v>
      </c>
      <c r="S19" s="46">
        <f t="shared" si="4"/>
        <v>148.512</v>
      </c>
      <c r="T19" s="46">
        <f t="shared" si="5"/>
        <v>6.1879999999999997</v>
      </c>
      <c r="U19" s="119">
        <v>7.4</v>
      </c>
      <c r="V19" s="119">
        <f t="shared" si="6"/>
        <v>7.4</v>
      </c>
      <c r="W19" s="120" t="s">
        <v>135</v>
      </c>
      <c r="X19" s="122">
        <v>0</v>
      </c>
      <c r="Y19" s="122">
        <v>1190</v>
      </c>
      <c r="Z19" s="122">
        <v>1195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36822252</v>
      </c>
      <c r="AH19" s="48">
        <f t="shared" si="8"/>
        <v>1356</v>
      </c>
      <c r="AI19" s="49">
        <f t="shared" si="7"/>
        <v>219.1338073691015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8263215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10</v>
      </c>
      <c r="E20" s="40">
        <f t="shared" si="0"/>
        <v>7.042253521126761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134</v>
      </c>
      <c r="P20" s="118">
        <v>154</v>
      </c>
      <c r="Q20" s="118">
        <v>35630650</v>
      </c>
      <c r="R20" s="45">
        <f t="shared" si="3"/>
        <v>6754</v>
      </c>
      <c r="S20" s="46">
        <f t="shared" si="4"/>
        <v>162.096</v>
      </c>
      <c r="T20" s="46">
        <f t="shared" si="5"/>
        <v>6.7539999999999996</v>
      </c>
      <c r="U20" s="119">
        <v>6.3</v>
      </c>
      <c r="V20" s="119">
        <f t="shared" si="6"/>
        <v>6.3</v>
      </c>
      <c r="W20" s="120" t="s">
        <v>135</v>
      </c>
      <c r="X20" s="122">
        <v>0</v>
      </c>
      <c r="Y20" s="122">
        <v>1189</v>
      </c>
      <c r="Z20" s="122">
        <v>1187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36823748</v>
      </c>
      <c r="AH20" s="48">
        <f>IF(ISBLANK(AG20),"-",AG20-AG19)</f>
        <v>1496</v>
      </c>
      <c r="AI20" s="49">
        <f t="shared" si="7"/>
        <v>221.49837133550491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8263215</v>
      </c>
      <c r="AQ20" s="122">
        <f t="shared" si="10"/>
        <v>0</v>
      </c>
      <c r="AR20" s="52">
        <v>1.18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13</v>
      </c>
      <c r="E21" s="40">
        <f t="shared" si="0"/>
        <v>9.1549295774647899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131</v>
      </c>
      <c r="P21" s="118">
        <v>152</v>
      </c>
      <c r="Q21" s="118">
        <v>35636304</v>
      </c>
      <c r="R21" s="45">
        <f>Q21-Q20</f>
        <v>5654</v>
      </c>
      <c r="S21" s="46">
        <f t="shared" si="4"/>
        <v>135.696</v>
      </c>
      <c r="T21" s="46">
        <f t="shared" si="5"/>
        <v>5.6539999999999999</v>
      </c>
      <c r="U21" s="119">
        <v>5.9</v>
      </c>
      <c r="V21" s="119">
        <f t="shared" si="6"/>
        <v>5.9</v>
      </c>
      <c r="W21" s="120" t="s">
        <v>135</v>
      </c>
      <c r="X21" s="122">
        <v>0</v>
      </c>
      <c r="Y21" s="122">
        <v>1148</v>
      </c>
      <c r="Z21" s="122">
        <v>1164</v>
      </c>
      <c r="AA21" s="122">
        <v>1185</v>
      </c>
      <c r="AB21" s="122">
        <v>1170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36824955</v>
      </c>
      <c r="AH21" s="48">
        <f t="shared" si="8"/>
        <v>1207</v>
      </c>
      <c r="AI21" s="49">
        <f t="shared" si="7"/>
        <v>213.47718429430492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8263215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13</v>
      </c>
      <c r="E22" s="40">
        <f t="shared" si="0"/>
        <v>9.1549295774647899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124</v>
      </c>
      <c r="P22" s="118">
        <v>146</v>
      </c>
      <c r="Q22" s="118">
        <v>35642693</v>
      </c>
      <c r="R22" s="45">
        <f t="shared" si="3"/>
        <v>6389</v>
      </c>
      <c r="S22" s="46">
        <f t="shared" si="4"/>
        <v>153.33600000000001</v>
      </c>
      <c r="T22" s="46">
        <f t="shared" si="5"/>
        <v>6.3890000000000002</v>
      </c>
      <c r="U22" s="119">
        <v>5.6</v>
      </c>
      <c r="V22" s="119">
        <f t="shared" si="6"/>
        <v>5.6</v>
      </c>
      <c r="W22" s="120" t="s">
        <v>135</v>
      </c>
      <c r="X22" s="122">
        <v>0</v>
      </c>
      <c r="Y22" s="122">
        <v>1108</v>
      </c>
      <c r="Z22" s="122">
        <v>1165</v>
      </c>
      <c r="AA22" s="122">
        <v>1185</v>
      </c>
      <c r="AB22" s="122">
        <v>1170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36826340</v>
      </c>
      <c r="AH22" s="48">
        <f t="shared" si="8"/>
        <v>1385</v>
      </c>
      <c r="AI22" s="49">
        <f t="shared" si="7"/>
        <v>216.7788386288934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8263215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122</v>
      </c>
      <c r="P23" s="118">
        <v>140</v>
      </c>
      <c r="Q23" s="118">
        <v>35649213</v>
      </c>
      <c r="R23" s="45">
        <f t="shared" si="3"/>
        <v>6520</v>
      </c>
      <c r="S23" s="46">
        <f t="shared" si="4"/>
        <v>156.47999999999999</v>
      </c>
      <c r="T23" s="46">
        <f t="shared" si="5"/>
        <v>6.52</v>
      </c>
      <c r="U23" s="119">
        <v>5.0999999999999996</v>
      </c>
      <c r="V23" s="119">
        <f t="shared" si="6"/>
        <v>5.0999999999999996</v>
      </c>
      <c r="W23" s="120" t="s">
        <v>135</v>
      </c>
      <c r="X23" s="122">
        <v>0</v>
      </c>
      <c r="Y23" s="122">
        <v>1189</v>
      </c>
      <c r="Z23" s="122">
        <v>1164</v>
      </c>
      <c r="AA23" s="122">
        <v>1185</v>
      </c>
      <c r="AB23" s="122">
        <v>1170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36827800</v>
      </c>
      <c r="AH23" s="48">
        <f t="shared" si="8"/>
        <v>1460</v>
      </c>
      <c r="AI23" s="49">
        <f t="shared" si="7"/>
        <v>223.92638036809817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8263215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8</v>
      </c>
      <c r="E24" s="40">
        <f t="shared" si="0"/>
        <v>5.6338028169014089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123</v>
      </c>
      <c r="P24" s="118">
        <v>141</v>
      </c>
      <c r="Q24" s="118">
        <v>35654336</v>
      </c>
      <c r="R24" s="45">
        <f t="shared" si="3"/>
        <v>5123</v>
      </c>
      <c r="S24" s="46">
        <f t="shared" si="4"/>
        <v>122.952</v>
      </c>
      <c r="T24" s="46">
        <f t="shared" si="5"/>
        <v>5.1230000000000002</v>
      </c>
      <c r="U24" s="119">
        <v>4.8</v>
      </c>
      <c r="V24" s="119">
        <f t="shared" si="6"/>
        <v>4.8</v>
      </c>
      <c r="W24" s="120" t="s">
        <v>135</v>
      </c>
      <c r="X24" s="122">
        <v>0</v>
      </c>
      <c r="Y24" s="122">
        <v>1145</v>
      </c>
      <c r="Z24" s="122">
        <v>1165</v>
      </c>
      <c r="AA24" s="122">
        <v>1185</v>
      </c>
      <c r="AB24" s="122">
        <v>1168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36828940</v>
      </c>
      <c r="AH24" s="48">
        <f t="shared" si="8"/>
        <v>1140</v>
      </c>
      <c r="AI24" s="49">
        <f t="shared" si="7"/>
        <v>222.52586375170799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8263215</v>
      </c>
      <c r="AQ24" s="122">
        <f t="shared" si="10"/>
        <v>0</v>
      </c>
      <c r="AR24" s="52">
        <v>1.03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8</v>
      </c>
      <c r="E25" s="40">
        <f t="shared" si="0"/>
        <v>5.6338028169014089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140</v>
      </c>
      <c r="Q25" s="118">
        <v>35659795</v>
      </c>
      <c r="R25" s="45">
        <f t="shared" si="3"/>
        <v>5459</v>
      </c>
      <c r="S25" s="46">
        <f t="shared" si="4"/>
        <v>131.01599999999999</v>
      </c>
      <c r="T25" s="46">
        <f t="shared" si="5"/>
        <v>5.4589999999999996</v>
      </c>
      <c r="U25" s="119">
        <v>4.5999999999999996</v>
      </c>
      <c r="V25" s="119">
        <f t="shared" si="6"/>
        <v>4.5999999999999996</v>
      </c>
      <c r="W25" s="120" t="s">
        <v>135</v>
      </c>
      <c r="X25" s="122">
        <v>0</v>
      </c>
      <c r="Y25" s="122">
        <v>1102</v>
      </c>
      <c r="Z25" s="122">
        <v>1165</v>
      </c>
      <c r="AA25" s="122">
        <v>1185</v>
      </c>
      <c r="AB25" s="122">
        <v>1168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36830172</v>
      </c>
      <c r="AH25" s="48">
        <f t="shared" si="8"/>
        <v>1232</v>
      </c>
      <c r="AI25" s="49">
        <f t="shared" si="7"/>
        <v>225.68235940648472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8263215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8</v>
      </c>
      <c r="E26" s="40">
        <f t="shared" si="0"/>
        <v>5.6338028169014089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139</v>
      </c>
      <c r="P26" s="118">
        <v>140</v>
      </c>
      <c r="Q26" s="118">
        <v>35665459</v>
      </c>
      <c r="R26" s="45">
        <f t="shared" si="3"/>
        <v>5664</v>
      </c>
      <c r="S26" s="46">
        <f t="shared" si="4"/>
        <v>135.93600000000001</v>
      </c>
      <c r="T26" s="46">
        <f t="shared" si="5"/>
        <v>5.6639999999999997</v>
      </c>
      <c r="U26" s="119">
        <v>4.5</v>
      </c>
      <c r="V26" s="119">
        <f t="shared" si="6"/>
        <v>4.5</v>
      </c>
      <c r="W26" s="120" t="s">
        <v>135</v>
      </c>
      <c r="X26" s="122">
        <v>0</v>
      </c>
      <c r="Y26" s="122">
        <v>1036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36831472</v>
      </c>
      <c r="AH26" s="48">
        <f t="shared" si="8"/>
        <v>1300</v>
      </c>
      <c r="AI26" s="49">
        <f t="shared" si="7"/>
        <v>229.51977401129946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8263215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125</v>
      </c>
      <c r="P27" s="118">
        <v>142</v>
      </c>
      <c r="Q27" s="118">
        <v>35671147</v>
      </c>
      <c r="R27" s="45">
        <f t="shared" si="3"/>
        <v>5688</v>
      </c>
      <c r="S27" s="46">
        <f t="shared" si="4"/>
        <v>136.512</v>
      </c>
      <c r="T27" s="46">
        <f t="shared" si="5"/>
        <v>5.6879999999999997</v>
      </c>
      <c r="U27" s="119">
        <v>4.2</v>
      </c>
      <c r="V27" s="119">
        <f t="shared" si="6"/>
        <v>4.2</v>
      </c>
      <c r="W27" s="120" t="s">
        <v>135</v>
      </c>
      <c r="X27" s="122">
        <v>0</v>
      </c>
      <c r="Y27" s="122">
        <v>1130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36832788</v>
      </c>
      <c r="AH27" s="48">
        <f t="shared" si="8"/>
        <v>1316</v>
      </c>
      <c r="AI27" s="49">
        <f t="shared" si="7"/>
        <v>231.36427566807313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8263215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136</v>
      </c>
      <c r="Q28" s="118">
        <v>35676911</v>
      </c>
      <c r="R28" s="45">
        <f t="shared" si="3"/>
        <v>5764</v>
      </c>
      <c r="S28" s="46">
        <f t="shared" si="4"/>
        <v>138.33600000000001</v>
      </c>
      <c r="T28" s="46">
        <f t="shared" si="5"/>
        <v>5.7640000000000002</v>
      </c>
      <c r="U28" s="119">
        <v>3.9</v>
      </c>
      <c r="V28" s="119">
        <f t="shared" si="6"/>
        <v>3.9</v>
      </c>
      <c r="W28" s="120" t="s">
        <v>135</v>
      </c>
      <c r="X28" s="122">
        <v>0</v>
      </c>
      <c r="Y28" s="122">
        <v>1023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36834116</v>
      </c>
      <c r="AH28" s="48">
        <f t="shared" si="8"/>
        <v>1328</v>
      </c>
      <c r="AI28" s="49">
        <f t="shared" si="7"/>
        <v>230.39555863983344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8263215</v>
      </c>
      <c r="AQ28" s="122">
        <f t="shared" si="10"/>
        <v>0</v>
      </c>
      <c r="AR28" s="52">
        <v>0.74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6</v>
      </c>
      <c r="E29" s="40">
        <f t="shared" si="0"/>
        <v>4.2253521126760569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135</v>
      </c>
      <c r="Q29" s="118">
        <v>35682607</v>
      </c>
      <c r="R29" s="45">
        <f t="shared" si="3"/>
        <v>5696</v>
      </c>
      <c r="S29" s="46">
        <f t="shared" si="4"/>
        <v>136.70400000000001</v>
      </c>
      <c r="T29" s="46">
        <f t="shared" si="5"/>
        <v>5.6959999999999997</v>
      </c>
      <c r="U29" s="119">
        <v>3.7</v>
      </c>
      <c r="V29" s="119">
        <f t="shared" si="6"/>
        <v>3.7</v>
      </c>
      <c r="W29" s="120" t="s">
        <v>135</v>
      </c>
      <c r="X29" s="122">
        <v>0</v>
      </c>
      <c r="Y29" s="122">
        <v>1029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36835428</v>
      </c>
      <c r="AH29" s="48">
        <f t="shared" si="8"/>
        <v>1312</v>
      </c>
      <c r="AI29" s="49">
        <f t="shared" si="7"/>
        <v>230.3370786516854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8263215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132</v>
      </c>
      <c r="P30" s="118">
        <v>135</v>
      </c>
      <c r="Q30" s="118">
        <v>35688398</v>
      </c>
      <c r="R30" s="45">
        <f t="shared" si="3"/>
        <v>5791</v>
      </c>
      <c r="S30" s="46">
        <f t="shared" si="4"/>
        <v>138.98400000000001</v>
      </c>
      <c r="T30" s="46">
        <f t="shared" si="5"/>
        <v>5.7910000000000004</v>
      </c>
      <c r="U30" s="119">
        <v>3.4</v>
      </c>
      <c r="V30" s="119">
        <f t="shared" si="6"/>
        <v>3.4</v>
      </c>
      <c r="W30" s="120" t="s">
        <v>135</v>
      </c>
      <c r="X30" s="122">
        <v>0</v>
      </c>
      <c r="Y30" s="122">
        <v>1029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36836722</v>
      </c>
      <c r="AH30" s="48">
        <f t="shared" si="8"/>
        <v>1294</v>
      </c>
      <c r="AI30" s="49">
        <f t="shared" si="7"/>
        <v>223.4501813158349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8263215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106</v>
      </c>
      <c r="P31" s="118">
        <v>131</v>
      </c>
      <c r="Q31" s="118">
        <v>35693568</v>
      </c>
      <c r="R31" s="45">
        <f t="shared" si="3"/>
        <v>5170</v>
      </c>
      <c r="S31" s="46">
        <f t="shared" si="4"/>
        <v>124.08</v>
      </c>
      <c r="T31" s="46">
        <f t="shared" si="5"/>
        <v>5.17</v>
      </c>
      <c r="U31" s="119">
        <v>2.8</v>
      </c>
      <c r="V31" s="119">
        <f t="shared" si="6"/>
        <v>2.8</v>
      </c>
      <c r="W31" s="120" t="s">
        <v>180</v>
      </c>
      <c r="X31" s="122">
        <v>0</v>
      </c>
      <c r="Y31" s="122">
        <v>1156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36837844</v>
      </c>
      <c r="AH31" s="48">
        <f t="shared" si="8"/>
        <v>1122</v>
      </c>
      <c r="AI31" s="49">
        <f t="shared" si="7"/>
        <v>217.02127659574469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8263215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109</v>
      </c>
      <c r="P32" s="118">
        <v>125</v>
      </c>
      <c r="Q32" s="118">
        <v>35698738</v>
      </c>
      <c r="R32" s="45">
        <f t="shared" si="3"/>
        <v>5170</v>
      </c>
      <c r="S32" s="46">
        <f t="shared" si="4"/>
        <v>124.08</v>
      </c>
      <c r="T32" s="46">
        <f t="shared" si="5"/>
        <v>5.17</v>
      </c>
      <c r="U32" s="119">
        <v>2</v>
      </c>
      <c r="V32" s="119">
        <f t="shared" si="6"/>
        <v>2</v>
      </c>
      <c r="W32" s="120" t="s">
        <v>180</v>
      </c>
      <c r="X32" s="122">
        <v>0</v>
      </c>
      <c r="Y32" s="122">
        <v>1085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36838904</v>
      </c>
      <c r="AH32" s="48">
        <f t="shared" si="8"/>
        <v>1060</v>
      </c>
      <c r="AI32" s="49">
        <f t="shared" si="7"/>
        <v>205.02901353965183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8263215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128</v>
      </c>
      <c r="P33" s="118">
        <v>105</v>
      </c>
      <c r="Q33" s="118">
        <v>35703237</v>
      </c>
      <c r="R33" s="45">
        <f t="shared" si="3"/>
        <v>4499</v>
      </c>
      <c r="S33" s="46">
        <f t="shared" si="4"/>
        <v>107.976</v>
      </c>
      <c r="T33" s="46">
        <f t="shared" si="5"/>
        <v>4.4989999999999997</v>
      </c>
      <c r="U33" s="119">
        <v>2.8</v>
      </c>
      <c r="V33" s="119">
        <f t="shared" si="6"/>
        <v>2.8</v>
      </c>
      <c r="W33" s="120" t="s">
        <v>124</v>
      </c>
      <c r="X33" s="122">
        <v>0</v>
      </c>
      <c r="Y33" s="122">
        <v>0</v>
      </c>
      <c r="Z33" s="122">
        <v>1128</v>
      </c>
      <c r="AA33" s="122">
        <v>0</v>
      </c>
      <c r="AB33" s="122">
        <v>1150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36839748</v>
      </c>
      <c r="AH33" s="48">
        <f t="shared" si="8"/>
        <v>844</v>
      </c>
      <c r="AI33" s="49">
        <f t="shared" si="7"/>
        <v>187.59724383196269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8264006</v>
      </c>
      <c r="AQ33" s="122">
        <f t="shared" si="10"/>
        <v>791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12</v>
      </c>
      <c r="E34" s="40">
        <f t="shared" si="0"/>
        <v>8.4507042253521139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124</v>
      </c>
      <c r="P34" s="118">
        <v>95</v>
      </c>
      <c r="Q34" s="118">
        <v>35707438</v>
      </c>
      <c r="R34" s="45">
        <f t="shared" si="3"/>
        <v>4201</v>
      </c>
      <c r="S34" s="46">
        <f t="shared" si="4"/>
        <v>100.824</v>
      </c>
      <c r="T34" s="46">
        <f t="shared" si="5"/>
        <v>4.2009999999999996</v>
      </c>
      <c r="U34" s="119">
        <v>3.9</v>
      </c>
      <c r="V34" s="119">
        <f t="shared" si="6"/>
        <v>3.9</v>
      </c>
      <c r="W34" s="120" t="s">
        <v>124</v>
      </c>
      <c r="X34" s="122">
        <v>0</v>
      </c>
      <c r="Y34" s="122">
        <v>0</v>
      </c>
      <c r="Z34" s="122">
        <v>1077</v>
      </c>
      <c r="AA34" s="122">
        <v>0</v>
      </c>
      <c r="AB34" s="122">
        <v>1100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36840492</v>
      </c>
      <c r="AH34" s="48">
        <f t="shared" si="8"/>
        <v>744</v>
      </c>
      <c r="AI34" s="49">
        <f t="shared" si="7"/>
        <v>177.10069031183053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8265072</v>
      </c>
      <c r="AQ34" s="122">
        <f t="shared" si="10"/>
        <v>1066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130</v>
      </c>
      <c r="Q35" s="63">
        <f>Q34-Q10</f>
        <v>128800</v>
      </c>
      <c r="R35" s="64">
        <f>SUM(R11:R34)</f>
        <v>128800</v>
      </c>
      <c r="S35" s="123">
        <f>AVERAGE(S11:S34)</f>
        <v>128.80000000000004</v>
      </c>
      <c r="T35" s="123">
        <f>SUM(T11:T34)</f>
        <v>128.79999999999998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26868</v>
      </c>
      <c r="AH35" s="66">
        <f>SUM(AH11:AH34)</f>
        <v>26868</v>
      </c>
      <c r="AI35" s="67">
        <f>$AH$35/$T35</f>
        <v>208.60248447204972</v>
      </c>
      <c r="AJ35" s="92"/>
      <c r="AK35" s="93"/>
      <c r="AL35" s="93"/>
      <c r="AM35" s="93"/>
      <c r="AN35" s="94"/>
      <c r="AO35" s="68"/>
      <c r="AP35" s="69">
        <f>AP34-AP10</f>
        <v>7445</v>
      </c>
      <c r="AQ35" s="70">
        <f>SUM(AQ11:AQ34)</f>
        <v>7445</v>
      </c>
      <c r="AR35" s="145">
        <f>SUM(AR11:AR34)</f>
        <v>5.98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199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219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220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221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222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61" t="s">
        <v>223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61" t="s">
        <v>225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08" t="s">
        <v>224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214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138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226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61" t="s">
        <v>227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67" t="s">
        <v>231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67" t="s">
        <v>229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68" t="s">
        <v>230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 t="s">
        <v>228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15" t="s">
        <v>164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 t="s">
        <v>233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15" t="s">
        <v>165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 t="s">
        <v>232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1" t="s">
        <v>192</v>
      </c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 t="s">
        <v>154</v>
      </c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58" t="s">
        <v>196</v>
      </c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 t="s">
        <v>157</v>
      </c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08" t="s">
        <v>234</v>
      </c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166" t="s">
        <v>218</v>
      </c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8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8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88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5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B93" s="128"/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30"/>
    </row>
    <row r="94" spans="1:51" s="130" customFormat="1" x14ac:dyDescent="0.25">
      <c r="B94" s="128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B95" s="78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7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B97" s="128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41" spans="15:51" x14ac:dyDescent="0.25">
      <c r="AY141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7 S88:T94 B89:B94 S84:T85 N89:R94 T76:T83 T60:T67 T47:T56" name="Range2_12_5_1_1"/>
    <protectedRange sqref="N10 L10 L6 D6 D8 AD8 AF8 O8:U8 AJ8:AR8 AF10 L24:N31 N12:N23 N32:N34 N11:P11 O12:P34 E11:E34 G11:G34 AC17:AF34 X11:AF16 R11:V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5:B96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11:J15 J26:J34" name="Range1_1_2_1_10_1_1_1_1"/>
    <protectedRange sqref="R101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6:B88" name="Range2_12_5_1_1_2"/>
    <protectedRange sqref="B85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3:B84" name="Range2_12_5_1_1_2_1"/>
    <protectedRange sqref="B82" name="Range2_12_5_1_1_2_1_2_1"/>
    <protectedRange sqref="B81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9" name="Range2_12_5_1_1_2_1_4_1_1_1_2_1_1_1_1_1_1_1_1_1_2_1_1_1_1_1"/>
    <protectedRange sqref="B80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8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60:S67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4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9" name="Range2_12_5_1_1_1"/>
    <protectedRange sqref="S57:S59" name="Range2_12_5_1_1_2_3_1_1_1"/>
    <protectedRange sqref="Q57:R59" name="Range2_12_1_6_1_1_1_1_2_1_1_1_1"/>
    <protectedRange sqref="N57:P59" name="Range2_12_1_2_3_1_1_1_1_2_1_1_1_1"/>
    <protectedRange sqref="L57:M59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7:H64" name="Range2_2_12_1_3_1_1_1_1_1_4_1_1_1_1_2"/>
    <protectedRange sqref="E57:F64" name="Range2_2_12_1_7_1_1_3_1_1_1_1_2"/>
    <protectedRange sqref="I57:K64" name="Range2_2_12_1_4_3_1_1_1_1_2_1_1_1_2"/>
    <protectedRange sqref="D57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AR11:AR34" name="Range1_16_3_1_1_5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 B50 B53 B58" name="Range2_12_5_1_1_1_2_2_1_1_1_1_1_1_1_1_1_1_1_2_1_1_1_1_1_1_1_1_1_3_1_3_1_1"/>
    <protectedRange sqref="B47 B54" name="Range2_12_5_1_1_1_1_1_2_2_1_1"/>
    <protectedRange sqref="B48" name="Range2_12_5_1_1_1_2_2_1_1_1_1_1_1_1_1_1_1_1_2_1_1_1_1"/>
    <protectedRange sqref="B49" name="Range2_12_5_1_1_1_2_2_1_1_1_1_1_1_1_1_1_1_1_2_1_1_1_1_1_1_1_1_1_3_1_3_2"/>
    <protectedRange sqref="B51" name="Range2_12_5_1_1_1_2_2_1_1_1_1_1_1_1_1_1_1_1_2_1_1_1_2_1_1_1_2_1_1_1_3_1"/>
    <protectedRange sqref="B52" name="Range2_12_5_1_1_1_2_2_1_1_1_1_1_1_1_1_1_1_1_2_1_1_1_2_1_2_1_1_1_1_3_1"/>
    <protectedRange sqref="B57" name="Range2_12_5_1_1_2_1_4_1_1_1_2_1_1_1_1_1_1_1_1_1_2_1_1_1_1_2_1_1_1_2_1_1_1_2_2_2_1_1_1_1_1_1"/>
    <protectedRange sqref="B62 B67" name="Range2_12_5_1_1_1_2_2_1_1_1_1_1_1_1_1_1_1_1_2_1_1_1_1_1_1_1_1_1_3_1_3_1_1_1"/>
    <protectedRange sqref="B59:B61" name="Range2_12_5_1_1_1_2_2_1_1_1_1_1_1_1_1_1_1_1_2_1_1_1_2_1_2_1_1_1_1_3_1_1"/>
    <protectedRange sqref="B63" name="Range2_12_5_1_1_1_2_2_1_1_1_1_1_1_1_1_1_1_1_2_1_1_1_3_3_1_1_1_1"/>
    <protectedRange sqref="B65" name="Range2_12_5_1_1_1_2_2_1_1_1_1_1_1_1_1_1_1_1_2_1_1_1_2_2_1"/>
    <protectedRange sqref="B66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32 X17:AB30 X31:AA31 AB31:AB32">
    <cfRule type="containsText" dxfId="862" priority="17" operator="containsText" text="N/A">
      <formula>NOT(ISERROR(SEARCH("N/A",X11)))</formula>
    </cfRule>
    <cfRule type="cellIs" dxfId="861" priority="35" operator="equal">
      <formula>0</formula>
    </cfRule>
  </conditionalFormatting>
  <conditionalFormatting sqref="AC17:AE34 X11:AE16 Z32 X17:AB30 X31:AA31 AB31:AB32">
    <cfRule type="cellIs" dxfId="860" priority="34" operator="greaterThanOrEqual">
      <formula>1185</formula>
    </cfRule>
  </conditionalFormatting>
  <conditionalFormatting sqref="AC17:AE34 X11:AE16 Z32 X17:AB30 X31:AA31 AB31:AB32">
    <cfRule type="cellIs" dxfId="859" priority="33" operator="between">
      <formula>0.1</formula>
      <formula>1184</formula>
    </cfRule>
  </conditionalFormatting>
  <conditionalFormatting sqref="X8 AJ16:AJ34 AJ11:AO15 AO12:AO34">
    <cfRule type="cellIs" dxfId="858" priority="32" operator="equal">
      <formula>0</formula>
    </cfRule>
  </conditionalFormatting>
  <conditionalFormatting sqref="X8 AJ16:AJ34 AJ11:AO15 AO12:AO34">
    <cfRule type="cellIs" dxfId="857" priority="31" operator="greaterThan">
      <formula>1179</formula>
    </cfRule>
  </conditionalFormatting>
  <conditionalFormatting sqref="X8 AJ16:AJ34 AJ11:AO15 AO12:AO34">
    <cfRule type="cellIs" dxfId="856" priority="30" operator="greaterThan">
      <formula>99</formula>
    </cfRule>
  </conditionalFormatting>
  <conditionalFormatting sqref="X8 AJ16:AJ34 AJ11:AO15 AO12:AO34">
    <cfRule type="cellIs" dxfId="855" priority="29" operator="greaterThan">
      <formula>0.99</formula>
    </cfRule>
  </conditionalFormatting>
  <conditionalFormatting sqref="AB8">
    <cfRule type="cellIs" dxfId="854" priority="28" operator="equal">
      <formula>0</formula>
    </cfRule>
  </conditionalFormatting>
  <conditionalFormatting sqref="AB8">
    <cfRule type="cellIs" dxfId="853" priority="27" operator="greaterThan">
      <formula>1179</formula>
    </cfRule>
  </conditionalFormatting>
  <conditionalFormatting sqref="AB8">
    <cfRule type="cellIs" dxfId="852" priority="26" operator="greaterThan">
      <formula>99</formula>
    </cfRule>
  </conditionalFormatting>
  <conditionalFormatting sqref="AB8">
    <cfRule type="cellIs" dxfId="851" priority="25" operator="greaterThan">
      <formula>0.99</formula>
    </cfRule>
  </conditionalFormatting>
  <conditionalFormatting sqref="AQ11:AQ34">
    <cfRule type="cellIs" dxfId="850" priority="24" operator="equal">
      <formula>0</formula>
    </cfRule>
  </conditionalFormatting>
  <conditionalFormatting sqref="AQ11:AQ34">
    <cfRule type="cellIs" dxfId="849" priority="23" operator="greaterThan">
      <formula>1179</formula>
    </cfRule>
  </conditionalFormatting>
  <conditionalFormatting sqref="AQ11:AQ34">
    <cfRule type="cellIs" dxfId="848" priority="22" operator="greaterThan">
      <formula>99</formula>
    </cfRule>
  </conditionalFormatting>
  <conditionalFormatting sqref="AQ11:AQ34">
    <cfRule type="cellIs" dxfId="847" priority="21" operator="greaterThan">
      <formula>0.99</formula>
    </cfRule>
  </conditionalFormatting>
  <conditionalFormatting sqref="AI11:AI34">
    <cfRule type="cellIs" dxfId="846" priority="20" operator="greaterThan">
      <formula>$AI$8</formula>
    </cfRule>
  </conditionalFormatting>
  <conditionalFormatting sqref="AH11:AH34">
    <cfRule type="cellIs" dxfId="845" priority="18" operator="greaterThan">
      <formula>$AH$8</formula>
    </cfRule>
    <cfRule type="cellIs" dxfId="844" priority="19" operator="greaterThan">
      <formula>$AH$8</formula>
    </cfRule>
  </conditionalFormatting>
  <conditionalFormatting sqref="AP11:AP34">
    <cfRule type="cellIs" dxfId="843" priority="16" operator="equal">
      <formula>0</formula>
    </cfRule>
  </conditionalFormatting>
  <conditionalFormatting sqref="AP11:AP34">
    <cfRule type="cellIs" dxfId="842" priority="15" operator="greaterThan">
      <formula>1179</formula>
    </cfRule>
  </conditionalFormatting>
  <conditionalFormatting sqref="AP11:AP34">
    <cfRule type="cellIs" dxfId="841" priority="14" operator="greaterThan">
      <formula>99</formula>
    </cfRule>
  </conditionalFormatting>
  <conditionalFormatting sqref="AP11:AP34">
    <cfRule type="cellIs" dxfId="840" priority="13" operator="greaterThan">
      <formula>0.99</formula>
    </cfRule>
  </conditionalFormatting>
  <conditionalFormatting sqref="X33:AB34 X32:Y32 AA32">
    <cfRule type="containsText" dxfId="839" priority="9" operator="containsText" text="N/A">
      <formula>NOT(ISERROR(SEARCH("N/A",X32)))</formula>
    </cfRule>
    <cfRule type="cellIs" dxfId="838" priority="12" operator="equal">
      <formula>0</formula>
    </cfRule>
  </conditionalFormatting>
  <conditionalFormatting sqref="X33:AB34 X32:Y32 AA32">
    <cfRule type="cellIs" dxfId="837" priority="11" operator="greaterThanOrEqual">
      <formula>1185</formula>
    </cfRule>
  </conditionalFormatting>
  <conditionalFormatting sqref="X33:AB34 X32:Y32 AA32">
    <cfRule type="cellIs" dxfId="836" priority="10" operator="between">
      <formula>0.1</formula>
      <formula>1184</formula>
    </cfRule>
  </conditionalFormatting>
  <conditionalFormatting sqref="AL16:AN34">
    <cfRule type="cellIs" dxfId="835" priority="8" operator="equal">
      <formula>0</formula>
    </cfRule>
  </conditionalFormatting>
  <conditionalFormatting sqref="AL16:AN34">
    <cfRule type="cellIs" dxfId="834" priority="7" operator="greaterThan">
      <formula>1179</formula>
    </cfRule>
  </conditionalFormatting>
  <conditionalFormatting sqref="AL16:AN34">
    <cfRule type="cellIs" dxfId="833" priority="6" operator="greaterThan">
      <formula>99</formula>
    </cfRule>
  </conditionalFormatting>
  <conditionalFormatting sqref="AL16:AN34">
    <cfRule type="cellIs" dxfId="832" priority="5" operator="greaterThan">
      <formula>0.99</formula>
    </cfRule>
  </conditionalFormatting>
  <conditionalFormatting sqref="AK16:AK34">
    <cfRule type="cellIs" dxfId="831" priority="4" operator="equal">
      <formula>0</formula>
    </cfRule>
  </conditionalFormatting>
  <conditionalFormatting sqref="AK16:AK34">
    <cfRule type="cellIs" dxfId="830" priority="3" operator="greaterThan">
      <formula>1179</formula>
    </cfRule>
  </conditionalFormatting>
  <conditionalFormatting sqref="AK16:AK34">
    <cfRule type="cellIs" dxfId="829" priority="2" operator="greaterThan">
      <formula>99</formula>
    </cfRule>
  </conditionalFormatting>
  <conditionalFormatting sqref="AK16:AK34">
    <cfRule type="cellIs" dxfId="82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B15" workbookViewId="0">
      <selection activeCell="A31" sqref="A3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146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146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42132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26848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7'!Q34</f>
        <v>35707438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7'!$AG$34</f>
        <v>36840492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7'!$AP$34</f>
        <v>8265072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 t="s">
        <v>145</v>
      </c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90</v>
      </c>
      <c r="Q11" s="118">
        <v>35711288</v>
      </c>
      <c r="R11" s="45">
        <f>Q11-Q10</f>
        <v>3850</v>
      </c>
      <c r="S11" s="46">
        <f>R11*24/1000</f>
        <v>92.4</v>
      </c>
      <c r="T11" s="46">
        <f>R11/1000</f>
        <v>3.85</v>
      </c>
      <c r="U11" s="119">
        <v>5.5</v>
      </c>
      <c r="V11" s="119">
        <f>U11</f>
        <v>5.5</v>
      </c>
      <c r="W11" s="120" t="s">
        <v>124</v>
      </c>
      <c r="X11" s="122">
        <v>0</v>
      </c>
      <c r="Y11" s="122">
        <v>0</v>
      </c>
      <c r="Z11" s="122">
        <v>1053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36841180</v>
      </c>
      <c r="AH11" s="48">
        <f>IF(ISBLANK(AG11),"-",AG11-AG10)</f>
        <v>688</v>
      </c>
      <c r="AI11" s="49">
        <f>AH11/T11</f>
        <v>178.7012987012987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8266406</v>
      </c>
      <c r="AQ11" s="122">
        <f>AP11-AP10</f>
        <v>1334</v>
      </c>
      <c r="AR11" s="50"/>
      <c r="AS11" s="51" t="s">
        <v>113</v>
      </c>
      <c r="AV11" s="38" t="s">
        <v>88</v>
      </c>
      <c r="AW11" s="38" t="s">
        <v>91</v>
      </c>
      <c r="AY11" s="79" t="s">
        <v>126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125</v>
      </c>
      <c r="P12" s="118">
        <v>87</v>
      </c>
      <c r="Q12" s="118">
        <v>35714939</v>
      </c>
      <c r="R12" s="45">
        <f t="shared" ref="R12:R34" si="3">Q12-Q11</f>
        <v>3651</v>
      </c>
      <c r="S12" s="46">
        <f t="shared" ref="S12:S34" si="4">R12*24/1000</f>
        <v>87.623999999999995</v>
      </c>
      <c r="T12" s="46">
        <f t="shared" ref="T12:T34" si="5">R12/1000</f>
        <v>3.6509999999999998</v>
      </c>
      <c r="U12" s="119">
        <v>7</v>
      </c>
      <c r="V12" s="119">
        <f t="shared" ref="V12:V34" si="6">U12</f>
        <v>7</v>
      </c>
      <c r="W12" s="120" t="s">
        <v>124</v>
      </c>
      <c r="X12" s="122">
        <v>0</v>
      </c>
      <c r="Y12" s="122">
        <v>0</v>
      </c>
      <c r="Z12" s="122">
        <v>1010</v>
      </c>
      <c r="AA12" s="122">
        <v>0</v>
      </c>
      <c r="AB12" s="122">
        <v>1109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36841820</v>
      </c>
      <c r="AH12" s="48">
        <f t="shared" ref="AH12:AH34" si="7">IF(ISBLANK(AG12),"-",AG12-AG11)</f>
        <v>640</v>
      </c>
      <c r="AI12" s="49">
        <f t="shared" ref="AI12:AI34" si="8">AH12/T12</f>
        <v>175.29443987948508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8267854</v>
      </c>
      <c r="AQ12" s="122">
        <f>AP12-AP11</f>
        <v>1448</v>
      </c>
      <c r="AR12" s="52">
        <v>1</v>
      </c>
      <c r="AS12" s="51" t="s">
        <v>113</v>
      </c>
      <c r="AV12" s="38" t="s">
        <v>92</v>
      </c>
      <c r="AW12" s="38" t="s">
        <v>93</v>
      </c>
      <c r="AY12" s="79" t="s">
        <v>125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122</v>
      </c>
      <c r="P13" s="118">
        <v>83</v>
      </c>
      <c r="Q13" s="118">
        <v>35718535</v>
      </c>
      <c r="R13" s="45">
        <f t="shared" si="3"/>
        <v>3596</v>
      </c>
      <c r="S13" s="46">
        <f t="shared" si="4"/>
        <v>86.304000000000002</v>
      </c>
      <c r="T13" s="46">
        <f t="shared" si="5"/>
        <v>3.5960000000000001</v>
      </c>
      <c r="U13" s="119">
        <v>8.5</v>
      </c>
      <c r="V13" s="119">
        <f t="shared" si="6"/>
        <v>8.5</v>
      </c>
      <c r="W13" s="120" t="s">
        <v>124</v>
      </c>
      <c r="X13" s="122">
        <v>0</v>
      </c>
      <c r="Y13" s="122">
        <v>0</v>
      </c>
      <c r="Z13" s="122">
        <v>1002</v>
      </c>
      <c r="AA13" s="122">
        <v>0</v>
      </c>
      <c r="AB13" s="122">
        <v>1059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36842428</v>
      </c>
      <c r="AH13" s="48">
        <f t="shared" si="7"/>
        <v>608</v>
      </c>
      <c r="AI13" s="49">
        <f t="shared" si="8"/>
        <v>169.07675194660735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8269316</v>
      </c>
      <c r="AQ13" s="122">
        <f>AP13-AP12</f>
        <v>1462</v>
      </c>
      <c r="AR13" s="50"/>
      <c r="AS13" s="51" t="s">
        <v>113</v>
      </c>
      <c r="AV13" s="38" t="s">
        <v>94</v>
      </c>
      <c r="AW13" s="38" t="s">
        <v>95</v>
      </c>
      <c r="AY13" s="79" t="s">
        <v>128</v>
      </c>
    </row>
    <row r="14" spans="2:51" x14ac:dyDescent="0.25">
      <c r="B14" s="39">
        <v>2.125</v>
      </c>
      <c r="C14" s="39">
        <v>0.16666666666666666</v>
      </c>
      <c r="D14" s="117">
        <v>28</v>
      </c>
      <c r="E14" s="40">
        <f t="shared" si="0"/>
        <v>19.718309859154932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90</v>
      </c>
      <c r="P14" s="118">
        <v>88</v>
      </c>
      <c r="Q14" s="118">
        <v>35722214</v>
      </c>
      <c r="R14" s="45">
        <f t="shared" si="3"/>
        <v>3679</v>
      </c>
      <c r="S14" s="46">
        <f t="shared" si="4"/>
        <v>88.296000000000006</v>
      </c>
      <c r="T14" s="46">
        <f t="shared" si="5"/>
        <v>3.6789999999999998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872</v>
      </c>
      <c r="AA14" s="122">
        <v>0</v>
      </c>
      <c r="AB14" s="122">
        <v>1009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36842980</v>
      </c>
      <c r="AH14" s="48">
        <f t="shared" si="7"/>
        <v>552</v>
      </c>
      <c r="AI14" s="49">
        <f t="shared" si="8"/>
        <v>150.04077194889916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8270333</v>
      </c>
      <c r="AQ14" s="122">
        <f>AP14-AP13</f>
        <v>1017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129</v>
      </c>
    </row>
    <row r="15" spans="2:51" x14ac:dyDescent="0.25">
      <c r="B15" s="39">
        <v>2.1666666666666701</v>
      </c>
      <c r="C15" s="39">
        <v>0.20833333333333301</v>
      </c>
      <c r="D15" s="117">
        <v>24</v>
      </c>
      <c r="E15" s="40">
        <f t="shared" si="0"/>
        <v>16.901408450704228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101</v>
      </c>
      <c r="P15" s="118">
        <v>100</v>
      </c>
      <c r="Q15" s="118">
        <v>35726160</v>
      </c>
      <c r="R15" s="45">
        <f t="shared" si="3"/>
        <v>3946</v>
      </c>
      <c r="S15" s="46">
        <f t="shared" si="4"/>
        <v>94.703999999999994</v>
      </c>
      <c r="T15" s="46">
        <f t="shared" si="5"/>
        <v>3.9460000000000002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1006</v>
      </c>
      <c r="AA15" s="122">
        <v>0</v>
      </c>
      <c r="AB15" s="122">
        <v>1028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36843508</v>
      </c>
      <c r="AH15" s="48">
        <f t="shared" si="7"/>
        <v>528</v>
      </c>
      <c r="AI15" s="49">
        <f t="shared" si="8"/>
        <v>133.80638621388746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8270333</v>
      </c>
      <c r="AQ15" s="122">
        <f>AP15-AP14</f>
        <v>0</v>
      </c>
      <c r="AR15" s="50"/>
      <c r="AS15" s="51" t="s">
        <v>113</v>
      </c>
      <c r="AT15" s="102">
        <v>8269</v>
      </c>
      <c r="AV15" s="38" t="s">
        <v>98</v>
      </c>
      <c r="AW15" s="38" t="s">
        <v>99</v>
      </c>
      <c r="AY15" s="79" t="s">
        <v>146</v>
      </c>
    </row>
    <row r="16" spans="2:51" x14ac:dyDescent="0.25">
      <c r="B16" s="39">
        <v>2.2083333333333299</v>
      </c>
      <c r="C16" s="39">
        <v>0.25</v>
      </c>
      <c r="D16" s="117">
        <v>13</v>
      </c>
      <c r="E16" s="40">
        <f t="shared" si="0"/>
        <v>9.1549295774647899</v>
      </c>
      <c r="F16" s="152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125</v>
      </c>
      <c r="Q16" s="118">
        <v>35731019</v>
      </c>
      <c r="R16" s="45">
        <f t="shared" si="3"/>
        <v>4859</v>
      </c>
      <c r="S16" s="46">
        <f t="shared" si="4"/>
        <v>116.616</v>
      </c>
      <c r="T16" s="46">
        <f t="shared" si="5"/>
        <v>4.859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1195</v>
      </c>
      <c r="AA16" s="122">
        <v>0</v>
      </c>
      <c r="AB16" s="122">
        <v>1198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36844372</v>
      </c>
      <c r="AH16" s="48">
        <f t="shared" si="7"/>
        <v>864</v>
      </c>
      <c r="AI16" s="49">
        <f t="shared" si="8"/>
        <v>177.81436509569869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8270333</v>
      </c>
      <c r="AQ16" s="122">
        <f t="shared" ref="AQ16:AQ34" si="10">AP16-AP15</f>
        <v>0</v>
      </c>
      <c r="AR16" s="52">
        <v>1.1000000000000001</v>
      </c>
      <c r="AS16" s="51" t="s">
        <v>101</v>
      </c>
      <c r="AV16" s="38" t="s">
        <v>102</v>
      </c>
      <c r="AW16" s="38" t="s">
        <v>103</v>
      </c>
      <c r="AY16" s="104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155</v>
      </c>
      <c r="Q17" s="118">
        <v>35737212</v>
      </c>
      <c r="R17" s="45">
        <f t="shared" si="3"/>
        <v>6193</v>
      </c>
      <c r="S17" s="46">
        <f t="shared" si="4"/>
        <v>148.63200000000001</v>
      </c>
      <c r="T17" s="46">
        <f t="shared" si="5"/>
        <v>6.1929999999999996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1103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36845736</v>
      </c>
      <c r="AH17" s="48">
        <f t="shared" si="7"/>
        <v>1364</v>
      </c>
      <c r="AI17" s="49">
        <f t="shared" si="8"/>
        <v>220.24866785079931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8270333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12</v>
      </c>
      <c r="E18" s="40">
        <f t="shared" si="0"/>
        <v>8.4507042253521139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138</v>
      </c>
      <c r="P18" s="118">
        <v>152</v>
      </c>
      <c r="Q18" s="118">
        <v>35743601</v>
      </c>
      <c r="R18" s="45">
        <f t="shared" si="3"/>
        <v>6389</v>
      </c>
      <c r="S18" s="46">
        <f t="shared" si="4"/>
        <v>153.33600000000001</v>
      </c>
      <c r="T18" s="46">
        <f t="shared" si="5"/>
        <v>6.3890000000000002</v>
      </c>
      <c r="U18" s="119">
        <v>8.3000000000000007</v>
      </c>
      <c r="V18" s="119">
        <f t="shared" si="6"/>
        <v>8.3000000000000007</v>
      </c>
      <c r="W18" s="120" t="s">
        <v>135</v>
      </c>
      <c r="X18" s="122">
        <v>0</v>
      </c>
      <c r="Y18" s="122">
        <v>1082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36847148</v>
      </c>
      <c r="AH18" s="48">
        <f t="shared" si="7"/>
        <v>1412</v>
      </c>
      <c r="AI18" s="49">
        <f t="shared" si="8"/>
        <v>221.00485208952887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8270333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12</v>
      </c>
      <c r="E19" s="40">
        <f t="shared" si="0"/>
        <v>8.4507042253521139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138</v>
      </c>
      <c r="P19" s="118">
        <v>150</v>
      </c>
      <c r="Q19" s="118">
        <v>35749981</v>
      </c>
      <c r="R19" s="45">
        <f t="shared" si="3"/>
        <v>6380</v>
      </c>
      <c r="S19" s="46">
        <f t="shared" si="4"/>
        <v>153.12</v>
      </c>
      <c r="T19" s="46">
        <f t="shared" si="5"/>
        <v>6.38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1051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36848564</v>
      </c>
      <c r="AH19" s="48">
        <f t="shared" si="7"/>
        <v>1416</v>
      </c>
      <c r="AI19" s="49">
        <f t="shared" si="8"/>
        <v>221.9435736677116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8270333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11</v>
      </c>
      <c r="E20" s="40">
        <f t="shared" si="0"/>
        <v>7.746478873239437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132</v>
      </c>
      <c r="P20" s="118">
        <v>152</v>
      </c>
      <c r="Q20" s="118">
        <v>35756247</v>
      </c>
      <c r="R20" s="45">
        <f t="shared" si="3"/>
        <v>6266</v>
      </c>
      <c r="S20" s="46">
        <f t="shared" si="4"/>
        <v>150.38399999999999</v>
      </c>
      <c r="T20" s="46">
        <f t="shared" si="5"/>
        <v>6.266</v>
      </c>
      <c r="U20" s="119">
        <v>6.8</v>
      </c>
      <c r="V20" s="119">
        <f t="shared" si="6"/>
        <v>6.8</v>
      </c>
      <c r="W20" s="120" t="s">
        <v>135</v>
      </c>
      <c r="X20" s="122">
        <v>0</v>
      </c>
      <c r="Y20" s="122">
        <v>1101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36849980</v>
      </c>
      <c r="AH20" s="48">
        <f t="shared" si="7"/>
        <v>1416</v>
      </c>
      <c r="AI20" s="49">
        <f t="shared" si="8"/>
        <v>225.98148739227577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8270333</v>
      </c>
      <c r="AQ20" s="122">
        <f t="shared" si="10"/>
        <v>0</v>
      </c>
      <c r="AR20" s="52">
        <v>1.18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133</v>
      </c>
      <c r="P21" s="118">
        <v>149</v>
      </c>
      <c r="Q21" s="118">
        <v>35762514</v>
      </c>
      <c r="R21" s="45">
        <f>Q21-Q20</f>
        <v>6267</v>
      </c>
      <c r="S21" s="46">
        <f t="shared" si="4"/>
        <v>150.40799999999999</v>
      </c>
      <c r="T21" s="46">
        <f t="shared" si="5"/>
        <v>6.2670000000000003</v>
      </c>
      <c r="U21" s="119">
        <v>5.9</v>
      </c>
      <c r="V21" s="119">
        <f t="shared" si="6"/>
        <v>5.9</v>
      </c>
      <c r="W21" s="120" t="s">
        <v>135</v>
      </c>
      <c r="X21" s="122">
        <v>0</v>
      </c>
      <c r="Y21" s="122">
        <v>1162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36851396</v>
      </c>
      <c r="AH21" s="48">
        <f t="shared" si="7"/>
        <v>1416</v>
      </c>
      <c r="AI21" s="49">
        <f t="shared" si="8"/>
        <v>225.94542843465771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8270333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150</v>
      </c>
      <c r="Q22" s="118">
        <v>35768768</v>
      </c>
      <c r="R22" s="45">
        <f t="shared" si="3"/>
        <v>6254</v>
      </c>
      <c r="S22" s="46">
        <f t="shared" si="4"/>
        <v>150.096</v>
      </c>
      <c r="T22" s="46">
        <f t="shared" si="5"/>
        <v>6.2539999999999996</v>
      </c>
      <c r="U22" s="119">
        <v>5.0999999999999996</v>
      </c>
      <c r="V22" s="119">
        <f t="shared" si="6"/>
        <v>5.0999999999999996</v>
      </c>
      <c r="W22" s="120" t="s">
        <v>135</v>
      </c>
      <c r="X22" s="122">
        <v>0</v>
      </c>
      <c r="Y22" s="122">
        <v>1140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36852820</v>
      </c>
      <c r="AH22" s="48">
        <f t="shared" si="7"/>
        <v>1424</v>
      </c>
      <c r="AI22" s="49">
        <f t="shared" si="8"/>
        <v>227.69427566357533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8270333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135</v>
      </c>
      <c r="P23" s="118">
        <v>149</v>
      </c>
      <c r="Q23" s="118">
        <v>35775055</v>
      </c>
      <c r="R23" s="45">
        <f t="shared" si="3"/>
        <v>6287</v>
      </c>
      <c r="S23" s="46">
        <f t="shared" si="4"/>
        <v>150.88800000000001</v>
      </c>
      <c r="T23" s="46">
        <f t="shared" si="5"/>
        <v>6.2869999999999999</v>
      </c>
      <c r="U23" s="119">
        <v>4.4000000000000004</v>
      </c>
      <c r="V23" s="119">
        <f t="shared" si="6"/>
        <v>4.4000000000000004</v>
      </c>
      <c r="W23" s="120" t="s">
        <v>135</v>
      </c>
      <c r="X23" s="122">
        <v>0</v>
      </c>
      <c r="Y23" s="122">
        <v>1060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36854228</v>
      </c>
      <c r="AH23" s="48">
        <f t="shared" si="7"/>
        <v>1408</v>
      </c>
      <c r="AI23" s="49">
        <f t="shared" si="8"/>
        <v>223.95419118816605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8270333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8</v>
      </c>
      <c r="E24" s="40">
        <f t="shared" si="0"/>
        <v>5.6338028169014089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137</v>
      </c>
      <c r="P24" s="118">
        <v>143</v>
      </c>
      <c r="Q24" s="118">
        <v>35781004</v>
      </c>
      <c r="R24" s="45">
        <f t="shared" si="3"/>
        <v>5949</v>
      </c>
      <c r="S24" s="46">
        <f t="shared" si="4"/>
        <v>142.77600000000001</v>
      </c>
      <c r="T24" s="46">
        <f t="shared" si="5"/>
        <v>5.9489999999999998</v>
      </c>
      <c r="U24" s="119">
        <v>3.5</v>
      </c>
      <c r="V24" s="119">
        <f t="shared" si="6"/>
        <v>3.5</v>
      </c>
      <c r="W24" s="120" t="s">
        <v>135</v>
      </c>
      <c r="X24" s="122">
        <v>0</v>
      </c>
      <c r="Y24" s="122">
        <v>1091</v>
      </c>
      <c r="Z24" s="122">
        <v>1195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36855572</v>
      </c>
      <c r="AH24" s="48">
        <f t="shared" si="7"/>
        <v>1344</v>
      </c>
      <c r="AI24" s="49">
        <f t="shared" si="8"/>
        <v>225.92032274331822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8270333</v>
      </c>
      <c r="AQ24" s="122">
        <f t="shared" si="10"/>
        <v>0</v>
      </c>
      <c r="AR24" s="52">
        <v>1.07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9</v>
      </c>
      <c r="E25" s="40">
        <f t="shared" si="0"/>
        <v>6.3380281690140849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144</v>
      </c>
      <c r="Q25" s="118">
        <v>35787039</v>
      </c>
      <c r="R25" s="45">
        <f t="shared" si="3"/>
        <v>6035</v>
      </c>
      <c r="S25" s="46">
        <f t="shared" si="4"/>
        <v>144.84</v>
      </c>
      <c r="T25" s="46">
        <f t="shared" si="5"/>
        <v>6.0350000000000001</v>
      </c>
      <c r="U25" s="119">
        <v>3.5</v>
      </c>
      <c r="V25" s="119">
        <f t="shared" si="6"/>
        <v>3.5</v>
      </c>
      <c r="W25" s="120" t="s">
        <v>135</v>
      </c>
      <c r="X25" s="122">
        <v>0</v>
      </c>
      <c r="Y25" s="122">
        <v>1066</v>
      </c>
      <c r="Z25" s="122">
        <v>1195</v>
      </c>
      <c r="AA25" s="122">
        <v>1185</v>
      </c>
      <c r="AB25" s="122">
        <v>1198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36856932</v>
      </c>
      <c r="AH25" s="48">
        <f t="shared" si="7"/>
        <v>1360</v>
      </c>
      <c r="AI25" s="49">
        <f t="shared" si="8"/>
        <v>225.35211267605632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8270333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9</v>
      </c>
      <c r="E26" s="40">
        <f t="shared" si="0"/>
        <v>6.3380281690140849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130</v>
      </c>
      <c r="P26" s="118">
        <v>147</v>
      </c>
      <c r="Q26" s="118">
        <v>35792895</v>
      </c>
      <c r="R26" s="45">
        <f t="shared" si="3"/>
        <v>5856</v>
      </c>
      <c r="S26" s="46">
        <f t="shared" si="4"/>
        <v>140.54400000000001</v>
      </c>
      <c r="T26" s="46">
        <f t="shared" si="5"/>
        <v>5.8559999999999999</v>
      </c>
      <c r="U26" s="119">
        <v>3.4</v>
      </c>
      <c r="V26" s="119">
        <f t="shared" si="6"/>
        <v>3.4</v>
      </c>
      <c r="W26" s="120" t="s">
        <v>135</v>
      </c>
      <c r="X26" s="122">
        <v>0</v>
      </c>
      <c r="Y26" s="122">
        <v>1084</v>
      </c>
      <c r="Z26" s="122">
        <v>1195</v>
      </c>
      <c r="AA26" s="122">
        <v>1185</v>
      </c>
      <c r="AB26" s="122">
        <v>1198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36858252</v>
      </c>
      <c r="AH26" s="48">
        <f t="shared" si="7"/>
        <v>1320</v>
      </c>
      <c r="AI26" s="49">
        <f t="shared" si="8"/>
        <v>225.40983606557378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8270333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9</v>
      </c>
      <c r="E27" s="40">
        <f t="shared" si="0"/>
        <v>6.3380281690140849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128</v>
      </c>
      <c r="P27" s="118">
        <v>146</v>
      </c>
      <c r="Q27" s="118">
        <v>35798791</v>
      </c>
      <c r="R27" s="45">
        <f t="shared" si="3"/>
        <v>5896</v>
      </c>
      <c r="S27" s="46">
        <f t="shared" si="4"/>
        <v>141.50399999999999</v>
      </c>
      <c r="T27" s="46">
        <f t="shared" si="5"/>
        <v>5.8959999999999999</v>
      </c>
      <c r="U27" s="119">
        <v>3.1</v>
      </c>
      <c r="V27" s="119">
        <f t="shared" si="6"/>
        <v>3.1</v>
      </c>
      <c r="W27" s="120" t="s">
        <v>135</v>
      </c>
      <c r="X27" s="122">
        <v>0</v>
      </c>
      <c r="Y27" s="122">
        <v>1140</v>
      </c>
      <c r="Z27" s="122">
        <v>1195</v>
      </c>
      <c r="AA27" s="122">
        <v>1185</v>
      </c>
      <c r="AB27" s="122">
        <v>1198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36859591</v>
      </c>
      <c r="AH27" s="48">
        <f t="shared" si="7"/>
        <v>1339</v>
      </c>
      <c r="AI27" s="49">
        <f t="shared" si="8"/>
        <v>227.10312075983717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8270333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8</v>
      </c>
      <c r="E28" s="40">
        <f t="shared" si="0"/>
        <v>5.6338028169014089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131</v>
      </c>
      <c r="P28" s="118">
        <v>143</v>
      </c>
      <c r="Q28" s="118">
        <v>35804592</v>
      </c>
      <c r="R28" s="45">
        <f t="shared" si="3"/>
        <v>5801</v>
      </c>
      <c r="S28" s="46">
        <f t="shared" si="4"/>
        <v>139.22399999999999</v>
      </c>
      <c r="T28" s="46">
        <f t="shared" si="5"/>
        <v>5.8010000000000002</v>
      </c>
      <c r="U28" s="119">
        <v>2.8</v>
      </c>
      <c r="V28" s="119">
        <f t="shared" si="6"/>
        <v>2.8</v>
      </c>
      <c r="W28" s="120" t="s">
        <v>135</v>
      </c>
      <c r="X28" s="122">
        <v>0</v>
      </c>
      <c r="Y28" s="122">
        <v>1073</v>
      </c>
      <c r="Z28" s="122">
        <v>1195</v>
      </c>
      <c r="AA28" s="122">
        <v>1185</v>
      </c>
      <c r="AB28" s="122">
        <v>1198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36860928</v>
      </c>
      <c r="AH28" s="48">
        <f t="shared" si="7"/>
        <v>1337</v>
      </c>
      <c r="AI28" s="49">
        <f t="shared" si="8"/>
        <v>230.47750387864161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8270333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7</v>
      </c>
      <c r="E29" s="40">
        <f t="shared" si="0"/>
        <v>4.9295774647887329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138</v>
      </c>
      <c r="P29" s="118">
        <v>141</v>
      </c>
      <c r="Q29" s="118">
        <v>35810385</v>
      </c>
      <c r="R29" s="45">
        <f t="shared" si="3"/>
        <v>5793</v>
      </c>
      <c r="S29" s="46">
        <f t="shared" si="4"/>
        <v>139.03200000000001</v>
      </c>
      <c r="T29" s="46">
        <f t="shared" si="5"/>
        <v>5.7930000000000001</v>
      </c>
      <c r="U29" s="119">
        <v>2.6</v>
      </c>
      <c r="V29" s="119">
        <f t="shared" si="6"/>
        <v>2.6</v>
      </c>
      <c r="W29" s="120" t="s">
        <v>135</v>
      </c>
      <c r="X29" s="122">
        <v>0</v>
      </c>
      <c r="Y29" s="122">
        <v>1018</v>
      </c>
      <c r="Z29" s="122">
        <v>1195</v>
      </c>
      <c r="AA29" s="122">
        <v>1185</v>
      </c>
      <c r="AB29" s="122">
        <v>1198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36862244</v>
      </c>
      <c r="AH29" s="48">
        <f t="shared" si="7"/>
        <v>1316</v>
      </c>
      <c r="AI29" s="49">
        <f t="shared" si="8"/>
        <v>227.17072328672535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8270333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6</v>
      </c>
      <c r="E30" s="40">
        <f t="shared" si="0"/>
        <v>4.2253521126760569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139</v>
      </c>
      <c r="P30" s="118">
        <v>136</v>
      </c>
      <c r="Q30" s="118">
        <v>35816052</v>
      </c>
      <c r="R30" s="45">
        <f t="shared" si="3"/>
        <v>5667</v>
      </c>
      <c r="S30" s="46">
        <f t="shared" si="4"/>
        <v>136.00800000000001</v>
      </c>
      <c r="T30" s="46">
        <f t="shared" si="5"/>
        <v>5.6669999999999998</v>
      </c>
      <c r="U30" s="119">
        <v>2.4</v>
      </c>
      <c r="V30" s="119">
        <f t="shared" si="6"/>
        <v>2.4</v>
      </c>
      <c r="W30" s="120" t="s">
        <v>135</v>
      </c>
      <c r="X30" s="122">
        <v>0</v>
      </c>
      <c r="Y30" s="122">
        <v>966</v>
      </c>
      <c r="Z30" s="122">
        <v>1195</v>
      </c>
      <c r="AA30" s="122">
        <v>1185</v>
      </c>
      <c r="AB30" s="122">
        <v>1198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36863548</v>
      </c>
      <c r="AH30" s="48">
        <f t="shared" si="7"/>
        <v>1304</v>
      </c>
      <c r="AI30" s="49">
        <f t="shared" si="8"/>
        <v>230.10411152285161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8270333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11</v>
      </c>
      <c r="E31" s="40">
        <f t="shared" si="0"/>
        <v>7.746478873239437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109</v>
      </c>
      <c r="P31" s="118">
        <v>129</v>
      </c>
      <c r="Q31" s="118">
        <v>35821441</v>
      </c>
      <c r="R31" s="45">
        <f t="shared" si="3"/>
        <v>5389</v>
      </c>
      <c r="S31" s="46">
        <f t="shared" si="4"/>
        <v>129.33600000000001</v>
      </c>
      <c r="T31" s="46">
        <f t="shared" si="5"/>
        <v>5.3890000000000002</v>
      </c>
      <c r="U31" s="119">
        <v>2</v>
      </c>
      <c r="V31" s="119">
        <f t="shared" si="6"/>
        <v>2</v>
      </c>
      <c r="W31" s="120" t="s">
        <v>180</v>
      </c>
      <c r="X31" s="122">
        <v>0</v>
      </c>
      <c r="Y31" s="122">
        <v>118</v>
      </c>
      <c r="Z31" s="122">
        <v>1195</v>
      </c>
      <c r="AA31" s="122">
        <v>0</v>
      </c>
      <c r="AB31" s="122">
        <v>1198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36864628</v>
      </c>
      <c r="AH31" s="48">
        <f t="shared" si="7"/>
        <v>1080</v>
      </c>
      <c r="AI31" s="49">
        <f t="shared" si="8"/>
        <v>200.40823900538132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8270333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107</v>
      </c>
      <c r="P32" s="118">
        <v>127</v>
      </c>
      <c r="Q32" s="118">
        <v>35826681</v>
      </c>
      <c r="R32" s="45">
        <f t="shared" si="3"/>
        <v>5240</v>
      </c>
      <c r="S32" s="46">
        <f t="shared" si="4"/>
        <v>125.76</v>
      </c>
      <c r="T32" s="46">
        <f t="shared" si="5"/>
        <v>5.24</v>
      </c>
      <c r="U32" s="119">
        <v>1.5</v>
      </c>
      <c r="V32" s="119">
        <f t="shared" si="6"/>
        <v>1.5</v>
      </c>
      <c r="W32" s="120" t="s">
        <v>180</v>
      </c>
      <c r="X32" s="122">
        <v>0</v>
      </c>
      <c r="Y32" s="122">
        <v>1167</v>
      </c>
      <c r="Z32" s="122">
        <v>1195</v>
      </c>
      <c r="AA32" s="122">
        <v>0</v>
      </c>
      <c r="AB32" s="122">
        <v>1198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36865656</v>
      </c>
      <c r="AH32" s="48">
        <f t="shared" si="7"/>
        <v>1028</v>
      </c>
      <c r="AI32" s="49">
        <f t="shared" si="8"/>
        <v>196.18320610687022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8270333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106</v>
      </c>
      <c r="Q33" s="118">
        <v>35831272</v>
      </c>
      <c r="R33" s="45">
        <f t="shared" si="3"/>
        <v>4591</v>
      </c>
      <c r="S33" s="46">
        <f t="shared" si="4"/>
        <v>110.184</v>
      </c>
      <c r="T33" s="46">
        <f t="shared" si="5"/>
        <v>4.5910000000000002</v>
      </c>
      <c r="U33" s="119">
        <v>2.2000000000000002</v>
      </c>
      <c r="V33" s="119">
        <f t="shared" si="6"/>
        <v>2.2000000000000002</v>
      </c>
      <c r="W33" s="120" t="s">
        <v>124</v>
      </c>
      <c r="X33" s="122">
        <v>0</v>
      </c>
      <c r="Y33" s="122">
        <v>0</v>
      </c>
      <c r="Z33" s="122">
        <v>1143</v>
      </c>
      <c r="AA33" s="122">
        <v>0</v>
      </c>
      <c r="AB33" s="122">
        <v>1170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36866532</v>
      </c>
      <c r="AH33" s="48">
        <f t="shared" si="7"/>
        <v>876</v>
      </c>
      <c r="AI33" s="49">
        <f t="shared" si="8"/>
        <v>190.80810280984534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8271114</v>
      </c>
      <c r="AQ33" s="122">
        <f t="shared" si="10"/>
        <v>781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13</v>
      </c>
      <c r="E34" s="40">
        <f t="shared" si="0"/>
        <v>9.1549295774647899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130</v>
      </c>
      <c r="P34" s="118">
        <v>99</v>
      </c>
      <c r="Q34" s="118">
        <v>35835668</v>
      </c>
      <c r="R34" s="45">
        <f t="shared" si="3"/>
        <v>4396</v>
      </c>
      <c r="S34" s="46">
        <f t="shared" si="4"/>
        <v>105.504</v>
      </c>
      <c r="T34" s="46">
        <f t="shared" si="5"/>
        <v>4.3959999999999999</v>
      </c>
      <c r="U34" s="119">
        <v>3.3</v>
      </c>
      <c r="V34" s="119">
        <f t="shared" si="6"/>
        <v>3.3</v>
      </c>
      <c r="W34" s="120" t="s">
        <v>124</v>
      </c>
      <c r="X34" s="122">
        <v>0</v>
      </c>
      <c r="Y34" s="122">
        <v>0</v>
      </c>
      <c r="Z34" s="122">
        <v>1097</v>
      </c>
      <c r="AA34" s="122">
        <v>0</v>
      </c>
      <c r="AB34" s="122">
        <v>1109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36867340</v>
      </c>
      <c r="AH34" s="48">
        <f t="shared" si="7"/>
        <v>808</v>
      </c>
      <c r="AI34" s="49">
        <f t="shared" si="8"/>
        <v>183.80345768880801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8272117</v>
      </c>
      <c r="AQ34" s="122">
        <f t="shared" si="10"/>
        <v>1003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128.79166666666666</v>
      </c>
      <c r="Q35" s="63">
        <f>Q34-Q10</f>
        <v>128230</v>
      </c>
      <c r="R35" s="64">
        <f>SUM(R11:R34)</f>
        <v>128230</v>
      </c>
      <c r="S35" s="123">
        <f>AVERAGE(S11:S34)</f>
        <v>128.23000000000002</v>
      </c>
      <c r="T35" s="123">
        <f>SUM(T11:T34)</f>
        <v>128.22999999999999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26848</v>
      </c>
      <c r="AH35" s="66">
        <f>SUM(AH11:AH34)</f>
        <v>26848</v>
      </c>
      <c r="AI35" s="67">
        <f>$AH$35/$T35</f>
        <v>209.37378148639166</v>
      </c>
      <c r="AJ35" s="92"/>
      <c r="AK35" s="93"/>
      <c r="AL35" s="93"/>
      <c r="AM35" s="93"/>
      <c r="AN35" s="94"/>
      <c r="AO35" s="68"/>
      <c r="AP35" s="69">
        <f>AP34-AP10</f>
        <v>7045</v>
      </c>
      <c r="AQ35" s="70">
        <f>SUM(AQ11:AQ34)</f>
        <v>7045</v>
      </c>
      <c r="AR35" s="145">
        <f>SUM(AR11:AR34)</f>
        <v>6.07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183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235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237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239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238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240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08" t="s">
        <v>241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15" t="s">
        <v>164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242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1" t="s">
        <v>192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15" t="s">
        <v>154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58" t="s">
        <v>196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 t="s">
        <v>157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108" t="s">
        <v>243</v>
      </c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66" t="s">
        <v>218</v>
      </c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125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125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30"/>
    </row>
    <row r="92" spans="1:51" x14ac:dyDescent="0.25">
      <c r="B92" s="7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00"/>
    </row>
    <row r="93" spans="1:51" s="130" customFormat="1" x14ac:dyDescent="0.25">
      <c r="B93" s="7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12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39" spans="15:51" x14ac:dyDescent="0.25">
      <c r="AY139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4 S87:T93 B86:B91 S83:T84 N88:R93 T75:T82 T59:T66 T47:T56" name="Range2_12_5_1_1"/>
    <protectedRange sqref="N10 L10 L6 D6 D8 AD8 AF8 O8:U8 AJ8:AR8 AF10 L24:N31 N12:N23 N32:N34 N11:P11 O12:P34 E11:E34 G11:G34 AC17:AF34 R11:V34 X11:AF16 AB17:AB30 Z17:Z32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2:B93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3:B85" name="Range2_12_5_1_1_2"/>
    <protectedRange sqref="B82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0:B81" name="Range2_12_5_1_1_2_1"/>
    <protectedRange sqref="B79" name="Range2_12_5_1_1_2_1_2_1"/>
    <protectedRange sqref="B78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6" name="Range2_12_5_1_1_2_1_4_1_1_1_2_1_1_1_1_1_1_1_1_1_2_1_1_1_1_1"/>
    <protectedRange sqref="B77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5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1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3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AA17:AA30 X33:AB34 X17:Y32 AA31:AB32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AR11:AR34" name="Range1_16_3_1_1_5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 B48 B51:B53" name="Range2_12_5_1_1_1_2_2_1_1_1_1_1_1_1_1_1_1_1_2_1_1_1_1_1_1_1_1_1_3_1_3_1_1"/>
    <protectedRange sqref="B47" name="Range2_12_5_1_1_1_1_1_2_2_1_1"/>
    <protectedRange sqref="B49" name="Range2_12_5_1_1_1_2_2_1_1_1_1_1_1_1_1_1_1_1_2_1_1_1_2_1_1_1_2_1_1_1_3_1"/>
    <protectedRange sqref="B50" name="Range2_12_5_1_1_1_2_2_1_1_1_1_1_1_1_1_1_1_1_2_1_1_1_2_1_2_1_1_1_1_3_1"/>
    <protectedRange sqref="B62" name="Range2_12_5_1_1_2_1_4_1_1_1_2_1_1_1_1_1_1_1_1_1_2_1_1_1_1_2_1_1_1_2_1_1_1_2_2_2_1_1_1_1_1_1"/>
    <protectedRange sqref="B56 B61" name="Range2_12_5_1_1_1_2_2_1_1_1_1_1_1_1_1_1_1_1_2_1_1_1_1_1_1_1_1_1_3_1_3_1_1_1"/>
    <protectedRange sqref="B54:B55" name="Range2_12_5_1_1_1_2_2_1_1_1_1_1_1_1_1_1_1_1_2_1_1_1_2_1_2_1_1_1_1_3_1_1"/>
    <protectedRange sqref="B57" name="Range2_12_5_1_1_1_2_2_1_1_1_1_1_1_1_1_1_1_1_2_1_1_1_3_3_1_1_1_1"/>
    <protectedRange sqref="B59" name="Range2_12_5_1_1_1_2_2_1_1_1_1_1_1_1_1_1_1_1_2_1_1_1_2_2_1"/>
    <protectedRange sqref="B60" name="Range2_12_5_1_1_2_1_4_1_1_1_2_1_1_1_1_1_1_1_1_1_2_1_1_1_1_2_1_1_1_2_1_1_1_2_2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AB17:AB30 Z17:Z31 AB33 X32:AA32">
    <cfRule type="containsText" dxfId="827" priority="17" operator="containsText" text="N/A">
      <formula>NOT(ISERROR(SEARCH("N/A",X11)))</formula>
    </cfRule>
    <cfRule type="cellIs" dxfId="826" priority="35" operator="equal">
      <formula>0</formula>
    </cfRule>
  </conditionalFormatting>
  <conditionalFormatting sqref="AC17:AE34 X11:AE16 AB17:AB30 Z17:Z31 AB33 X32:AA32">
    <cfRule type="cellIs" dxfId="825" priority="34" operator="greaterThanOrEqual">
      <formula>1185</formula>
    </cfRule>
  </conditionalFormatting>
  <conditionalFormatting sqref="AC17:AE34 X11:AE16 AB17:AB30 Z17:Z31 AB33 X32:AA32">
    <cfRule type="cellIs" dxfId="824" priority="33" operator="between">
      <formula>0.1</formula>
      <formula>1184</formula>
    </cfRule>
  </conditionalFormatting>
  <conditionalFormatting sqref="X8 AJ16:AJ34 AJ11:AO15 AO12:AO34 AL16:AN34">
    <cfRule type="cellIs" dxfId="823" priority="32" operator="equal">
      <formula>0</formula>
    </cfRule>
  </conditionalFormatting>
  <conditionalFormatting sqref="X8 AJ16:AJ34 AJ11:AO15 AO12:AO34 AL16:AN34">
    <cfRule type="cellIs" dxfId="822" priority="31" operator="greaterThan">
      <formula>1179</formula>
    </cfRule>
  </conditionalFormatting>
  <conditionalFormatting sqref="X8 AJ16:AJ34 AJ11:AO15 AO12:AO34 AL16:AN34">
    <cfRule type="cellIs" dxfId="821" priority="30" operator="greaterThan">
      <formula>99</formula>
    </cfRule>
  </conditionalFormatting>
  <conditionalFormatting sqref="X8 AJ16:AJ34 AJ11:AO15 AO12:AO34 AL16:AN34">
    <cfRule type="cellIs" dxfId="820" priority="29" operator="greaterThan">
      <formula>0.99</formula>
    </cfRule>
  </conditionalFormatting>
  <conditionalFormatting sqref="AB8">
    <cfRule type="cellIs" dxfId="819" priority="28" operator="equal">
      <formula>0</formula>
    </cfRule>
  </conditionalFormatting>
  <conditionalFormatting sqref="AB8">
    <cfRule type="cellIs" dxfId="818" priority="27" operator="greaterThan">
      <formula>1179</formula>
    </cfRule>
  </conditionalFormatting>
  <conditionalFormatting sqref="AB8">
    <cfRule type="cellIs" dxfId="817" priority="26" operator="greaterThan">
      <formula>99</formula>
    </cfRule>
  </conditionalFormatting>
  <conditionalFormatting sqref="AB8">
    <cfRule type="cellIs" dxfId="816" priority="25" operator="greaterThan">
      <formula>0.99</formula>
    </cfRule>
  </conditionalFormatting>
  <conditionalFormatting sqref="AQ11:AQ34">
    <cfRule type="cellIs" dxfId="815" priority="24" operator="equal">
      <formula>0</formula>
    </cfRule>
  </conditionalFormatting>
  <conditionalFormatting sqref="AQ11:AQ34">
    <cfRule type="cellIs" dxfId="814" priority="23" operator="greaterThan">
      <formula>1179</formula>
    </cfRule>
  </conditionalFormatting>
  <conditionalFormatting sqref="AQ11:AQ34">
    <cfRule type="cellIs" dxfId="813" priority="22" operator="greaterThan">
      <formula>99</formula>
    </cfRule>
  </conditionalFormatting>
  <conditionalFormatting sqref="AQ11:AQ34">
    <cfRule type="cellIs" dxfId="812" priority="21" operator="greaterThan">
      <formula>0.99</formula>
    </cfRule>
  </conditionalFormatting>
  <conditionalFormatting sqref="AI11:AI34">
    <cfRule type="cellIs" dxfId="811" priority="20" operator="greaterThan">
      <formula>$AI$8</formula>
    </cfRule>
  </conditionalFormatting>
  <conditionalFormatting sqref="AH11:AH34">
    <cfRule type="cellIs" dxfId="810" priority="18" operator="greaterThan">
      <formula>$AH$8</formula>
    </cfRule>
    <cfRule type="cellIs" dxfId="809" priority="19" operator="greaterThan">
      <formula>$AH$8</formula>
    </cfRule>
  </conditionalFormatting>
  <conditionalFormatting sqref="AP11:AP34">
    <cfRule type="cellIs" dxfId="808" priority="16" operator="equal">
      <formula>0</formula>
    </cfRule>
  </conditionalFormatting>
  <conditionalFormatting sqref="AP11:AP34">
    <cfRule type="cellIs" dxfId="807" priority="15" operator="greaterThan">
      <formula>1179</formula>
    </cfRule>
  </conditionalFormatting>
  <conditionalFormatting sqref="AP11:AP34">
    <cfRule type="cellIs" dxfId="806" priority="14" operator="greaterThan">
      <formula>99</formula>
    </cfRule>
  </conditionalFormatting>
  <conditionalFormatting sqref="AP11:AP34">
    <cfRule type="cellIs" dxfId="805" priority="13" operator="greaterThan">
      <formula>0.99</formula>
    </cfRule>
  </conditionalFormatting>
  <conditionalFormatting sqref="AA17:AA30 X17:Y31 AA31:AB31 X34:AB34 X33:AA33 AB32">
    <cfRule type="containsText" dxfId="804" priority="9" operator="containsText" text="N/A">
      <formula>NOT(ISERROR(SEARCH("N/A",X17)))</formula>
    </cfRule>
    <cfRule type="cellIs" dxfId="803" priority="12" operator="equal">
      <formula>0</formula>
    </cfRule>
  </conditionalFormatting>
  <conditionalFormatting sqref="AA17:AA30 X17:Y31 AA31:AB31 X34:AB34 X33:AA33 AB32">
    <cfRule type="cellIs" dxfId="802" priority="11" operator="greaterThanOrEqual">
      <formula>1185</formula>
    </cfRule>
  </conditionalFormatting>
  <conditionalFormatting sqref="AA17:AA30 X17:Y31 AA31:AB31 X34:AB34 X33:AA33 AB32">
    <cfRule type="cellIs" dxfId="801" priority="10" operator="between">
      <formula>0.1</formula>
      <formula>1184</formula>
    </cfRule>
  </conditionalFormatting>
  <conditionalFormatting sqref="AK16:AK34">
    <cfRule type="cellIs" dxfId="800" priority="4" operator="equal">
      <formula>0</formula>
    </cfRule>
  </conditionalFormatting>
  <conditionalFormatting sqref="AK16:AK34">
    <cfRule type="cellIs" dxfId="799" priority="3" operator="greaterThan">
      <formula>1179</formula>
    </cfRule>
  </conditionalFormatting>
  <conditionalFormatting sqref="AK16:AK34">
    <cfRule type="cellIs" dxfId="798" priority="2" operator="greaterThan">
      <formula>99</formula>
    </cfRule>
  </conditionalFormatting>
  <conditionalFormatting sqref="AK16:AK34">
    <cfRule type="cellIs" dxfId="79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$AY$10:$AY$37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1"/>
  <sheetViews>
    <sheetView showGridLines="0" topLeftCell="A38" workbookViewId="0">
      <selection activeCell="B43" sqref="B43:B5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56" t="s">
        <v>145</v>
      </c>
      <c r="Q3" s="257"/>
      <c r="R3" s="257"/>
      <c r="S3" s="257"/>
      <c r="T3" s="257"/>
      <c r="U3" s="25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56" t="s">
        <v>129</v>
      </c>
      <c r="Q4" s="257"/>
      <c r="R4" s="257"/>
      <c r="S4" s="257"/>
      <c r="T4" s="257"/>
      <c r="U4" s="25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56" t="s">
        <v>129</v>
      </c>
      <c r="Q5" s="257"/>
      <c r="R5" s="257"/>
      <c r="S5" s="257"/>
      <c r="T5" s="257"/>
      <c r="U5" s="25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56" t="s">
        <v>6</v>
      </c>
      <c r="C6" s="258"/>
      <c r="D6" s="259" t="s">
        <v>7</v>
      </c>
      <c r="E6" s="260"/>
      <c r="F6" s="260"/>
      <c r="G6" s="260"/>
      <c r="H6" s="261"/>
      <c r="I6" s="102"/>
      <c r="J6" s="102"/>
      <c r="K6" s="151"/>
      <c r="L6" s="262">
        <v>41686</v>
      </c>
      <c r="M6" s="26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45" t="s">
        <v>8</v>
      </c>
      <c r="C7" s="246"/>
      <c r="D7" s="245" t="s">
        <v>9</v>
      </c>
      <c r="E7" s="247"/>
      <c r="F7" s="247"/>
      <c r="G7" s="246"/>
      <c r="H7" s="146" t="s">
        <v>10</v>
      </c>
      <c r="I7" s="147" t="s">
        <v>11</v>
      </c>
      <c r="J7" s="147" t="s">
        <v>12</v>
      </c>
      <c r="K7" s="147" t="s">
        <v>13</v>
      </c>
      <c r="L7" s="11"/>
      <c r="M7" s="11"/>
      <c r="N7" s="11"/>
      <c r="O7" s="146" t="s">
        <v>14</v>
      </c>
      <c r="P7" s="245" t="s">
        <v>15</v>
      </c>
      <c r="Q7" s="247"/>
      <c r="R7" s="247"/>
      <c r="S7" s="247"/>
      <c r="T7" s="246"/>
      <c r="U7" s="244" t="s">
        <v>16</v>
      </c>
      <c r="V7" s="244"/>
      <c r="W7" s="147" t="s">
        <v>17</v>
      </c>
      <c r="X7" s="245" t="s">
        <v>18</v>
      </c>
      <c r="Y7" s="246"/>
      <c r="Z7" s="245" t="s">
        <v>19</v>
      </c>
      <c r="AA7" s="246"/>
      <c r="AB7" s="245" t="s">
        <v>20</v>
      </c>
      <c r="AC7" s="246"/>
      <c r="AD7" s="245" t="s">
        <v>21</v>
      </c>
      <c r="AE7" s="246"/>
      <c r="AF7" s="147" t="s">
        <v>22</v>
      </c>
      <c r="AG7" s="147" t="s">
        <v>23</v>
      </c>
      <c r="AH7" s="147" t="s">
        <v>24</v>
      </c>
      <c r="AI7" s="147" t="s">
        <v>25</v>
      </c>
      <c r="AJ7" s="245" t="s">
        <v>26</v>
      </c>
      <c r="AK7" s="247"/>
      <c r="AL7" s="247"/>
      <c r="AM7" s="247"/>
      <c r="AN7" s="246"/>
      <c r="AO7" s="245" t="s">
        <v>27</v>
      </c>
      <c r="AP7" s="247"/>
      <c r="AQ7" s="246"/>
      <c r="AR7" s="14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48">
        <v>42133</v>
      </c>
      <c r="C8" s="249"/>
      <c r="D8" s="250" t="s">
        <v>29</v>
      </c>
      <c r="E8" s="251"/>
      <c r="F8" s="251"/>
      <c r="G8" s="252"/>
      <c r="H8" s="27"/>
      <c r="I8" s="250" t="s">
        <v>29</v>
      </c>
      <c r="J8" s="251"/>
      <c r="K8" s="25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53" t="s">
        <v>33</v>
      </c>
      <c r="V8" s="253"/>
      <c r="W8" s="29" t="s">
        <v>34</v>
      </c>
      <c r="X8" s="236">
        <v>0</v>
      </c>
      <c r="Y8" s="237"/>
      <c r="Z8" s="254" t="s">
        <v>35</v>
      </c>
      <c r="AA8" s="255"/>
      <c r="AB8" s="236">
        <v>1185</v>
      </c>
      <c r="AC8" s="237"/>
      <c r="AD8" s="238">
        <v>800</v>
      </c>
      <c r="AE8" s="239"/>
      <c r="AF8" s="27"/>
      <c r="AG8" s="29">
        <f>AG34-AG10</f>
        <v>26488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28" t="s">
        <v>39</v>
      </c>
      <c r="C9" s="228"/>
      <c r="D9" s="240" t="s">
        <v>40</v>
      </c>
      <c r="E9" s="241"/>
      <c r="F9" s="242" t="s">
        <v>41</v>
      </c>
      <c r="G9" s="241"/>
      <c r="H9" s="243" t="s">
        <v>42</v>
      </c>
      <c r="I9" s="228" t="s">
        <v>43</v>
      </c>
      <c r="J9" s="228"/>
      <c r="K9" s="228"/>
      <c r="L9" s="147" t="s">
        <v>44</v>
      </c>
      <c r="M9" s="244" t="s">
        <v>45</v>
      </c>
      <c r="N9" s="32" t="s">
        <v>46</v>
      </c>
      <c r="O9" s="234" t="s">
        <v>47</v>
      </c>
      <c r="P9" s="234" t="s">
        <v>48</v>
      </c>
      <c r="Q9" s="33" t="s">
        <v>49</v>
      </c>
      <c r="R9" s="222" t="s">
        <v>50</v>
      </c>
      <c r="S9" s="223"/>
      <c r="T9" s="224"/>
      <c r="U9" s="148" t="s">
        <v>51</v>
      </c>
      <c r="V9" s="148" t="s">
        <v>52</v>
      </c>
      <c r="W9" s="228" t="s">
        <v>53</v>
      </c>
      <c r="X9" s="229" t="s">
        <v>54</v>
      </c>
      <c r="Y9" s="230"/>
      <c r="Z9" s="230"/>
      <c r="AA9" s="230"/>
      <c r="AB9" s="230"/>
      <c r="AC9" s="230"/>
      <c r="AD9" s="230"/>
      <c r="AE9" s="231"/>
      <c r="AF9" s="150" t="s">
        <v>55</v>
      </c>
      <c r="AG9" s="150" t="s">
        <v>56</v>
      </c>
      <c r="AH9" s="217" t="s">
        <v>57</v>
      </c>
      <c r="AI9" s="232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34" t="s">
        <v>66</v>
      </c>
      <c r="AR9" s="148" t="s">
        <v>67</v>
      </c>
      <c r="AS9" s="21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43"/>
      <c r="I10" s="148" t="s">
        <v>75</v>
      </c>
      <c r="J10" s="148" t="s">
        <v>75</v>
      </c>
      <c r="K10" s="148" t="s">
        <v>75</v>
      </c>
      <c r="L10" s="27" t="s">
        <v>29</v>
      </c>
      <c r="M10" s="244"/>
      <c r="N10" s="27" t="s">
        <v>29</v>
      </c>
      <c r="O10" s="235"/>
      <c r="P10" s="235"/>
      <c r="Q10" s="143">
        <f>'MAY 8'!Q34</f>
        <v>35835668</v>
      </c>
      <c r="R10" s="225"/>
      <c r="S10" s="226"/>
      <c r="T10" s="227"/>
      <c r="U10" s="148" t="s">
        <v>75</v>
      </c>
      <c r="V10" s="148" t="s">
        <v>75</v>
      </c>
      <c r="W10" s="22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8">
        <f>'MAY 8'!$AG$34</f>
        <v>36867340</v>
      </c>
      <c r="AH10" s="217"/>
      <c r="AI10" s="233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4">
        <f>'MAY 8'!$AP$34</f>
        <v>8272117</v>
      </c>
      <c r="AQ10" s="235"/>
      <c r="AR10" s="149" t="s">
        <v>85</v>
      </c>
      <c r="AS10" s="217"/>
      <c r="AV10" s="38" t="s">
        <v>86</v>
      </c>
      <c r="AW10" s="38" t="s">
        <v>87</v>
      </c>
      <c r="AY10" s="79"/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94</v>
      </c>
      <c r="Q11" s="118">
        <v>35839725</v>
      </c>
      <c r="R11" s="45">
        <f>Q11-Q10</f>
        <v>4057</v>
      </c>
      <c r="S11" s="46">
        <f>R11*24/1000</f>
        <v>97.367999999999995</v>
      </c>
      <c r="T11" s="46">
        <f>R11/1000</f>
        <v>4.0570000000000004</v>
      </c>
      <c r="U11" s="119">
        <v>4.7</v>
      </c>
      <c r="V11" s="119">
        <f>U11</f>
        <v>4.7</v>
      </c>
      <c r="W11" s="120" t="s">
        <v>124</v>
      </c>
      <c r="X11" s="122">
        <v>0</v>
      </c>
      <c r="Y11" s="122">
        <v>0</v>
      </c>
      <c r="Z11" s="122">
        <v>1090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36868080</v>
      </c>
      <c r="AH11" s="48">
        <f>IF(ISBLANK(AG11),"-",AG11-AG10)</f>
        <v>740</v>
      </c>
      <c r="AI11" s="49">
        <f>AH11/T11</f>
        <v>182.40078876016759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8273388</v>
      </c>
      <c r="AQ11" s="122">
        <f>AP11-AP10</f>
        <v>1271</v>
      </c>
      <c r="AR11" s="50"/>
      <c r="AS11" s="51" t="s">
        <v>113</v>
      </c>
      <c r="AV11" s="38" t="s">
        <v>88</v>
      </c>
      <c r="AW11" s="38" t="s">
        <v>91</v>
      </c>
      <c r="AY11" s="79" t="s">
        <v>145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129</v>
      </c>
      <c r="P12" s="118">
        <v>99</v>
      </c>
      <c r="Q12" s="118">
        <v>35843732</v>
      </c>
      <c r="R12" s="45">
        <f t="shared" ref="R12:R34" si="3">Q12-Q11</f>
        <v>4007</v>
      </c>
      <c r="S12" s="46">
        <f t="shared" ref="S12:S34" si="4">R12*24/1000</f>
        <v>96.168000000000006</v>
      </c>
      <c r="T12" s="46">
        <f t="shared" ref="T12:T34" si="5">R12/1000</f>
        <v>4.0069999999999997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1077</v>
      </c>
      <c r="AA12" s="122">
        <v>0</v>
      </c>
      <c r="AB12" s="122">
        <v>1110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36868788</v>
      </c>
      <c r="AH12" s="48">
        <f>IF(ISBLANK(AG12),"-",AG12-AG11)</f>
        <v>708</v>
      </c>
      <c r="AI12" s="49">
        <f t="shared" ref="AI12:AI34" si="7">AH12/T12</f>
        <v>176.6907911155478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8274678</v>
      </c>
      <c r="AQ12" s="122">
        <f>AP12-AP11</f>
        <v>1290</v>
      </c>
      <c r="AR12" s="52">
        <v>0.81</v>
      </c>
      <c r="AS12" s="51" t="s">
        <v>113</v>
      </c>
      <c r="AV12" s="38" t="s">
        <v>92</v>
      </c>
      <c r="AW12" s="38" t="s">
        <v>93</v>
      </c>
      <c r="AY12" s="79" t="s">
        <v>126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94</v>
      </c>
      <c r="Q13" s="118">
        <v>35847693</v>
      </c>
      <c r="R13" s="45">
        <f t="shared" si="3"/>
        <v>3961</v>
      </c>
      <c r="S13" s="46">
        <f t="shared" si="4"/>
        <v>95.063999999999993</v>
      </c>
      <c r="T13" s="46">
        <f t="shared" si="5"/>
        <v>3.9609999999999999</v>
      </c>
      <c r="U13" s="119">
        <v>7.4</v>
      </c>
      <c r="V13" s="119">
        <f t="shared" si="6"/>
        <v>7.4</v>
      </c>
      <c r="W13" s="120" t="s">
        <v>124</v>
      </c>
      <c r="X13" s="122">
        <v>0</v>
      </c>
      <c r="Y13" s="122">
        <v>0</v>
      </c>
      <c r="Z13" s="122">
        <v>1048</v>
      </c>
      <c r="AA13" s="122">
        <v>0</v>
      </c>
      <c r="AB13" s="122">
        <v>1109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36869468</v>
      </c>
      <c r="AH13" s="48">
        <f>IF(ISBLANK(AG13),"-",AG13-AG12)</f>
        <v>680</v>
      </c>
      <c r="AI13" s="49">
        <f t="shared" si="7"/>
        <v>171.67381974248929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8275907</v>
      </c>
      <c r="AQ13" s="122">
        <f>AP13-AP12</f>
        <v>1229</v>
      </c>
      <c r="AR13" s="50"/>
      <c r="AS13" s="51" t="s">
        <v>113</v>
      </c>
      <c r="AV13" s="38" t="s">
        <v>94</v>
      </c>
      <c r="AW13" s="38" t="s">
        <v>95</v>
      </c>
      <c r="AY13" s="79" t="s">
        <v>125</v>
      </c>
    </row>
    <row r="14" spans="2:51" x14ac:dyDescent="0.25">
      <c r="B14" s="39">
        <v>2.125</v>
      </c>
      <c r="C14" s="39">
        <v>0.16666666666666666</v>
      </c>
      <c r="D14" s="117">
        <v>13</v>
      </c>
      <c r="E14" s="40">
        <f t="shared" si="0"/>
        <v>9.1549295774647899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119</v>
      </c>
      <c r="P14" s="118">
        <v>95</v>
      </c>
      <c r="Q14" s="118">
        <v>35851586</v>
      </c>
      <c r="R14" s="45">
        <f t="shared" si="3"/>
        <v>3893</v>
      </c>
      <c r="S14" s="46">
        <f t="shared" si="4"/>
        <v>93.432000000000002</v>
      </c>
      <c r="T14" s="46">
        <f t="shared" si="5"/>
        <v>3.8929999999999998</v>
      </c>
      <c r="U14" s="119">
        <v>8.6</v>
      </c>
      <c r="V14" s="119">
        <f t="shared" si="6"/>
        <v>8.6</v>
      </c>
      <c r="W14" s="120" t="s">
        <v>124</v>
      </c>
      <c r="X14" s="122">
        <v>0</v>
      </c>
      <c r="Y14" s="122">
        <v>0</v>
      </c>
      <c r="Z14" s="122">
        <v>1017</v>
      </c>
      <c r="AA14" s="122">
        <v>0</v>
      </c>
      <c r="AB14" s="122">
        <v>1139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36870120</v>
      </c>
      <c r="AH14" s="48">
        <f t="shared" ref="AH14:AH34" si="8">IF(ISBLANK(AG14),"-",AG14-AG13)</f>
        <v>652</v>
      </c>
      <c r="AI14" s="49">
        <f t="shared" si="7"/>
        <v>167.48009247367071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8277043</v>
      </c>
      <c r="AQ14" s="122">
        <f>AP14-AP13</f>
        <v>1136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128</v>
      </c>
    </row>
    <row r="15" spans="2:51" x14ac:dyDescent="0.25">
      <c r="B15" s="39">
        <v>2.1666666666666701</v>
      </c>
      <c r="C15" s="39">
        <v>0.20833333333333301</v>
      </c>
      <c r="D15" s="117">
        <v>32</v>
      </c>
      <c r="E15" s="40">
        <f t="shared" si="0"/>
        <v>22.535211267605636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103</v>
      </c>
      <c r="P15" s="118">
        <v>96</v>
      </c>
      <c r="Q15" s="118">
        <v>35855632</v>
      </c>
      <c r="R15" s="45">
        <f t="shared" si="3"/>
        <v>4046</v>
      </c>
      <c r="S15" s="46">
        <f t="shared" si="4"/>
        <v>97.103999999999999</v>
      </c>
      <c r="T15" s="46">
        <f t="shared" si="5"/>
        <v>4.0460000000000003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949</v>
      </c>
      <c r="AA15" s="122">
        <v>0</v>
      </c>
      <c r="AB15" s="122">
        <v>1110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36870784</v>
      </c>
      <c r="AH15" s="48">
        <f t="shared" si="8"/>
        <v>664</v>
      </c>
      <c r="AI15" s="49">
        <f t="shared" si="7"/>
        <v>164.11270390509145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0.45</v>
      </c>
      <c r="AP15" s="122">
        <v>8277892</v>
      </c>
      <c r="AQ15" s="122">
        <f>AP15-AP14</f>
        <v>849</v>
      </c>
      <c r="AR15" s="50"/>
      <c r="AS15" s="51" t="s">
        <v>113</v>
      </c>
      <c r="AV15" s="38" t="s">
        <v>98</v>
      </c>
      <c r="AW15" s="38" t="s">
        <v>99</v>
      </c>
      <c r="AY15" s="79" t="s">
        <v>129</v>
      </c>
    </row>
    <row r="16" spans="2:51" x14ac:dyDescent="0.25">
      <c r="B16" s="39">
        <v>2.2083333333333299</v>
      </c>
      <c r="C16" s="39">
        <v>0.25</v>
      </c>
      <c r="D16" s="117">
        <v>15</v>
      </c>
      <c r="E16" s="40">
        <f t="shared" si="0"/>
        <v>10.563380281690142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125</v>
      </c>
      <c r="P16" s="118">
        <v>123</v>
      </c>
      <c r="Q16" s="118">
        <v>35860559</v>
      </c>
      <c r="R16" s="45">
        <f t="shared" si="3"/>
        <v>4927</v>
      </c>
      <c r="S16" s="46">
        <f t="shared" si="4"/>
        <v>118.248</v>
      </c>
      <c r="T16" s="46">
        <f t="shared" si="5"/>
        <v>4.9269999999999996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1190</v>
      </c>
      <c r="AA16" s="122">
        <v>0</v>
      </c>
      <c r="AB16" s="122">
        <v>1199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36871660</v>
      </c>
      <c r="AH16" s="48">
        <f t="shared" si="8"/>
        <v>876</v>
      </c>
      <c r="AI16" s="49">
        <f t="shared" si="7"/>
        <v>177.79581895676884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8277892</v>
      </c>
      <c r="AQ16" s="122">
        <f t="shared" ref="AQ16:AQ34" si="10">AP16-AP15</f>
        <v>0</v>
      </c>
      <c r="AR16" s="52">
        <v>1.1200000000000001</v>
      </c>
      <c r="AS16" s="51" t="s">
        <v>101</v>
      </c>
      <c r="AV16" s="38" t="s">
        <v>102</v>
      </c>
      <c r="AW16" s="38" t="s">
        <v>103</v>
      </c>
      <c r="AY16" s="79" t="s">
        <v>146</v>
      </c>
    </row>
    <row r="17" spans="1:51" x14ac:dyDescent="0.25">
      <c r="B17" s="39">
        <v>2.25</v>
      </c>
      <c r="C17" s="39">
        <v>0.29166666666666702</v>
      </c>
      <c r="D17" s="117">
        <v>15</v>
      </c>
      <c r="E17" s="40">
        <f t="shared" si="0"/>
        <v>10.563380281690142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150</v>
      </c>
      <c r="Q17" s="118">
        <v>35866692</v>
      </c>
      <c r="R17" s="45">
        <f t="shared" si="3"/>
        <v>6133</v>
      </c>
      <c r="S17" s="46">
        <f t="shared" si="4"/>
        <v>147.19200000000001</v>
      </c>
      <c r="T17" s="46">
        <f t="shared" si="5"/>
        <v>6.133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1026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36873020</v>
      </c>
      <c r="AH17" s="48">
        <f t="shared" si="8"/>
        <v>1360</v>
      </c>
      <c r="AI17" s="49">
        <f t="shared" si="7"/>
        <v>221.75118212946356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8277892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4"/>
    </row>
    <row r="18" spans="1:51" x14ac:dyDescent="0.25">
      <c r="B18" s="39">
        <v>2.2916666666666701</v>
      </c>
      <c r="C18" s="39">
        <v>0.33333333333333298</v>
      </c>
      <c r="D18" s="117">
        <v>11</v>
      </c>
      <c r="E18" s="40">
        <f t="shared" si="0"/>
        <v>7.746478873239437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139</v>
      </c>
      <c r="P18" s="118">
        <v>155</v>
      </c>
      <c r="Q18" s="118">
        <v>35872963</v>
      </c>
      <c r="R18" s="45">
        <f t="shared" si="3"/>
        <v>6271</v>
      </c>
      <c r="S18" s="46">
        <f t="shared" si="4"/>
        <v>150.50399999999999</v>
      </c>
      <c r="T18" s="46">
        <f t="shared" si="5"/>
        <v>6.2709999999999999</v>
      </c>
      <c r="U18" s="119">
        <v>8.5</v>
      </c>
      <c r="V18" s="119">
        <f t="shared" si="6"/>
        <v>8.5</v>
      </c>
      <c r="W18" s="120" t="s">
        <v>135</v>
      </c>
      <c r="X18" s="122">
        <v>0</v>
      </c>
      <c r="Y18" s="122">
        <v>1091</v>
      </c>
      <c r="Z18" s="122">
        <v>1195</v>
      </c>
      <c r="AA18" s="122">
        <v>1185</v>
      </c>
      <c r="AB18" s="122">
        <v>1198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36874396</v>
      </c>
      <c r="AH18" s="48">
        <f t="shared" si="8"/>
        <v>1376</v>
      </c>
      <c r="AI18" s="49">
        <f t="shared" si="7"/>
        <v>219.42273959496094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8277892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4"/>
    </row>
    <row r="19" spans="1:51" x14ac:dyDescent="0.25">
      <c r="B19" s="39">
        <v>2.3333333333333299</v>
      </c>
      <c r="C19" s="39">
        <v>0.375</v>
      </c>
      <c r="D19" s="117">
        <v>11</v>
      </c>
      <c r="E19" s="40">
        <f t="shared" si="0"/>
        <v>7.746478873239437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155</v>
      </c>
      <c r="Q19" s="118">
        <v>35879475</v>
      </c>
      <c r="R19" s="45">
        <f t="shared" si="3"/>
        <v>6512</v>
      </c>
      <c r="S19" s="46">
        <f t="shared" si="4"/>
        <v>156.28800000000001</v>
      </c>
      <c r="T19" s="46">
        <f t="shared" si="5"/>
        <v>6.5119999999999996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1160</v>
      </c>
      <c r="Z19" s="122">
        <v>1195</v>
      </c>
      <c r="AA19" s="122">
        <v>1185</v>
      </c>
      <c r="AB19" s="122">
        <v>1198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36875844</v>
      </c>
      <c r="AH19" s="48">
        <f t="shared" si="8"/>
        <v>1448</v>
      </c>
      <c r="AI19" s="49">
        <f t="shared" si="7"/>
        <v>222.35872235872236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8277892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4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137</v>
      </c>
      <c r="P20" s="118">
        <v>159</v>
      </c>
      <c r="Q20" s="118">
        <v>35886022</v>
      </c>
      <c r="R20" s="45">
        <f t="shared" si="3"/>
        <v>6547</v>
      </c>
      <c r="S20" s="46">
        <f t="shared" si="4"/>
        <v>157.12799999999999</v>
      </c>
      <c r="T20" s="46">
        <f t="shared" si="5"/>
        <v>6.5469999999999997</v>
      </c>
      <c r="U20" s="119">
        <v>6.5</v>
      </c>
      <c r="V20" s="119">
        <f t="shared" si="6"/>
        <v>6.5</v>
      </c>
      <c r="W20" s="120" t="s">
        <v>135</v>
      </c>
      <c r="X20" s="122">
        <v>0</v>
      </c>
      <c r="Y20" s="122">
        <v>1189</v>
      </c>
      <c r="Z20" s="122">
        <v>1195</v>
      </c>
      <c r="AA20" s="122">
        <v>1185</v>
      </c>
      <c r="AB20" s="122">
        <v>1198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36877332</v>
      </c>
      <c r="AH20" s="48">
        <f>IF(ISBLANK(AG20),"-",AG20-AG19)</f>
        <v>1488</v>
      </c>
      <c r="AI20" s="49">
        <f t="shared" si="7"/>
        <v>227.27967007789829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8277892</v>
      </c>
      <c r="AQ20" s="122">
        <f t="shared" si="10"/>
        <v>0</v>
      </c>
      <c r="AR20" s="52">
        <v>1.02</v>
      </c>
      <c r="AS20" s="51" t="s">
        <v>101</v>
      </c>
      <c r="AY20" s="104"/>
    </row>
    <row r="21" spans="1:51" x14ac:dyDescent="0.25">
      <c r="B21" s="39">
        <v>2.4166666666666701</v>
      </c>
      <c r="C21" s="39">
        <v>0.45833333333333298</v>
      </c>
      <c r="D21" s="117">
        <v>10</v>
      </c>
      <c r="E21" s="40">
        <f t="shared" si="0"/>
        <v>7.042253521126761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137</v>
      </c>
      <c r="P21" s="118">
        <v>153</v>
      </c>
      <c r="Q21" s="118">
        <v>35892580</v>
      </c>
      <c r="R21" s="45">
        <f>Q21-Q20</f>
        <v>6558</v>
      </c>
      <c r="S21" s="46">
        <f t="shared" si="4"/>
        <v>157.392</v>
      </c>
      <c r="T21" s="46">
        <f t="shared" si="5"/>
        <v>6.5579999999999998</v>
      </c>
      <c r="U21" s="119">
        <v>5.6</v>
      </c>
      <c r="V21" s="119">
        <f t="shared" si="6"/>
        <v>5.6</v>
      </c>
      <c r="W21" s="120" t="s">
        <v>135</v>
      </c>
      <c r="X21" s="122">
        <v>0</v>
      </c>
      <c r="Y21" s="122">
        <v>1172</v>
      </c>
      <c r="Z21" s="122">
        <v>1195</v>
      </c>
      <c r="AA21" s="122">
        <v>1185</v>
      </c>
      <c r="AB21" s="122">
        <v>1198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36878812</v>
      </c>
      <c r="AH21" s="48">
        <f t="shared" si="8"/>
        <v>1480</v>
      </c>
      <c r="AI21" s="49">
        <f t="shared" si="7"/>
        <v>225.67856053674902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8277892</v>
      </c>
      <c r="AQ21" s="122">
        <f t="shared" si="10"/>
        <v>0</v>
      </c>
      <c r="AR21" s="50"/>
      <c r="AS21" s="51" t="s">
        <v>101</v>
      </c>
      <c r="AY21" s="104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155</v>
      </c>
      <c r="Q22" s="118">
        <v>35898943</v>
      </c>
      <c r="R22" s="45">
        <f t="shared" si="3"/>
        <v>6363</v>
      </c>
      <c r="S22" s="46">
        <f t="shared" si="4"/>
        <v>152.71199999999999</v>
      </c>
      <c r="T22" s="46">
        <f t="shared" si="5"/>
        <v>6.3630000000000004</v>
      </c>
      <c r="U22" s="119">
        <v>4.7</v>
      </c>
      <c r="V22" s="119">
        <f t="shared" si="6"/>
        <v>4.7</v>
      </c>
      <c r="W22" s="120" t="s">
        <v>135</v>
      </c>
      <c r="X22" s="122">
        <v>0</v>
      </c>
      <c r="Y22" s="122">
        <v>1138</v>
      </c>
      <c r="Z22" s="122">
        <v>1195</v>
      </c>
      <c r="AA22" s="122">
        <v>1185</v>
      </c>
      <c r="AB22" s="122">
        <v>1198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36880252</v>
      </c>
      <c r="AH22" s="48">
        <f t="shared" si="8"/>
        <v>1440</v>
      </c>
      <c r="AI22" s="49">
        <f t="shared" si="7"/>
        <v>226.30834512022631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8277892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127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146</v>
      </c>
      <c r="Q23" s="118">
        <v>35905233</v>
      </c>
      <c r="R23" s="45">
        <f t="shared" si="3"/>
        <v>6290</v>
      </c>
      <c r="S23" s="46">
        <f t="shared" si="4"/>
        <v>150.96</v>
      </c>
      <c r="T23" s="46">
        <f t="shared" si="5"/>
        <v>6.29</v>
      </c>
      <c r="U23" s="119">
        <v>3.5</v>
      </c>
      <c r="V23" s="119">
        <f t="shared" si="6"/>
        <v>3.5</v>
      </c>
      <c r="W23" s="120" t="s">
        <v>135</v>
      </c>
      <c r="X23" s="122">
        <v>0</v>
      </c>
      <c r="Y23" s="122">
        <v>1134</v>
      </c>
      <c r="Z23" s="122">
        <v>1195</v>
      </c>
      <c r="AA23" s="122">
        <v>1185</v>
      </c>
      <c r="AB23" s="122">
        <v>1198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36881662</v>
      </c>
      <c r="AH23" s="48">
        <f t="shared" si="8"/>
        <v>1410</v>
      </c>
      <c r="AI23" s="49">
        <f t="shared" si="7"/>
        <v>224.16534181240064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8277892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130</v>
      </c>
      <c r="P24" s="118">
        <v>144</v>
      </c>
      <c r="Q24" s="118">
        <v>35911313</v>
      </c>
      <c r="R24" s="45">
        <f t="shared" si="3"/>
        <v>6080</v>
      </c>
      <c r="S24" s="46">
        <f t="shared" si="4"/>
        <v>145.91999999999999</v>
      </c>
      <c r="T24" s="46">
        <f t="shared" si="5"/>
        <v>6.08</v>
      </c>
      <c r="U24" s="119">
        <v>2.9</v>
      </c>
      <c r="V24" s="119">
        <f t="shared" si="6"/>
        <v>2.9</v>
      </c>
      <c r="W24" s="120" t="s">
        <v>135</v>
      </c>
      <c r="X24" s="122">
        <v>0</v>
      </c>
      <c r="Y24" s="122">
        <v>1132</v>
      </c>
      <c r="Z24" s="122">
        <v>1196</v>
      </c>
      <c r="AA24" s="122">
        <v>1185</v>
      </c>
      <c r="AB24" s="122">
        <v>1198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36883108</v>
      </c>
      <c r="AH24" s="48">
        <f t="shared" si="8"/>
        <v>1446</v>
      </c>
      <c r="AI24" s="49">
        <f t="shared" si="7"/>
        <v>237.82894736842104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8277892</v>
      </c>
      <c r="AQ24" s="122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8</v>
      </c>
      <c r="E25" s="40">
        <f t="shared" si="0"/>
        <v>5.6338028169014089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121</v>
      </c>
      <c r="P25" s="118">
        <v>143</v>
      </c>
      <c r="Q25" s="118">
        <v>35916983</v>
      </c>
      <c r="R25" s="45">
        <f t="shared" si="3"/>
        <v>5670</v>
      </c>
      <c r="S25" s="46">
        <f t="shared" si="4"/>
        <v>136.08000000000001</v>
      </c>
      <c r="T25" s="46">
        <f t="shared" si="5"/>
        <v>5.67</v>
      </c>
      <c r="U25" s="119">
        <v>2.6</v>
      </c>
      <c r="V25" s="119">
        <f t="shared" si="6"/>
        <v>2.6</v>
      </c>
      <c r="W25" s="120" t="s">
        <v>135</v>
      </c>
      <c r="X25" s="122">
        <v>0</v>
      </c>
      <c r="Y25" s="122">
        <v>1189</v>
      </c>
      <c r="Z25" s="122">
        <v>1145</v>
      </c>
      <c r="AA25" s="122">
        <v>1185</v>
      </c>
      <c r="AB25" s="122">
        <v>1140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36884348</v>
      </c>
      <c r="AH25" s="48">
        <f t="shared" si="8"/>
        <v>1240</v>
      </c>
      <c r="AI25" s="49">
        <f t="shared" si="7"/>
        <v>218.69488536155202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8277892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8</v>
      </c>
      <c r="E26" s="40">
        <f t="shared" si="0"/>
        <v>5.6338028169014089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121</v>
      </c>
      <c r="P26" s="118">
        <v>143</v>
      </c>
      <c r="Q26" s="118">
        <v>35922747</v>
      </c>
      <c r="R26" s="45">
        <f t="shared" si="3"/>
        <v>5764</v>
      </c>
      <c r="S26" s="46">
        <f t="shared" si="4"/>
        <v>138.33600000000001</v>
      </c>
      <c r="T26" s="46">
        <f t="shared" si="5"/>
        <v>5.7640000000000002</v>
      </c>
      <c r="U26" s="119">
        <v>2.2000000000000002</v>
      </c>
      <c r="V26" s="119">
        <f t="shared" si="6"/>
        <v>2.2000000000000002</v>
      </c>
      <c r="W26" s="120" t="s">
        <v>135</v>
      </c>
      <c r="X26" s="122">
        <v>0</v>
      </c>
      <c r="Y26" s="122">
        <v>1188</v>
      </c>
      <c r="Z26" s="122">
        <v>1146</v>
      </c>
      <c r="AA26" s="122">
        <v>1185</v>
      </c>
      <c r="AB26" s="122">
        <v>1138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36885608</v>
      </c>
      <c r="AH26" s="48">
        <f t="shared" si="8"/>
        <v>1260</v>
      </c>
      <c r="AI26" s="49">
        <f t="shared" si="7"/>
        <v>218.59819569743232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8277892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137</v>
      </c>
      <c r="P27" s="118">
        <v>142</v>
      </c>
      <c r="Q27" s="118">
        <v>35928532</v>
      </c>
      <c r="R27" s="45">
        <f t="shared" si="3"/>
        <v>5785</v>
      </c>
      <c r="S27" s="46">
        <f t="shared" si="4"/>
        <v>138.84</v>
      </c>
      <c r="T27" s="46">
        <f t="shared" si="5"/>
        <v>5.7850000000000001</v>
      </c>
      <c r="U27" s="119">
        <v>1.4</v>
      </c>
      <c r="V27" s="119">
        <f t="shared" si="6"/>
        <v>1.4</v>
      </c>
      <c r="W27" s="120" t="s">
        <v>135</v>
      </c>
      <c r="X27" s="122">
        <v>0</v>
      </c>
      <c r="Y27" s="122">
        <v>1189</v>
      </c>
      <c r="Z27" s="122">
        <v>1145</v>
      </c>
      <c r="AA27" s="122">
        <v>1185</v>
      </c>
      <c r="AB27" s="122">
        <v>1139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36886908</v>
      </c>
      <c r="AH27" s="48">
        <f t="shared" si="8"/>
        <v>1300</v>
      </c>
      <c r="AI27" s="49">
        <f t="shared" si="7"/>
        <v>224.71910112359549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8277892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136</v>
      </c>
      <c r="Q28" s="118">
        <v>35933946</v>
      </c>
      <c r="R28" s="45">
        <f t="shared" si="3"/>
        <v>5414</v>
      </c>
      <c r="S28" s="46">
        <f t="shared" si="4"/>
        <v>129.93600000000001</v>
      </c>
      <c r="T28" s="46">
        <f t="shared" si="5"/>
        <v>5.4139999999999997</v>
      </c>
      <c r="U28" s="119">
        <v>1.3</v>
      </c>
      <c r="V28" s="119">
        <f t="shared" si="6"/>
        <v>1.3</v>
      </c>
      <c r="W28" s="120" t="s">
        <v>152</v>
      </c>
      <c r="X28" s="122">
        <v>0</v>
      </c>
      <c r="Y28" s="122">
        <v>0</v>
      </c>
      <c r="Z28" s="122">
        <v>1157</v>
      </c>
      <c r="AA28" s="122">
        <v>1185</v>
      </c>
      <c r="AB28" s="122">
        <v>1148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36888084</v>
      </c>
      <c r="AH28" s="48">
        <f t="shared" si="8"/>
        <v>1176</v>
      </c>
      <c r="AI28" s="49">
        <f t="shared" si="7"/>
        <v>217.21462874030294</v>
      </c>
      <c r="AJ28" s="101">
        <v>0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22">
        <v>8277892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6</v>
      </c>
      <c r="E29" s="40">
        <f t="shared" si="0"/>
        <v>4.2253521126760569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130</v>
      </c>
      <c r="Q29" s="118">
        <v>35939301</v>
      </c>
      <c r="R29" s="45">
        <f t="shared" si="3"/>
        <v>5355</v>
      </c>
      <c r="S29" s="46">
        <f t="shared" si="4"/>
        <v>128.52000000000001</v>
      </c>
      <c r="T29" s="46">
        <f t="shared" si="5"/>
        <v>5.3550000000000004</v>
      </c>
      <c r="U29" s="119">
        <v>1.3</v>
      </c>
      <c r="V29" s="119">
        <f t="shared" si="6"/>
        <v>1.3</v>
      </c>
      <c r="W29" s="120" t="s">
        <v>152</v>
      </c>
      <c r="X29" s="122">
        <v>0</v>
      </c>
      <c r="Y29" s="122">
        <v>0</v>
      </c>
      <c r="Z29" s="122">
        <v>1126</v>
      </c>
      <c r="AA29" s="122">
        <v>1185</v>
      </c>
      <c r="AB29" s="122">
        <v>1128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36889228</v>
      </c>
      <c r="AH29" s="48">
        <f t="shared" si="8"/>
        <v>1144</v>
      </c>
      <c r="AI29" s="49">
        <f t="shared" si="7"/>
        <v>213.63211951447244</v>
      </c>
      <c r="AJ29" s="101">
        <v>0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22">
        <v>8277892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9</v>
      </c>
      <c r="E30" s="40">
        <f t="shared" si="0"/>
        <v>6.3380281690140849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137</v>
      </c>
      <c r="P30" s="118">
        <v>137</v>
      </c>
      <c r="Q30" s="118">
        <v>35944801</v>
      </c>
      <c r="R30" s="45">
        <f t="shared" si="3"/>
        <v>5500</v>
      </c>
      <c r="S30" s="46">
        <f t="shared" si="4"/>
        <v>132</v>
      </c>
      <c r="T30" s="46">
        <f t="shared" si="5"/>
        <v>5.5</v>
      </c>
      <c r="U30" s="119">
        <v>1.3</v>
      </c>
      <c r="V30" s="119">
        <f t="shared" si="6"/>
        <v>1.3</v>
      </c>
      <c r="W30" s="120" t="s">
        <v>152</v>
      </c>
      <c r="X30" s="122">
        <v>0</v>
      </c>
      <c r="Y30" s="122">
        <v>0</v>
      </c>
      <c r="Z30" s="122">
        <v>1185</v>
      </c>
      <c r="AA30" s="122">
        <v>1185</v>
      </c>
      <c r="AB30" s="122">
        <v>1168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36890364</v>
      </c>
      <c r="AH30" s="48">
        <f t="shared" si="8"/>
        <v>1136</v>
      </c>
      <c r="AI30" s="49">
        <f t="shared" si="7"/>
        <v>206.54545454545453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22">
        <v>8277892</v>
      </c>
      <c r="AQ30" s="122">
        <f t="shared" si="10"/>
        <v>0</v>
      </c>
      <c r="AR30" s="50"/>
      <c r="AS30" s="51" t="s">
        <v>113</v>
      </c>
      <c r="AV30" s="218" t="s">
        <v>117</v>
      </c>
      <c r="AW30" s="218"/>
      <c r="AY30" s="104"/>
    </row>
    <row r="31" spans="1:51" x14ac:dyDescent="0.25">
      <c r="B31" s="39">
        <v>2.8333333333333299</v>
      </c>
      <c r="C31" s="39">
        <v>0.875000000000004</v>
      </c>
      <c r="D31" s="117">
        <v>20</v>
      </c>
      <c r="E31" s="40">
        <f t="shared" si="0"/>
        <v>14.084507042253522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123</v>
      </c>
      <c r="P31" s="118">
        <v>117</v>
      </c>
      <c r="Q31" s="118">
        <v>35949923</v>
      </c>
      <c r="R31" s="45">
        <f t="shared" si="3"/>
        <v>5122</v>
      </c>
      <c r="S31" s="46">
        <f t="shared" si="4"/>
        <v>122.928</v>
      </c>
      <c r="T31" s="46">
        <f t="shared" si="5"/>
        <v>5.1219999999999999</v>
      </c>
      <c r="U31" s="119">
        <v>1.3</v>
      </c>
      <c r="V31" s="119">
        <f t="shared" si="6"/>
        <v>1.3</v>
      </c>
      <c r="W31" s="120" t="s">
        <v>124</v>
      </c>
      <c r="X31" s="122">
        <v>0</v>
      </c>
      <c r="Y31" s="122">
        <v>0</v>
      </c>
      <c r="Z31" s="122">
        <v>1186</v>
      </c>
      <c r="AA31" s="122">
        <v>0</v>
      </c>
      <c r="AB31" s="122">
        <v>1190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36891308</v>
      </c>
      <c r="AH31" s="48">
        <f t="shared" si="8"/>
        <v>944</v>
      </c>
      <c r="AI31" s="49">
        <f t="shared" si="7"/>
        <v>184.30300663803203</v>
      </c>
      <c r="AJ31" s="101">
        <v>0</v>
      </c>
      <c r="AK31" s="101">
        <v>0</v>
      </c>
      <c r="AL31" s="101">
        <v>1</v>
      </c>
      <c r="AM31" s="101">
        <v>0</v>
      </c>
      <c r="AN31" s="101">
        <v>1</v>
      </c>
      <c r="AO31" s="101">
        <v>0</v>
      </c>
      <c r="AP31" s="122">
        <v>8277892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15</v>
      </c>
      <c r="E32" s="40">
        <f t="shared" si="0"/>
        <v>10.563380281690142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119</v>
      </c>
      <c r="P32" s="118">
        <v>122</v>
      </c>
      <c r="Q32" s="118">
        <v>35954853</v>
      </c>
      <c r="R32" s="45">
        <f t="shared" si="3"/>
        <v>4930</v>
      </c>
      <c r="S32" s="46">
        <f t="shared" si="4"/>
        <v>118.32</v>
      </c>
      <c r="T32" s="46">
        <f t="shared" si="5"/>
        <v>4.93</v>
      </c>
      <c r="U32" s="119">
        <v>1.3</v>
      </c>
      <c r="V32" s="119">
        <f t="shared" si="6"/>
        <v>1.3</v>
      </c>
      <c r="W32" s="120" t="s">
        <v>124</v>
      </c>
      <c r="X32" s="122">
        <v>0</v>
      </c>
      <c r="Y32" s="122">
        <v>0</v>
      </c>
      <c r="Z32" s="122">
        <v>1196</v>
      </c>
      <c r="AA32" s="122">
        <v>0</v>
      </c>
      <c r="AB32" s="122">
        <v>1199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36892212</v>
      </c>
      <c r="AH32" s="48">
        <f t="shared" si="8"/>
        <v>904</v>
      </c>
      <c r="AI32" s="49">
        <f t="shared" si="7"/>
        <v>183.36713995943205</v>
      </c>
      <c r="AJ32" s="101">
        <v>0</v>
      </c>
      <c r="AK32" s="101">
        <v>0</v>
      </c>
      <c r="AL32" s="101">
        <v>1</v>
      </c>
      <c r="AM32" s="101">
        <v>0</v>
      </c>
      <c r="AN32" s="101">
        <v>1</v>
      </c>
      <c r="AO32" s="101">
        <v>0</v>
      </c>
      <c r="AP32" s="122">
        <v>8277892</v>
      </c>
      <c r="AQ32" s="122">
        <f t="shared" si="10"/>
        <v>0</v>
      </c>
      <c r="AR32" s="52">
        <v>0.87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126</v>
      </c>
      <c r="P33" s="118">
        <v>103</v>
      </c>
      <c r="Q33" s="118">
        <v>35959312</v>
      </c>
      <c r="R33" s="45">
        <f t="shared" si="3"/>
        <v>4459</v>
      </c>
      <c r="S33" s="46">
        <f t="shared" si="4"/>
        <v>107.01600000000001</v>
      </c>
      <c r="T33" s="46">
        <f t="shared" si="5"/>
        <v>4.4589999999999996</v>
      </c>
      <c r="U33" s="119">
        <v>2.2000000000000002</v>
      </c>
      <c r="V33" s="119">
        <f t="shared" si="6"/>
        <v>2.2000000000000002</v>
      </c>
      <c r="W33" s="120" t="s">
        <v>124</v>
      </c>
      <c r="X33" s="122">
        <v>0</v>
      </c>
      <c r="Y33" s="122">
        <v>0</v>
      </c>
      <c r="Z33" s="122">
        <v>1184</v>
      </c>
      <c r="AA33" s="122">
        <v>0</v>
      </c>
      <c r="AB33" s="122">
        <v>1129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36893052</v>
      </c>
      <c r="AH33" s="48">
        <f t="shared" si="8"/>
        <v>840</v>
      </c>
      <c r="AI33" s="49">
        <f t="shared" si="7"/>
        <v>188.38304552590267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</v>
      </c>
      <c r="AP33" s="122">
        <v>8278515</v>
      </c>
      <c r="AQ33" s="122">
        <f t="shared" si="10"/>
        <v>623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12</v>
      </c>
      <c r="E34" s="40">
        <f t="shared" si="0"/>
        <v>8.4507042253521139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122</v>
      </c>
      <c r="P34" s="118">
        <v>101</v>
      </c>
      <c r="Q34" s="118">
        <v>35963703</v>
      </c>
      <c r="R34" s="45">
        <f t="shared" si="3"/>
        <v>4391</v>
      </c>
      <c r="S34" s="46">
        <f t="shared" si="4"/>
        <v>105.384</v>
      </c>
      <c r="T34" s="46">
        <f t="shared" si="5"/>
        <v>4.391</v>
      </c>
      <c r="U34" s="119">
        <v>3.1</v>
      </c>
      <c r="V34" s="119">
        <f t="shared" si="6"/>
        <v>3.1</v>
      </c>
      <c r="W34" s="120" t="s">
        <v>124</v>
      </c>
      <c r="X34" s="122">
        <v>0</v>
      </c>
      <c r="Y34" s="122">
        <v>0</v>
      </c>
      <c r="Z34" s="122">
        <v>1081</v>
      </c>
      <c r="AA34" s="122">
        <v>0</v>
      </c>
      <c r="AB34" s="122">
        <v>1129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36893828</v>
      </c>
      <c r="AH34" s="48">
        <f t="shared" si="8"/>
        <v>776</v>
      </c>
      <c r="AI34" s="49">
        <f t="shared" si="7"/>
        <v>176.72511956274198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</v>
      </c>
      <c r="AP34" s="122">
        <v>8279343</v>
      </c>
      <c r="AQ34" s="122">
        <f t="shared" si="10"/>
        <v>828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19" t="s">
        <v>120</v>
      </c>
      <c r="M35" s="220"/>
      <c r="N35" s="221"/>
      <c r="O35" s="62"/>
      <c r="P35" s="62">
        <f>AVERAGE(P11:P34)</f>
        <v>128.83333333333334</v>
      </c>
      <c r="Q35" s="63">
        <f>Q34-Q10</f>
        <v>128035</v>
      </c>
      <c r="R35" s="64">
        <f>SUM(R11:R34)</f>
        <v>128035</v>
      </c>
      <c r="S35" s="123">
        <f>AVERAGE(S11:S34)</f>
        <v>128.035</v>
      </c>
      <c r="T35" s="123">
        <f>SUM(T11:T34)</f>
        <v>128.035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26488</v>
      </c>
      <c r="AH35" s="66">
        <f>SUM(AH11:AH34)</f>
        <v>26488</v>
      </c>
      <c r="AI35" s="67">
        <f>$AH$35/$T35</f>
        <v>206.88093099543093</v>
      </c>
      <c r="AJ35" s="92"/>
      <c r="AK35" s="93"/>
      <c r="AL35" s="93"/>
      <c r="AM35" s="93"/>
      <c r="AN35" s="94"/>
      <c r="AO35" s="68"/>
      <c r="AP35" s="69">
        <f>AP34-AP10</f>
        <v>7226</v>
      </c>
      <c r="AQ35" s="70">
        <f>SUM(AQ11:AQ34)</f>
        <v>7226</v>
      </c>
      <c r="AR35" s="145">
        <f>SUM(AR11:AR34)</f>
        <v>5.79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4"/>
    </row>
    <row r="38" spans="2:51" x14ac:dyDescent="0.25">
      <c r="B38" s="81" t="s">
        <v>130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4"/>
    </row>
    <row r="39" spans="2:51" x14ac:dyDescent="0.25">
      <c r="B39" s="115" t="s">
        <v>131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4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244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132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147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14"/>
      <c r="F45" s="114"/>
      <c r="G45" s="114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08" t="s">
        <v>235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61" t="s">
        <v>236</v>
      </c>
      <c r="C47" s="159"/>
      <c r="D47" s="159"/>
      <c r="E47" s="159"/>
      <c r="F47" s="159"/>
      <c r="G47" s="159"/>
      <c r="H47" s="109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08" t="s">
        <v>245</v>
      </c>
      <c r="C48" s="109"/>
      <c r="D48" s="109"/>
      <c r="E48" s="114"/>
      <c r="F48" s="114"/>
      <c r="G48" s="114"/>
      <c r="H48" s="109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246</v>
      </c>
      <c r="C49" s="109"/>
      <c r="D49" s="109"/>
      <c r="E49" s="114"/>
      <c r="F49" s="114"/>
      <c r="G49" s="114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138</v>
      </c>
      <c r="C50" s="159"/>
      <c r="D50" s="159"/>
      <c r="E50" s="159"/>
      <c r="F50" s="159"/>
      <c r="G50" s="159"/>
      <c r="H50" s="159"/>
      <c r="I50" s="160"/>
      <c r="J50" s="110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08" t="s">
        <v>247</v>
      </c>
      <c r="C51" s="159"/>
      <c r="D51" s="159"/>
      <c r="E51" s="159"/>
      <c r="F51" s="159"/>
      <c r="G51" s="159"/>
      <c r="H51" s="159"/>
      <c r="I51" s="16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08" t="s">
        <v>248</v>
      </c>
      <c r="C52" s="159"/>
      <c r="D52" s="159"/>
      <c r="E52" s="157"/>
      <c r="F52" s="157"/>
      <c r="G52" s="157"/>
      <c r="H52" s="159"/>
      <c r="I52" s="160"/>
      <c r="J52" s="110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164</v>
      </c>
      <c r="C53" s="159"/>
      <c r="D53" s="159"/>
      <c r="E53" s="157"/>
      <c r="F53" s="157"/>
      <c r="G53" s="157"/>
      <c r="H53" s="159"/>
      <c r="I53" s="160"/>
      <c r="J53" s="110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58" t="s">
        <v>249</v>
      </c>
      <c r="C54" s="159"/>
      <c r="D54" s="159"/>
      <c r="E54" s="157"/>
      <c r="F54" s="157"/>
      <c r="G54" s="157"/>
      <c r="H54" s="159"/>
      <c r="I54" s="16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 t="s">
        <v>165</v>
      </c>
      <c r="C55" s="109"/>
      <c r="D55" s="109"/>
      <c r="E55" s="109"/>
      <c r="F55" s="109"/>
      <c r="G55" s="109"/>
      <c r="H55" s="109"/>
      <c r="I55" s="124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 t="s">
        <v>250</v>
      </c>
      <c r="C56" s="109"/>
      <c r="D56" s="109"/>
      <c r="E56" s="109"/>
      <c r="F56" s="109"/>
      <c r="G56" s="109"/>
      <c r="H56" s="109"/>
      <c r="I56" s="124"/>
      <c r="J56" s="110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11" t="s">
        <v>192</v>
      </c>
      <c r="C57" s="109"/>
      <c r="D57" s="109"/>
      <c r="E57" s="114"/>
      <c r="F57" s="114"/>
      <c r="G57" s="11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 t="s">
        <v>197</v>
      </c>
      <c r="C58" s="109"/>
      <c r="D58" s="109"/>
      <c r="E58" s="114"/>
      <c r="F58" s="114"/>
      <c r="G58" s="114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 t="s">
        <v>251</v>
      </c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66" t="s">
        <v>218</v>
      </c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15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8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8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8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8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125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5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B91" s="128"/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30"/>
    </row>
    <row r="93" spans="1:51" s="130" customFormat="1" x14ac:dyDescent="0.25">
      <c r="B93" s="128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B94" s="78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B95" s="78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B96" s="128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40" spans="15:51" x14ac:dyDescent="0.25">
      <c r="AY140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6 S87:T93 B88:B93 S83:T84 N88:R93 T75:T82 T59:T66 T47:T56" name="Range2_12_5_1_1"/>
    <protectedRange sqref="N10 L10 L6 D6 D8 AD8 AF8 O8:U8 AJ8:AR8 AF10 L24:N31 N12:N23 N32:N34 N11:P11 O12:P34 E11:E34 G11:G34 AC17:AF34 X11:AF16 R11:V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4:B95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5:B87" name="Range2_12_5_1_1_2"/>
    <protectedRange sqref="B84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2:B83" name="Range2_12_5_1_1_2_1"/>
    <protectedRange sqref="B81" name="Range2_12_5_1_1_2_1_2_1"/>
    <protectedRange sqref="B80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8" name="Range2_12_5_1_1_2_1_4_1_1_1_2_1_1_1_1_1_1_1_1_1_2_1_1_1_1_1"/>
    <protectedRange sqref="B79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7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1:H54" name="Range2_2_12_1_3_1_1_1_1_1_4_1_1_2"/>
    <protectedRange sqref="E51:F54" name="Range2_2_12_1_7_1_1_3_1_1_2"/>
    <protectedRange sqref="S59:S66 S51:S56" name="Range2_12_5_1_1_2_3_1_1"/>
    <protectedRange sqref="Q51:R56" name="Range2_12_1_6_1_1_1_1_2_1_2"/>
    <protectedRange sqref="N51:P56" name="Range2_12_1_2_3_1_1_1_1_2_1_2"/>
    <protectedRange sqref="L55:M56 I51:M54" name="Range2_2_12_1_4_3_1_1_1_1_2_1_2"/>
    <protectedRange sqref="D51:D54" name="Range2_2_12_1_3_1_2_1_1_1_2_1_2_1_2"/>
    <protectedRange sqref="Q59:R62" name="Range2_12_1_6_1_1_1_1_2_1_1_1"/>
    <protectedRange sqref="N59:P62" name="Range2_12_1_2_3_1_1_1_1_2_1_1_1"/>
    <protectedRange sqref="L59:M62" name="Range2_2_12_1_4_3_1_1_1_1_2_1_1_1"/>
    <protectedRange sqref="B73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3" name="Range2_1_2_1_1_1_1_1_1_2"/>
    <protectedRange sqref="Q11:Q34" name="Range1_16_3_1_1_1"/>
    <protectedRange sqref="T57:T58" name="Range2_12_5_1_1_1"/>
    <protectedRange sqref="S57:S58" name="Range2_12_5_1_1_2_3_1_1_1"/>
    <protectedRange sqref="Q57:R58" name="Range2_12_1_6_1_1_1_1_2_1_1_1_1"/>
    <protectedRange sqref="N57:P58" name="Range2_12_1_2_3_1_1_1_1_2_1_1_1_1"/>
    <protectedRange sqref="L57:M58" name="Range2_2_12_1_4_3_1_1_1_1_2_1_1_1_1"/>
    <protectedRange sqref="J55:K56" name="Range2_2_12_1_7_1_1_2_2_3"/>
    <protectedRange sqref="G55:H56" name="Range2_2_12_1_3_1_2_1_1_1_2_1_1_1_1_1_1_2_1_1_1"/>
    <protectedRange sqref="I55:I56" name="Range2_2_12_1_4_3_1_1_1_2_1_2_1_1_3_1_1_1_1_1_1_1"/>
    <protectedRange sqref="D55:E56" name="Range2_2_12_1_3_1_2_1_1_1_2_1_1_1_1_3_1_1_1_1_1_1"/>
    <protectedRange sqref="F55:F56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7:H63" name="Range2_2_12_1_3_1_1_1_1_1_4_1_1_1_1_2"/>
    <protectedRange sqref="E57:F63" name="Range2_2_12_1_7_1_1_3_1_1_1_1_2"/>
    <protectedRange sqref="I57:K63" name="Range2_2_12_1_4_3_1_1_1_1_2_1_1_1_2"/>
    <protectedRange sqref="D57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B61" name="Range2_12_5_1_1_2_1_2_2_1_1_1_1_2_1_1_1_2_1_1_1_2_2_2_1_1_1_1_1"/>
    <protectedRange sqref="AR11:AR34" name="Range1_16_3_1_1_5"/>
    <protectedRange sqref="H43" name="Range2_12_5_1_1_1_2_1_1_1_1_1_1_1_1_1_1_1_1"/>
    <protectedRange sqref="B43" name="Range2_12_5_1_1_1_2_1_1_1_1_1_1_1_1_1_1_1_2"/>
    <protectedRange sqref="B44" name="Range2_12_5_1_1_1_2_2_1_1_1_1_1_1_1_1_1"/>
    <protectedRange sqref="B45" name="Range2_12_5_1_1_1_2_2_1_1_1_1_1_1_1_1_1_1_1_2_1_1_1_1_1_1_1_1_1_1_1_1"/>
    <protectedRange sqref="B46 B48 B51:B52 B56 B59" name="Range2_12_5_1_1_1_2_2_1_1_1_1_1_1_1_1_1_1_1_2_1_1_1_1_1_1_1_1_1_3_1_3_1_1"/>
    <protectedRange sqref="B47" name="Range2_12_5_1_1_1_1_1_2_2_1_1"/>
    <protectedRange sqref="B49" name="Range2_12_5_1_1_1_2_2_1_1_1_1_1_1_1_1_1_1_1_2_1_1_1_2_1_1_1_2_1_1_1_3_1"/>
    <protectedRange sqref="B50" name="Range2_12_5_1_1_1_2_2_1_1_1_1_1_1_1_1_1_1_1_2_1_1_1_2_1_2_1_1_1_1_3_1"/>
    <protectedRange sqref="B53" name="Range2_12_5_1_1_1_2_2_1_1_1_1_1_1_1_1_1_1_1_2_1_1_1_2_1_2_1_1_1_1_3_1_1"/>
    <protectedRange sqref="B54" name="Range2_12_5_1_1_1_2_2_1_1_1_1_1_1_1_1_1_1_1_2_1_1_1_2_2_1_1"/>
    <protectedRange sqref="B55" name="Range2_12_5_1_1_1_2_2_1_1_1_1_1_1_1_1_1_1_1_2_1_1_1_2_1_2_1_1_1_1_3_1_1_1"/>
    <protectedRange sqref="B57" name="Range2_12_5_1_1_1_2_2_1_1_1_1_1_1_1_1_1_1_1_2_1_1_1_3_3_1_1_1_1"/>
    <protectedRange sqref="B58" name="Range2_12_5_1_1_2_1_4_1_1_1_2_1_1_1_1_1_1_1_1_1_2_1_1_1_1_2_1_1_1_2_1_1_1_2_2_2_1_1_1_1_1_1_1_1_1_1_2_1_1_1"/>
    <protectedRange sqref="B60" name="Range2_12_5_1_1_2_1_4_1_1_1_2_1_1_1_1_1_1_1_1_1_2_1_1_1_1_2_1_1_1_2_1_1_1_2_2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796" priority="17" operator="containsText" text="N/A">
      <formula>NOT(ISERROR(SEARCH("N/A",X11)))</formula>
    </cfRule>
    <cfRule type="cellIs" dxfId="795" priority="35" operator="equal">
      <formula>0</formula>
    </cfRule>
  </conditionalFormatting>
  <conditionalFormatting sqref="AC17:AE34 X11:AE16">
    <cfRule type="cellIs" dxfId="794" priority="34" operator="greaterThanOrEqual">
      <formula>1185</formula>
    </cfRule>
  </conditionalFormatting>
  <conditionalFormatting sqref="AC17:AE34 X11:AE16">
    <cfRule type="cellIs" dxfId="793" priority="33" operator="between">
      <formula>0.1</formula>
      <formula>1184</formula>
    </cfRule>
  </conditionalFormatting>
  <conditionalFormatting sqref="X8 AJ16:AJ34 AJ11:AO15 AO12:AO34">
    <cfRule type="cellIs" dxfId="792" priority="32" operator="equal">
      <formula>0</formula>
    </cfRule>
  </conditionalFormatting>
  <conditionalFormatting sqref="X8 AJ16:AJ34 AJ11:AO15 AO12:AO34">
    <cfRule type="cellIs" dxfId="791" priority="31" operator="greaterThan">
      <formula>1179</formula>
    </cfRule>
  </conditionalFormatting>
  <conditionalFormatting sqref="X8 AJ16:AJ34 AJ11:AO15 AO12:AO34">
    <cfRule type="cellIs" dxfId="790" priority="30" operator="greaterThan">
      <formula>99</formula>
    </cfRule>
  </conditionalFormatting>
  <conditionalFormatting sqref="X8 AJ16:AJ34 AJ11:AO15 AO12:AO34">
    <cfRule type="cellIs" dxfId="789" priority="29" operator="greaterThan">
      <formula>0.99</formula>
    </cfRule>
  </conditionalFormatting>
  <conditionalFormatting sqref="AB8">
    <cfRule type="cellIs" dxfId="788" priority="28" operator="equal">
      <formula>0</formula>
    </cfRule>
  </conditionalFormatting>
  <conditionalFormatting sqref="AB8">
    <cfRule type="cellIs" dxfId="787" priority="27" operator="greaterThan">
      <formula>1179</formula>
    </cfRule>
  </conditionalFormatting>
  <conditionalFormatting sqref="AB8">
    <cfRule type="cellIs" dxfId="786" priority="26" operator="greaterThan">
      <formula>99</formula>
    </cfRule>
  </conditionalFormatting>
  <conditionalFormatting sqref="AB8">
    <cfRule type="cellIs" dxfId="785" priority="25" operator="greaterThan">
      <formula>0.99</formula>
    </cfRule>
  </conditionalFormatting>
  <conditionalFormatting sqref="AQ11:AQ34">
    <cfRule type="cellIs" dxfId="784" priority="24" operator="equal">
      <formula>0</formula>
    </cfRule>
  </conditionalFormatting>
  <conditionalFormatting sqref="AQ11:AQ34">
    <cfRule type="cellIs" dxfId="783" priority="23" operator="greaterThan">
      <formula>1179</formula>
    </cfRule>
  </conditionalFormatting>
  <conditionalFormatting sqref="AQ11:AQ34">
    <cfRule type="cellIs" dxfId="782" priority="22" operator="greaterThan">
      <formula>99</formula>
    </cfRule>
  </conditionalFormatting>
  <conditionalFormatting sqref="AQ11:AQ34">
    <cfRule type="cellIs" dxfId="781" priority="21" operator="greaterThan">
      <formula>0.99</formula>
    </cfRule>
  </conditionalFormatting>
  <conditionalFormatting sqref="AI11:AI34">
    <cfRule type="cellIs" dxfId="780" priority="20" operator="greaterThan">
      <formula>$AI$8</formula>
    </cfRule>
  </conditionalFormatting>
  <conditionalFormatting sqref="AH11:AH34">
    <cfRule type="cellIs" dxfId="779" priority="18" operator="greaterThan">
      <formula>$AH$8</formula>
    </cfRule>
    <cfRule type="cellIs" dxfId="778" priority="19" operator="greaterThan">
      <formula>$AH$8</formula>
    </cfRule>
  </conditionalFormatting>
  <conditionalFormatting sqref="AP11:AP34">
    <cfRule type="cellIs" dxfId="777" priority="16" operator="equal">
      <formula>0</formula>
    </cfRule>
  </conditionalFormatting>
  <conditionalFormatting sqref="AP11:AP34">
    <cfRule type="cellIs" dxfId="776" priority="15" operator="greaterThan">
      <formula>1179</formula>
    </cfRule>
  </conditionalFormatting>
  <conditionalFormatting sqref="AP11:AP34">
    <cfRule type="cellIs" dxfId="775" priority="14" operator="greaterThan">
      <formula>99</formula>
    </cfRule>
  </conditionalFormatting>
  <conditionalFormatting sqref="AP11:AP34">
    <cfRule type="cellIs" dxfId="774" priority="13" operator="greaterThan">
      <formula>0.99</formula>
    </cfRule>
  </conditionalFormatting>
  <conditionalFormatting sqref="X17:AB34">
    <cfRule type="containsText" dxfId="773" priority="9" operator="containsText" text="N/A">
      <formula>NOT(ISERROR(SEARCH("N/A",X17)))</formula>
    </cfRule>
    <cfRule type="cellIs" dxfId="772" priority="12" operator="equal">
      <formula>0</formula>
    </cfRule>
  </conditionalFormatting>
  <conditionalFormatting sqref="X17:AB34">
    <cfRule type="cellIs" dxfId="771" priority="11" operator="greaterThanOrEqual">
      <formula>1185</formula>
    </cfRule>
  </conditionalFormatting>
  <conditionalFormatting sqref="X17:AB34">
    <cfRule type="cellIs" dxfId="770" priority="10" operator="between">
      <formula>0.1</formula>
      <formula>1184</formula>
    </cfRule>
  </conditionalFormatting>
  <conditionalFormatting sqref="AL16:AN34">
    <cfRule type="cellIs" dxfId="769" priority="8" operator="equal">
      <formula>0</formula>
    </cfRule>
  </conditionalFormatting>
  <conditionalFormatting sqref="AL16:AN34">
    <cfRule type="cellIs" dxfId="768" priority="7" operator="greaterThan">
      <formula>1179</formula>
    </cfRule>
  </conditionalFormatting>
  <conditionalFormatting sqref="AL16:AN34">
    <cfRule type="cellIs" dxfId="767" priority="6" operator="greaterThan">
      <formula>99</formula>
    </cfRule>
  </conditionalFormatting>
  <conditionalFormatting sqref="AL16:AN34">
    <cfRule type="cellIs" dxfId="766" priority="5" operator="greaterThan">
      <formula>0.99</formula>
    </cfRule>
  </conditionalFormatting>
  <conditionalFormatting sqref="AK16:AK34">
    <cfRule type="cellIs" dxfId="765" priority="4" operator="equal">
      <formula>0</formula>
    </cfRule>
  </conditionalFormatting>
  <conditionalFormatting sqref="AK16:AK34">
    <cfRule type="cellIs" dxfId="764" priority="3" operator="greaterThan">
      <formula>1179</formula>
    </cfRule>
  </conditionalFormatting>
  <conditionalFormatting sqref="AK16:AK34">
    <cfRule type="cellIs" dxfId="763" priority="2" operator="greaterThan">
      <formula>99</formula>
    </cfRule>
  </conditionalFormatting>
  <conditionalFormatting sqref="AK16:AK34">
    <cfRule type="cellIs" dxfId="76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MAY 1</vt:lpstr>
      <vt:lpstr>MAY 2</vt:lpstr>
      <vt:lpstr>MAY 3</vt:lpstr>
      <vt:lpstr>MAY 4</vt:lpstr>
      <vt:lpstr>MAY 5</vt:lpstr>
      <vt:lpstr>MAY 6</vt:lpstr>
      <vt:lpstr>MAY 7</vt:lpstr>
      <vt:lpstr>MAY 8</vt:lpstr>
      <vt:lpstr>MAY 9</vt:lpstr>
      <vt:lpstr>MAY 10</vt:lpstr>
      <vt:lpstr>MAY 11</vt:lpstr>
      <vt:lpstr>MAY 12</vt:lpstr>
      <vt:lpstr>MAY 13</vt:lpstr>
      <vt:lpstr>MAY 14</vt:lpstr>
      <vt:lpstr>MAY 15</vt:lpstr>
      <vt:lpstr>MAY 16</vt:lpstr>
      <vt:lpstr>MAY 17</vt:lpstr>
      <vt:lpstr>MAY 18</vt:lpstr>
      <vt:lpstr>MAY 19</vt:lpstr>
      <vt:lpstr>MAY 20</vt:lpstr>
      <vt:lpstr>MAY 21</vt:lpstr>
      <vt:lpstr>MAY 22</vt:lpstr>
      <vt:lpstr>MAY 23</vt:lpstr>
      <vt:lpstr>MAY 24</vt:lpstr>
      <vt:lpstr>MAY 25</vt:lpstr>
      <vt:lpstr>MAY 26</vt:lpstr>
      <vt:lpstr>MAY 27</vt:lpstr>
      <vt:lpstr>MAY 28</vt:lpstr>
      <vt:lpstr>MAY 29</vt:lpstr>
      <vt:lpstr>MAY 30</vt:lpstr>
      <vt:lpstr>MAY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2015-08-14T11:08:10Z</dcterms:modified>
</cp:coreProperties>
</file>